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c3271082508a0a4/UFD - Superior e IEE/8. Compromisos de desempeño/4. CdD 2021/16. Evaluación de cumplimiento/5. Publicaciones en web/2. Publicación de resultados/Tramo 01/Resultados finales/"/>
    </mc:Choice>
  </mc:AlternateContent>
  <xr:revisionPtr revIDLastSave="18" documentId="8_{9055E17A-FE58-40F0-AA93-C9487DA6E2EC}" xr6:coauthVersionLast="46" xr6:coauthVersionMax="46" xr10:uidLastSave="{980D22B4-A147-4C94-816D-4D3E1846FA78}"/>
  <bookViews>
    <workbookView xWindow="-120" yWindow="-120" windowWidth="38640" windowHeight="15840" activeTab="2" xr2:uid="{7C06167A-E502-4029-A3C4-EB616D05A1A4}"/>
  </bookViews>
  <sheets>
    <sheet name="1.1" sheetId="1" r:id="rId1"/>
    <sheet name="8.1" sheetId="3" r:id="rId2"/>
    <sheet name="9.1t1" sheetId="4" r:id="rId3"/>
    <sheet name="13.1" sheetId="5" r:id="rId4"/>
    <sheet name="1.2" sheetId="6" r:id="rId5"/>
    <sheet name="1.3" sheetId="7" r:id="rId6"/>
    <sheet name="2.1" sheetId="8" r:id="rId7"/>
    <sheet name="3.1t2" sheetId="9" r:id="rId8"/>
    <sheet name="3.2t2" sheetId="10" r:id="rId9"/>
    <sheet name="4.1" sheetId="11" r:id="rId10"/>
    <sheet name="4.2" sheetId="12" r:id="rId11"/>
    <sheet name="5.1" sheetId="13" r:id="rId12"/>
    <sheet name="11.1" sheetId="14" r:id="rId13"/>
    <sheet name="3.1t3" sheetId="15" r:id="rId14"/>
    <sheet name="3.2t3" sheetId="16" r:id="rId15"/>
    <sheet name="6.1" sheetId="17" r:id="rId16"/>
    <sheet name="6.2" sheetId="18" r:id="rId17"/>
    <sheet name="8.2" sheetId="19" r:id="rId18"/>
    <sheet name="9.1t3" sheetId="20" r:id="rId19"/>
    <sheet name="9.2t3" sheetId="37" r:id="rId20"/>
    <sheet name="12.1" sheetId="21" r:id="rId21"/>
    <sheet name="12.2" sheetId="22" r:id="rId22"/>
    <sheet name="13.2t3" sheetId="23" r:id="rId23"/>
    <sheet name="13.3" sheetId="24" r:id="rId24"/>
    <sheet name="3.3" sheetId="25" r:id="rId25"/>
    <sheet name="4.3" sheetId="26" r:id="rId26"/>
    <sheet name="4.4" sheetId="27" r:id="rId27"/>
    <sheet name="7.1" sheetId="28" r:id="rId28"/>
    <sheet name="8.3" sheetId="29" r:id="rId29"/>
    <sheet name="8.4" sheetId="30" r:id="rId30"/>
    <sheet name="10.1" sheetId="31" r:id="rId31"/>
    <sheet name="11.2" sheetId="32" r:id="rId32"/>
    <sheet name="13.2t4" sheetId="33" r:id="rId33"/>
    <sheet name="13.4" sheetId="34" r:id="rId34"/>
  </sheets>
  <definedNames>
    <definedName name="_xlnm._FilterDatabase" localSheetId="0" hidden="1">'1.1'!$A$1:$J$249</definedName>
    <definedName name="_xlnm._FilterDatabase" localSheetId="4" hidden="1">'1.2'!$A$1:$J$249</definedName>
    <definedName name="_xlnm._FilterDatabase" localSheetId="5" hidden="1">'1.3'!$A$1:$J$249</definedName>
    <definedName name="_xlnm._FilterDatabase" localSheetId="30" hidden="1">'10.1'!$A$1:$J$249</definedName>
    <definedName name="_xlnm._FilterDatabase" localSheetId="12" hidden="1">'11.1'!$A$1:$J$249</definedName>
    <definedName name="_xlnm._FilterDatabase" localSheetId="31" hidden="1">'11.2'!$A$1:$J$249</definedName>
    <definedName name="_xlnm._FilterDatabase" localSheetId="20" hidden="1">'12.1'!$A$1:$J$249</definedName>
    <definedName name="_xlnm._FilterDatabase" localSheetId="21" hidden="1">'12.2'!$A$1:$J$249</definedName>
    <definedName name="_xlnm._FilterDatabase" localSheetId="3" hidden="1">'13.1'!$A$1:$J$249</definedName>
    <definedName name="_xlnm._FilterDatabase" localSheetId="22" hidden="1">'13.2t3'!$A$1:$J$249</definedName>
    <definedName name="_xlnm._FilterDatabase" localSheetId="32" hidden="1">'13.2t4'!$A$1:$J$249</definedName>
    <definedName name="_xlnm._FilterDatabase" localSheetId="23" hidden="1">'13.3'!$A$1:$J$249</definedName>
    <definedName name="_xlnm._FilterDatabase" localSheetId="33" hidden="1">'13.4'!$A$1:$J$249</definedName>
    <definedName name="_xlnm._FilterDatabase" localSheetId="6" hidden="1">'2.1'!$A$1:$J$249</definedName>
    <definedName name="_xlnm._FilterDatabase" localSheetId="7" hidden="1">'3.1t2'!$A$1:$J$249</definedName>
    <definedName name="_xlnm._FilterDatabase" localSheetId="13" hidden="1">'3.1t3'!$A$1:$J$249</definedName>
    <definedName name="_xlnm._FilterDatabase" localSheetId="8" hidden="1">'3.2t2'!$A$1:$J$249</definedName>
    <definedName name="_xlnm._FilterDatabase" localSheetId="14" hidden="1">'3.2t3'!$A$1:$J$249</definedName>
    <definedName name="_xlnm._FilterDatabase" localSheetId="24" hidden="1">'3.3'!$A$1:$J$249</definedName>
    <definedName name="_xlnm._FilterDatabase" localSheetId="9" hidden="1">'4.1'!$A$1:$J$249</definedName>
    <definedName name="_xlnm._FilterDatabase" localSheetId="10" hidden="1">'4.2'!$A$1:$J$249</definedName>
    <definedName name="_xlnm._FilterDatabase" localSheetId="25" hidden="1">'4.3'!$A$1:$J$249</definedName>
    <definedName name="_xlnm._FilterDatabase" localSheetId="26" hidden="1">'4.4'!$A$1:$J$249</definedName>
    <definedName name="_xlnm._FilterDatabase" localSheetId="11" hidden="1">'5.1'!$A$1:$J$249</definedName>
    <definedName name="_xlnm._FilterDatabase" localSheetId="15" hidden="1">'6.1'!$A$1:$J$249</definedName>
    <definedName name="_xlnm._FilterDatabase" localSheetId="16" hidden="1">'6.2'!$A$1:$J$249</definedName>
    <definedName name="_xlnm._FilterDatabase" localSheetId="27" hidden="1">'7.1'!$A$1:$J$249</definedName>
    <definedName name="_xlnm._FilterDatabase" localSheetId="1" hidden="1">'8.1'!$A$1:$J$249</definedName>
    <definedName name="_xlnm._FilterDatabase" localSheetId="17" hidden="1">'8.2'!$A$1:$J$249</definedName>
    <definedName name="_xlnm._FilterDatabase" localSheetId="28" hidden="1">'8.3'!$A$1:$J$249</definedName>
    <definedName name="_xlnm._FilterDatabase" localSheetId="29" hidden="1">'8.4'!$A$1:$J$249</definedName>
    <definedName name="_xlnm._FilterDatabase" localSheetId="2" hidden="1">'9.1t1'!$A$1:$J$249</definedName>
    <definedName name="_xlnm._FilterDatabase" localSheetId="18" hidden="1">'9.1t3'!$A$1:$J$249</definedName>
    <definedName name="_xlnm._FilterDatabase" localSheetId="19" hidden="1">'9.2t3'!$A$1:$J$249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" i="3" l="1"/>
  <c r="J12" i="3"/>
  <c r="J23" i="3"/>
  <c r="J28" i="3"/>
  <c r="J34" i="3"/>
  <c r="J33" i="3"/>
  <c r="J37" i="3"/>
  <c r="J36" i="3"/>
  <c r="J45" i="3"/>
  <c r="J55" i="3"/>
  <c r="J60" i="3"/>
  <c r="J69" i="3"/>
  <c r="J71" i="3"/>
  <c r="J91" i="3"/>
  <c r="J101" i="3"/>
  <c r="J110" i="3"/>
  <c r="J161" i="3"/>
  <c r="J173" i="3"/>
  <c r="J172" i="3"/>
  <c r="J171" i="3"/>
  <c r="J176" i="3"/>
  <c r="J180" i="3"/>
  <c r="J179" i="3"/>
  <c r="J219" i="3"/>
  <c r="J225" i="3"/>
  <c r="J224" i="3"/>
  <c r="J223" i="3"/>
  <c r="J227" i="3"/>
  <c r="J229" i="3"/>
  <c r="J234" i="3"/>
  <c r="J233" i="3"/>
  <c r="I4" i="1" l="1"/>
  <c r="J4" i="1" s="1"/>
  <c r="I5" i="1"/>
  <c r="J5" i="1" s="1"/>
  <c r="I6" i="1"/>
  <c r="J6" i="1" s="1"/>
  <c r="I7" i="1"/>
  <c r="J7" i="1" s="1"/>
  <c r="I8" i="1"/>
  <c r="J8" i="1" s="1"/>
  <c r="I9" i="1"/>
  <c r="J9" i="1" s="1"/>
  <c r="I12" i="1"/>
  <c r="J12" i="1" s="1"/>
  <c r="I15" i="1"/>
  <c r="J15" i="1" s="1"/>
  <c r="I16" i="1"/>
  <c r="J16" i="1" s="1"/>
  <c r="I17" i="1"/>
  <c r="J17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I37" i="1"/>
  <c r="J37" i="1" s="1"/>
  <c r="I38" i="1"/>
  <c r="J38" i="1" s="1"/>
  <c r="I39" i="1"/>
  <c r="J39" i="1" s="1"/>
  <c r="I41" i="1"/>
  <c r="J41" i="1" s="1"/>
  <c r="I42" i="1"/>
  <c r="J42" i="1" s="1"/>
  <c r="I43" i="1"/>
  <c r="J43" i="1" s="1"/>
  <c r="I44" i="1"/>
  <c r="J44" i="1" s="1"/>
  <c r="I45" i="1"/>
  <c r="J45" i="1" s="1"/>
  <c r="I46" i="1"/>
  <c r="J46" i="1" s="1"/>
  <c r="I47" i="1"/>
  <c r="J47" i="1" s="1"/>
  <c r="I48" i="1"/>
  <c r="J48" i="1" s="1"/>
  <c r="I50" i="1"/>
  <c r="J50" i="1" s="1"/>
  <c r="I51" i="1"/>
  <c r="J51" i="1" s="1"/>
  <c r="I52" i="1"/>
  <c r="J52" i="1" s="1"/>
  <c r="I53" i="1"/>
  <c r="J53" i="1" s="1"/>
  <c r="I54" i="1"/>
  <c r="J54" i="1" s="1"/>
  <c r="I55" i="1"/>
  <c r="J55" i="1" s="1"/>
  <c r="I56" i="1"/>
  <c r="J56" i="1" s="1"/>
  <c r="I57" i="1"/>
  <c r="J57" i="1" s="1"/>
  <c r="I58" i="1"/>
  <c r="J58" i="1" s="1"/>
  <c r="I59" i="1"/>
  <c r="J59" i="1" s="1"/>
  <c r="I61" i="1"/>
  <c r="J61" i="1" s="1"/>
  <c r="I62" i="1"/>
  <c r="J62" i="1" s="1"/>
  <c r="I63" i="1"/>
  <c r="J63" i="1" s="1"/>
  <c r="I64" i="1"/>
  <c r="J64" i="1" s="1"/>
  <c r="I65" i="1"/>
  <c r="J65" i="1" s="1"/>
  <c r="I66" i="1"/>
  <c r="J66" i="1" s="1"/>
  <c r="I67" i="1"/>
  <c r="J67" i="1" s="1"/>
  <c r="I68" i="1"/>
  <c r="J68" i="1" s="1"/>
  <c r="I69" i="1"/>
  <c r="J69" i="1" s="1"/>
  <c r="I70" i="1"/>
  <c r="J70" i="1" s="1"/>
  <c r="I71" i="1"/>
  <c r="J71" i="1" s="1"/>
  <c r="I73" i="1"/>
  <c r="J73" i="1" s="1"/>
  <c r="I74" i="1"/>
  <c r="J74" i="1" s="1"/>
  <c r="I75" i="1"/>
  <c r="J75" i="1" s="1"/>
  <c r="I76" i="1"/>
  <c r="J76" i="1" s="1"/>
  <c r="I77" i="1"/>
  <c r="J77" i="1" s="1"/>
  <c r="I78" i="1"/>
  <c r="J78" i="1" s="1"/>
  <c r="I79" i="1"/>
  <c r="J79" i="1" s="1"/>
  <c r="I80" i="1"/>
  <c r="J80" i="1" s="1"/>
  <c r="I81" i="1"/>
  <c r="J81" i="1" s="1"/>
  <c r="I82" i="1"/>
  <c r="J82" i="1" s="1"/>
  <c r="I83" i="1"/>
  <c r="J83" i="1" s="1"/>
  <c r="I84" i="1"/>
  <c r="J84" i="1" s="1"/>
  <c r="I85" i="1"/>
  <c r="J85" i="1" s="1"/>
  <c r="I87" i="1"/>
  <c r="J87" i="1" s="1"/>
  <c r="I88" i="1"/>
  <c r="J88" i="1" s="1"/>
  <c r="I89" i="1"/>
  <c r="J89" i="1" s="1"/>
  <c r="I90" i="1"/>
  <c r="J90" i="1" s="1"/>
  <c r="I91" i="1"/>
  <c r="J91" i="1" s="1"/>
  <c r="I92" i="1"/>
  <c r="J92" i="1" s="1"/>
  <c r="I93" i="1"/>
  <c r="J93" i="1" s="1"/>
  <c r="I94" i="1"/>
  <c r="J94" i="1" s="1"/>
  <c r="I95" i="1"/>
  <c r="J95" i="1" s="1"/>
  <c r="I96" i="1"/>
  <c r="J96" i="1" s="1"/>
  <c r="I97" i="1"/>
  <c r="J97" i="1" s="1"/>
  <c r="I98" i="1"/>
  <c r="J98" i="1" s="1"/>
  <c r="I99" i="1"/>
  <c r="J99" i="1" s="1"/>
  <c r="I100" i="1"/>
  <c r="J100" i="1" s="1"/>
  <c r="I102" i="1"/>
  <c r="J102" i="1" s="1"/>
  <c r="I103" i="1"/>
  <c r="J103" i="1" s="1"/>
  <c r="I104" i="1"/>
  <c r="J104" i="1" s="1"/>
  <c r="I105" i="1"/>
  <c r="J105" i="1" s="1"/>
  <c r="I106" i="1"/>
  <c r="J106" i="1" s="1"/>
  <c r="I107" i="1"/>
  <c r="J107" i="1" s="1"/>
  <c r="I108" i="1"/>
  <c r="J108" i="1" s="1"/>
  <c r="I109" i="1"/>
  <c r="J109" i="1" s="1"/>
  <c r="I111" i="1"/>
  <c r="J111" i="1" s="1"/>
  <c r="I112" i="1"/>
  <c r="J112" i="1" s="1"/>
  <c r="I113" i="1"/>
  <c r="J113" i="1" s="1"/>
  <c r="I114" i="1"/>
  <c r="J114" i="1" s="1"/>
  <c r="I115" i="1"/>
  <c r="J115" i="1" s="1"/>
  <c r="I116" i="1"/>
  <c r="J116" i="1" s="1"/>
  <c r="I117" i="1"/>
  <c r="J117" i="1" s="1"/>
  <c r="I118" i="1"/>
  <c r="J118" i="1" s="1"/>
  <c r="I119" i="1"/>
  <c r="J119" i="1" s="1"/>
  <c r="I120" i="1"/>
  <c r="J120" i="1" s="1"/>
  <c r="I121" i="1"/>
  <c r="J121" i="1" s="1"/>
  <c r="I122" i="1"/>
  <c r="J122" i="1" s="1"/>
  <c r="I124" i="1"/>
  <c r="J124" i="1" s="1"/>
  <c r="I125" i="1"/>
  <c r="J125" i="1" s="1"/>
  <c r="I126" i="1"/>
  <c r="J126" i="1" s="1"/>
  <c r="I127" i="1"/>
  <c r="J127" i="1" s="1"/>
  <c r="I129" i="1"/>
  <c r="J129" i="1" s="1"/>
  <c r="I130" i="1"/>
  <c r="J130" i="1" s="1"/>
  <c r="I132" i="1"/>
  <c r="J132" i="1" s="1"/>
  <c r="I133" i="1"/>
  <c r="J133" i="1" s="1"/>
  <c r="I134" i="1"/>
  <c r="J134" i="1" s="1"/>
  <c r="I135" i="1"/>
  <c r="J135" i="1" s="1"/>
  <c r="I136" i="1"/>
  <c r="J136" i="1" s="1"/>
  <c r="I137" i="1"/>
  <c r="J137" i="1" s="1"/>
  <c r="I138" i="1"/>
  <c r="J138" i="1" s="1"/>
  <c r="I139" i="1"/>
  <c r="J139" i="1" s="1"/>
  <c r="I140" i="1"/>
  <c r="J140" i="1" s="1"/>
  <c r="I141" i="1"/>
  <c r="J141" i="1" s="1"/>
  <c r="I143" i="1"/>
  <c r="J143" i="1" s="1"/>
  <c r="I144" i="1"/>
  <c r="J144" i="1" s="1"/>
  <c r="I145" i="1"/>
  <c r="J145" i="1" s="1"/>
  <c r="I146" i="1"/>
  <c r="J146" i="1" s="1"/>
  <c r="I147" i="1"/>
  <c r="J147" i="1" s="1"/>
  <c r="I148" i="1"/>
  <c r="J148" i="1" s="1"/>
  <c r="I149" i="1"/>
  <c r="J149" i="1" s="1"/>
  <c r="I150" i="1"/>
  <c r="J150" i="1" s="1"/>
  <c r="I151" i="1"/>
  <c r="J151" i="1" s="1"/>
  <c r="I152" i="1"/>
  <c r="J152" i="1" s="1"/>
  <c r="I153" i="1"/>
  <c r="J153" i="1" s="1"/>
  <c r="I154" i="1"/>
  <c r="J154" i="1" s="1"/>
  <c r="I155" i="1"/>
  <c r="J155" i="1" s="1"/>
  <c r="I156" i="1"/>
  <c r="J156" i="1" s="1"/>
  <c r="I157" i="1"/>
  <c r="J157" i="1" s="1"/>
  <c r="I158" i="1"/>
  <c r="J158" i="1" s="1"/>
  <c r="I159" i="1"/>
  <c r="J159" i="1" s="1"/>
  <c r="I160" i="1"/>
  <c r="J160" i="1" s="1"/>
  <c r="I163" i="1"/>
  <c r="J163" i="1" s="1"/>
  <c r="I164" i="1"/>
  <c r="J164" i="1" s="1"/>
  <c r="I165" i="1"/>
  <c r="J165" i="1" s="1"/>
  <c r="I166" i="1"/>
  <c r="J166" i="1" s="1"/>
  <c r="I167" i="1"/>
  <c r="J167" i="1" s="1"/>
  <c r="I168" i="1"/>
  <c r="J168" i="1" s="1"/>
  <c r="I169" i="1"/>
  <c r="J169" i="1" s="1"/>
  <c r="I170" i="1"/>
  <c r="J170" i="1" s="1"/>
  <c r="I172" i="1"/>
  <c r="J172" i="1" s="1"/>
  <c r="I175" i="1"/>
  <c r="J175" i="1" s="1"/>
  <c r="I177" i="1"/>
  <c r="J177" i="1" s="1"/>
  <c r="I178" i="1"/>
  <c r="J178" i="1" s="1"/>
  <c r="I179" i="1"/>
  <c r="J179" i="1" s="1"/>
  <c r="I182" i="1"/>
  <c r="J182" i="1" s="1"/>
  <c r="I183" i="1"/>
  <c r="J183" i="1" s="1"/>
  <c r="I184" i="1"/>
  <c r="J184" i="1" s="1"/>
  <c r="I187" i="1"/>
  <c r="J187" i="1" s="1"/>
  <c r="I190" i="1"/>
  <c r="J190" i="1" s="1"/>
  <c r="I191" i="1"/>
  <c r="J191" i="1" s="1"/>
  <c r="I192" i="1"/>
  <c r="J192" i="1" s="1"/>
  <c r="I193" i="1"/>
  <c r="J193" i="1" s="1"/>
  <c r="I194" i="1"/>
  <c r="J194" i="1" s="1"/>
  <c r="I195" i="1"/>
  <c r="J195" i="1" s="1"/>
  <c r="I196" i="1"/>
  <c r="J196" i="1" s="1"/>
  <c r="I197" i="1"/>
  <c r="J197" i="1" s="1"/>
  <c r="I199" i="1"/>
  <c r="J199" i="1" s="1"/>
  <c r="I200" i="1"/>
  <c r="J200" i="1" s="1"/>
  <c r="I201" i="1"/>
  <c r="J201" i="1" s="1"/>
  <c r="I202" i="1"/>
  <c r="J202" i="1" s="1"/>
  <c r="I203" i="1"/>
  <c r="J203" i="1" s="1"/>
  <c r="I204" i="1"/>
  <c r="J204" i="1" s="1"/>
  <c r="I205" i="1"/>
  <c r="J205" i="1" s="1"/>
  <c r="I206" i="1"/>
  <c r="J206" i="1" s="1"/>
  <c r="I207" i="1"/>
  <c r="J207" i="1" s="1"/>
  <c r="I208" i="1"/>
  <c r="J208" i="1" s="1"/>
  <c r="I209" i="1"/>
  <c r="J209" i="1" s="1"/>
  <c r="I210" i="1"/>
  <c r="J210" i="1" s="1"/>
  <c r="I211" i="1"/>
  <c r="J211" i="1" s="1"/>
  <c r="I212" i="1"/>
  <c r="J212" i="1" s="1"/>
  <c r="I214" i="1"/>
  <c r="J214" i="1" s="1"/>
  <c r="I215" i="1"/>
  <c r="J215" i="1" s="1"/>
  <c r="I219" i="1"/>
  <c r="J219" i="1" s="1"/>
  <c r="I220" i="1"/>
  <c r="J220" i="1" s="1"/>
  <c r="I221" i="1"/>
  <c r="J221" i="1" s="1"/>
  <c r="I222" i="1"/>
  <c r="J222" i="1" s="1"/>
  <c r="I223" i="1"/>
  <c r="J223" i="1" s="1"/>
  <c r="I227" i="1"/>
  <c r="J227" i="1" s="1"/>
  <c r="I228" i="1"/>
  <c r="J228" i="1" s="1"/>
  <c r="I230" i="1"/>
  <c r="J230" i="1" s="1"/>
  <c r="I231" i="1"/>
  <c r="J231" i="1" s="1"/>
  <c r="I232" i="1"/>
  <c r="J232" i="1" s="1"/>
  <c r="I234" i="1"/>
  <c r="J234" i="1" s="1"/>
  <c r="I235" i="1"/>
  <c r="J235" i="1" s="1"/>
  <c r="I236" i="1"/>
  <c r="J236" i="1" s="1"/>
  <c r="I237" i="1"/>
  <c r="J237" i="1" s="1"/>
  <c r="I239" i="1"/>
  <c r="J239" i="1" s="1"/>
  <c r="I240" i="1"/>
  <c r="J240" i="1" s="1"/>
  <c r="I241" i="1"/>
  <c r="J241" i="1" s="1"/>
  <c r="I242" i="1"/>
  <c r="J242" i="1" s="1"/>
  <c r="I243" i="1"/>
  <c r="J243" i="1" s="1"/>
  <c r="I244" i="1"/>
  <c r="J244" i="1" s="1"/>
  <c r="I245" i="1"/>
  <c r="J245" i="1" s="1"/>
  <c r="I246" i="1"/>
  <c r="J246" i="1" s="1"/>
  <c r="I247" i="1"/>
  <c r="J247" i="1" s="1"/>
  <c r="I248" i="1"/>
  <c r="J248" i="1" s="1"/>
  <c r="I249" i="1"/>
  <c r="J249" i="1" s="1"/>
  <c r="I2" i="1"/>
  <c r="J2" i="1" s="1"/>
  <c r="J2" i="4" l="1"/>
  <c r="J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98" i="4"/>
  <c r="J99" i="4"/>
  <c r="J100" i="4"/>
  <c r="J101" i="4"/>
  <c r="J102" i="4"/>
  <c r="J103" i="4"/>
  <c r="J104" i="4"/>
  <c r="J105" i="4"/>
  <c r="J106" i="4"/>
  <c r="J107" i="4"/>
  <c r="J108" i="4"/>
  <c r="J109" i="4"/>
  <c r="J110" i="4"/>
  <c r="J111" i="4"/>
  <c r="J112" i="4"/>
  <c r="J113" i="4"/>
  <c r="J114" i="4"/>
  <c r="J115" i="4"/>
  <c r="J116" i="4"/>
  <c r="J117" i="4"/>
  <c r="J118" i="4"/>
  <c r="J119" i="4"/>
  <c r="J120" i="4"/>
  <c r="J121" i="4"/>
  <c r="J122" i="4"/>
  <c r="J123" i="4"/>
  <c r="J124" i="4"/>
  <c r="J125" i="4"/>
  <c r="J126" i="4"/>
  <c r="J127" i="4"/>
  <c r="J128" i="4"/>
  <c r="J129" i="4"/>
  <c r="J130" i="4"/>
  <c r="J131" i="4"/>
  <c r="J132" i="4"/>
  <c r="J133" i="4"/>
  <c r="J134" i="4"/>
  <c r="J135" i="4"/>
  <c r="J136" i="4"/>
  <c r="J137" i="4"/>
  <c r="J138" i="4"/>
  <c r="J139" i="4"/>
  <c r="J140" i="4"/>
  <c r="J141" i="4"/>
  <c r="J142" i="4"/>
  <c r="J143" i="4"/>
  <c r="J144" i="4"/>
  <c r="J145" i="4"/>
  <c r="J146" i="4"/>
  <c r="J147" i="4"/>
  <c r="J148" i="4"/>
  <c r="J149" i="4"/>
  <c r="J150" i="4"/>
  <c r="J151" i="4"/>
  <c r="J152" i="4"/>
  <c r="J153" i="4"/>
  <c r="J154" i="4"/>
  <c r="J155" i="4"/>
  <c r="J156" i="4"/>
  <c r="J157" i="4"/>
  <c r="J158" i="4"/>
  <c r="J159" i="4"/>
  <c r="J160" i="4"/>
  <c r="J161" i="4"/>
  <c r="J162" i="4"/>
  <c r="J163" i="4"/>
  <c r="J164" i="4"/>
  <c r="J165" i="4"/>
  <c r="J166" i="4"/>
  <c r="J167" i="4"/>
  <c r="J168" i="4"/>
  <c r="J169" i="4"/>
  <c r="J170" i="4"/>
  <c r="J171" i="4"/>
  <c r="J172" i="4"/>
  <c r="J173" i="4"/>
  <c r="J174" i="4"/>
  <c r="J175" i="4"/>
  <c r="J176" i="4"/>
  <c r="J177" i="4"/>
  <c r="J178" i="4"/>
  <c r="J179" i="4"/>
  <c r="J180" i="4"/>
  <c r="J181" i="4"/>
  <c r="J182" i="4"/>
  <c r="J183" i="4"/>
  <c r="J184" i="4"/>
  <c r="J185" i="4"/>
  <c r="J186" i="4"/>
  <c r="J187" i="4"/>
  <c r="J188" i="4"/>
  <c r="J189" i="4"/>
  <c r="J190" i="4"/>
  <c r="J191" i="4"/>
  <c r="J192" i="4"/>
  <c r="J193" i="4"/>
  <c r="J194" i="4"/>
  <c r="J195" i="4"/>
  <c r="J196" i="4"/>
  <c r="J197" i="4"/>
  <c r="J198" i="4"/>
  <c r="J199" i="4"/>
  <c r="J200" i="4"/>
  <c r="J201" i="4"/>
  <c r="J202" i="4"/>
  <c r="J203" i="4"/>
  <c r="J204" i="4"/>
  <c r="J205" i="4"/>
  <c r="J206" i="4"/>
  <c r="J207" i="4"/>
  <c r="J208" i="4"/>
  <c r="J209" i="4"/>
  <c r="J210" i="4"/>
  <c r="J211" i="4"/>
  <c r="J212" i="4"/>
  <c r="J213" i="4"/>
  <c r="J214" i="4"/>
  <c r="J215" i="4"/>
  <c r="J216" i="4"/>
  <c r="J217" i="4"/>
  <c r="J218" i="4"/>
  <c r="J219" i="4"/>
  <c r="J220" i="4"/>
  <c r="J221" i="4"/>
  <c r="J222" i="4"/>
  <c r="J223" i="4"/>
  <c r="J224" i="4"/>
  <c r="J225" i="4"/>
  <c r="J226" i="4"/>
  <c r="J227" i="4"/>
  <c r="J228" i="4"/>
  <c r="J229" i="4"/>
  <c r="J230" i="4"/>
  <c r="J231" i="4"/>
  <c r="J232" i="4"/>
  <c r="J233" i="4"/>
  <c r="J234" i="4"/>
  <c r="J235" i="4"/>
  <c r="J236" i="4"/>
  <c r="J237" i="4"/>
  <c r="J238" i="4"/>
  <c r="J239" i="4"/>
  <c r="J240" i="4"/>
  <c r="J241" i="4"/>
  <c r="J242" i="4"/>
  <c r="J243" i="4"/>
  <c r="J244" i="4"/>
  <c r="J245" i="4"/>
  <c r="J246" i="4"/>
  <c r="J247" i="4"/>
  <c r="J248" i="4"/>
  <c r="J249" i="4"/>
  <c r="J2" i="3"/>
  <c r="J3" i="3"/>
  <c r="J4" i="3"/>
  <c r="J5" i="3"/>
  <c r="J6" i="3"/>
  <c r="J7" i="3"/>
  <c r="J8" i="3"/>
  <c r="J9" i="3"/>
  <c r="J11" i="3"/>
  <c r="J13" i="3"/>
  <c r="J14" i="3"/>
  <c r="J15" i="3"/>
  <c r="J16" i="3"/>
  <c r="J17" i="3"/>
  <c r="J18" i="3"/>
  <c r="J19" i="3"/>
  <c r="J20" i="3"/>
  <c r="J21" i="3"/>
  <c r="J22" i="3"/>
  <c r="J24" i="3"/>
  <c r="J25" i="3"/>
  <c r="J26" i="3"/>
  <c r="J27" i="3"/>
  <c r="J29" i="3"/>
  <c r="J30" i="3"/>
  <c r="J31" i="3"/>
  <c r="J32" i="3"/>
  <c r="J35" i="3"/>
  <c r="J38" i="3"/>
  <c r="J39" i="3"/>
  <c r="J40" i="3"/>
  <c r="J41" i="3"/>
  <c r="J42" i="3"/>
  <c r="J43" i="3"/>
  <c r="J44" i="3"/>
  <c r="J46" i="3"/>
  <c r="J47" i="3"/>
  <c r="J48" i="3"/>
  <c r="J49" i="3"/>
  <c r="J50" i="3"/>
  <c r="J51" i="3"/>
  <c r="J52" i="3"/>
  <c r="J53" i="3"/>
  <c r="J54" i="3"/>
  <c r="J56" i="3"/>
  <c r="J57" i="3"/>
  <c r="J58" i="3"/>
  <c r="J59" i="3"/>
  <c r="J61" i="3"/>
  <c r="J62" i="3"/>
  <c r="J63" i="3"/>
  <c r="J64" i="3"/>
  <c r="J65" i="3"/>
  <c r="J66" i="3"/>
  <c r="J67" i="3"/>
  <c r="J68" i="3"/>
  <c r="J70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2" i="3"/>
  <c r="J93" i="3"/>
  <c r="J94" i="3"/>
  <c r="J95" i="3"/>
  <c r="J96" i="3"/>
  <c r="J97" i="3"/>
  <c r="J98" i="3"/>
  <c r="J99" i="3"/>
  <c r="J100" i="3"/>
  <c r="J102" i="3"/>
  <c r="J103" i="3"/>
  <c r="J104" i="3"/>
  <c r="J105" i="3"/>
  <c r="J106" i="3"/>
  <c r="J107" i="3"/>
  <c r="J108" i="3"/>
  <c r="J109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2" i="3"/>
  <c r="J163" i="3"/>
  <c r="J164" i="3"/>
  <c r="J165" i="3"/>
  <c r="J166" i="3"/>
  <c r="J167" i="3"/>
  <c r="J168" i="3"/>
  <c r="J169" i="3"/>
  <c r="J170" i="3"/>
  <c r="J174" i="3"/>
  <c r="J175" i="3"/>
  <c r="J177" i="3"/>
  <c r="J178" i="3"/>
  <c r="J181" i="3"/>
  <c r="J182" i="3"/>
  <c r="J183" i="3"/>
  <c r="J184" i="3"/>
  <c r="J185" i="3"/>
  <c r="J186" i="3"/>
  <c r="J187" i="3"/>
  <c r="J188" i="3"/>
  <c r="J189" i="3"/>
  <c r="J190" i="3"/>
  <c r="J191" i="3"/>
  <c r="J192" i="3"/>
  <c r="J193" i="3"/>
  <c r="J194" i="3"/>
  <c r="J195" i="3"/>
  <c r="J196" i="3"/>
  <c r="J197" i="3"/>
  <c r="J198" i="3"/>
  <c r="J199" i="3"/>
  <c r="J200" i="3"/>
  <c r="J201" i="3"/>
  <c r="J202" i="3"/>
  <c r="J203" i="3"/>
  <c r="J204" i="3"/>
  <c r="J205" i="3"/>
  <c r="J206" i="3"/>
  <c r="J207" i="3"/>
  <c r="J208" i="3"/>
  <c r="J209" i="3"/>
  <c r="J210" i="3"/>
  <c r="J211" i="3"/>
  <c r="J212" i="3"/>
  <c r="J213" i="3"/>
  <c r="J214" i="3"/>
  <c r="J215" i="3"/>
  <c r="J216" i="3"/>
  <c r="J217" i="3"/>
  <c r="J218" i="3"/>
  <c r="J220" i="3"/>
  <c r="J221" i="3"/>
  <c r="J222" i="3"/>
  <c r="J226" i="3"/>
  <c r="J228" i="3"/>
  <c r="J230" i="3"/>
  <c r="J231" i="3"/>
  <c r="J232" i="3"/>
  <c r="J235" i="3"/>
  <c r="J236" i="3"/>
  <c r="J237" i="3"/>
  <c r="J238" i="3"/>
  <c r="J239" i="3"/>
  <c r="J240" i="3"/>
  <c r="J241" i="3"/>
  <c r="J242" i="3"/>
  <c r="J243" i="3"/>
  <c r="J244" i="3"/>
  <c r="J245" i="3"/>
  <c r="J246" i="3"/>
  <c r="J247" i="3"/>
  <c r="J248" i="3"/>
  <c r="J249" i="3"/>
  <c r="J4" i="34"/>
  <c r="J9" i="34"/>
  <c r="J17" i="34"/>
  <c r="J25" i="34"/>
  <c r="J33" i="34"/>
  <c r="J41" i="34"/>
  <c r="J49" i="34"/>
  <c r="J52" i="34"/>
  <c r="J57" i="34"/>
  <c r="J65" i="34"/>
  <c r="J68" i="34"/>
  <c r="J73" i="34"/>
  <c r="J81" i="34"/>
  <c r="J89" i="34"/>
  <c r="J92" i="34"/>
  <c r="J97" i="34"/>
  <c r="J105" i="34"/>
  <c r="J108" i="34"/>
  <c r="J113" i="34"/>
  <c r="J116" i="34"/>
  <c r="J121" i="34"/>
  <c r="J129" i="34"/>
  <c r="J132" i="34"/>
  <c r="J137" i="34"/>
  <c r="J140" i="34"/>
  <c r="J145" i="34"/>
  <c r="J153" i="34"/>
  <c r="J156" i="34"/>
  <c r="J161" i="34"/>
  <c r="J169" i="34"/>
  <c r="J177" i="34"/>
  <c r="J180" i="34"/>
  <c r="J185" i="34"/>
  <c r="J193" i="34"/>
  <c r="J196" i="34"/>
  <c r="J201" i="34"/>
  <c r="J204" i="34"/>
  <c r="J209" i="34"/>
  <c r="J217" i="34"/>
  <c r="J225" i="34"/>
  <c r="J233" i="34"/>
  <c r="J241" i="34"/>
  <c r="J244" i="34"/>
  <c r="J249" i="34"/>
  <c r="J4" i="33"/>
  <c r="J9" i="33"/>
  <c r="J17" i="33"/>
  <c r="J25" i="33"/>
  <c r="J33" i="33"/>
  <c r="J41" i="33"/>
  <c r="J44" i="33"/>
  <c r="J49" i="33"/>
  <c r="J52" i="33"/>
  <c r="J57" i="33"/>
  <c r="J65" i="33"/>
  <c r="J68" i="33"/>
  <c r="J73" i="33"/>
  <c r="J81" i="33"/>
  <c r="J89" i="33"/>
  <c r="J92" i="33"/>
  <c r="J97" i="33"/>
  <c r="J105" i="33"/>
  <c r="J108" i="33"/>
  <c r="J113" i="33"/>
  <c r="J116" i="33"/>
  <c r="J121" i="33"/>
  <c r="J129" i="33"/>
  <c r="J132" i="33"/>
  <c r="J137" i="33"/>
  <c r="J140" i="33"/>
  <c r="J145" i="33"/>
  <c r="J153" i="33"/>
  <c r="J156" i="33"/>
  <c r="J161" i="33"/>
  <c r="J169" i="33"/>
  <c r="J177" i="33"/>
  <c r="J180" i="33"/>
  <c r="J185" i="33"/>
  <c r="J193" i="33"/>
  <c r="J196" i="33"/>
  <c r="J201" i="33"/>
  <c r="J204" i="33"/>
  <c r="J209" i="33"/>
  <c r="J212" i="33"/>
  <c r="J217" i="33"/>
  <c r="J225" i="33"/>
  <c r="J228" i="33"/>
  <c r="J233" i="33"/>
  <c r="J241" i="33"/>
  <c r="J244" i="33"/>
  <c r="J248" i="33"/>
  <c r="J249" i="33"/>
  <c r="J9" i="32"/>
  <c r="J17" i="32"/>
  <c r="J25" i="32"/>
  <c r="J28" i="32"/>
  <c r="J33" i="32"/>
  <c r="J36" i="32"/>
  <c r="J41" i="32"/>
  <c r="J44" i="32"/>
  <c r="J49" i="32"/>
  <c r="J57" i="32"/>
  <c r="J60" i="32"/>
  <c r="J65" i="32"/>
  <c r="J68" i="32"/>
  <c r="J73" i="32"/>
  <c r="J81" i="32"/>
  <c r="J84" i="32"/>
  <c r="J89" i="32"/>
  <c r="J97" i="32"/>
  <c r="J100" i="32"/>
  <c r="J105" i="32"/>
  <c r="J108" i="32"/>
  <c r="J113" i="32"/>
  <c r="J121" i="32"/>
  <c r="J124" i="32"/>
  <c r="J129" i="32"/>
  <c r="J132" i="32"/>
  <c r="J137" i="32"/>
  <c r="J145" i="32"/>
  <c r="J148" i="32"/>
  <c r="J153" i="32"/>
  <c r="J161" i="32"/>
  <c r="J164" i="32"/>
  <c r="J169" i="32"/>
  <c r="J172" i="32"/>
  <c r="J177" i="32"/>
  <c r="J185" i="32"/>
  <c r="J188" i="32"/>
  <c r="J193" i="32"/>
  <c r="J196" i="32"/>
  <c r="J201" i="32"/>
  <c r="J204" i="32"/>
  <c r="J209" i="32"/>
  <c r="J212" i="32"/>
  <c r="J217" i="32"/>
  <c r="J225" i="32"/>
  <c r="J228" i="32"/>
  <c r="J233" i="32"/>
  <c r="J236" i="32"/>
  <c r="J241" i="32"/>
  <c r="J244" i="32"/>
  <c r="J249" i="32"/>
  <c r="J4" i="31"/>
  <c r="J12" i="31"/>
  <c r="J20" i="31"/>
  <c r="J28" i="31"/>
  <c r="J36" i="31"/>
  <c r="J44" i="31"/>
  <c r="J52" i="31"/>
  <c r="J60" i="31"/>
  <c r="J68" i="31"/>
  <c r="J76" i="31"/>
  <c r="J84" i="31"/>
  <c r="J92" i="31"/>
  <c r="J100" i="31"/>
  <c r="J108" i="31"/>
  <c r="J116" i="31"/>
  <c r="J124" i="31"/>
  <c r="J132" i="31"/>
  <c r="J140" i="31"/>
  <c r="J148" i="31"/>
  <c r="J156" i="31"/>
  <c r="J164" i="31"/>
  <c r="J172" i="31"/>
  <c r="J180" i="31"/>
  <c r="J188" i="31"/>
  <c r="J196" i="31"/>
  <c r="J204" i="31"/>
  <c r="J212" i="31"/>
  <c r="J220" i="31"/>
  <c r="J228" i="31"/>
  <c r="J236" i="31"/>
  <c r="J244" i="31"/>
  <c r="J248" i="31"/>
  <c r="J9" i="30"/>
  <c r="J12" i="30"/>
  <c r="J17" i="30"/>
  <c r="J20" i="30"/>
  <c r="J25" i="30"/>
  <c r="J33" i="30"/>
  <c r="J36" i="30"/>
  <c r="J41" i="30"/>
  <c r="J44" i="30"/>
  <c r="J49" i="30"/>
  <c r="J52" i="30"/>
  <c r="J57" i="30"/>
  <c r="J60" i="30"/>
  <c r="J65" i="30"/>
  <c r="J68" i="30"/>
  <c r="J73" i="30"/>
  <c r="J81" i="30"/>
  <c r="J84" i="30"/>
  <c r="J89" i="30"/>
  <c r="J92" i="30"/>
  <c r="J97" i="30"/>
  <c r="J105" i="30"/>
  <c r="J108" i="30"/>
  <c r="J113" i="30"/>
  <c r="J121" i="30"/>
  <c r="J124" i="30"/>
  <c r="J129" i="30"/>
  <c r="J132" i="30"/>
  <c r="J137" i="30"/>
  <c r="J145" i="30"/>
  <c r="J148" i="30"/>
  <c r="J153" i="30"/>
  <c r="J156" i="30"/>
  <c r="J161" i="30"/>
  <c r="J169" i="30"/>
  <c r="J172" i="30"/>
  <c r="J177" i="30"/>
  <c r="J180" i="30"/>
  <c r="J185" i="30"/>
  <c r="J188" i="30"/>
  <c r="J193" i="30"/>
  <c r="J196" i="30"/>
  <c r="J201" i="30"/>
  <c r="J204" i="30"/>
  <c r="J209" i="30"/>
  <c r="J217" i="30"/>
  <c r="J220" i="30"/>
  <c r="J225" i="30"/>
  <c r="J228" i="30"/>
  <c r="J233" i="30"/>
  <c r="J236" i="30"/>
  <c r="J241" i="30"/>
  <c r="J244" i="30"/>
  <c r="J249" i="30"/>
  <c r="J4" i="29"/>
  <c r="J12" i="29"/>
  <c r="J20" i="29"/>
  <c r="J28" i="29"/>
  <c r="J36" i="29"/>
  <c r="J44" i="29"/>
  <c r="J52" i="29"/>
  <c r="J60" i="29"/>
  <c r="J68" i="29"/>
  <c r="J76" i="29"/>
  <c r="J84" i="29"/>
  <c r="J92" i="29"/>
  <c r="J100" i="29"/>
  <c r="J108" i="29"/>
  <c r="J116" i="29"/>
  <c r="J124" i="29"/>
  <c r="J132" i="29"/>
  <c r="J140" i="29"/>
  <c r="J148" i="29"/>
  <c r="J156" i="29"/>
  <c r="J164" i="29"/>
  <c r="J172" i="29"/>
  <c r="J180" i="29"/>
  <c r="J188" i="29"/>
  <c r="J196" i="29"/>
  <c r="J204" i="29"/>
  <c r="J212" i="29"/>
  <c r="J220" i="29"/>
  <c r="J228" i="29"/>
  <c r="J236" i="29"/>
  <c r="J241" i="29"/>
  <c r="J244" i="29"/>
  <c r="J248" i="29"/>
  <c r="J249" i="29"/>
  <c r="J4" i="28"/>
  <c r="J9" i="28"/>
  <c r="J12" i="28"/>
  <c r="J17" i="28"/>
  <c r="J20" i="28"/>
  <c r="J25" i="28"/>
  <c r="J28" i="28"/>
  <c r="J33" i="28"/>
  <c r="J36" i="28"/>
  <c r="J41" i="28"/>
  <c r="J44" i="28"/>
  <c r="J49" i="28"/>
  <c r="J57" i="28"/>
  <c r="J60" i="28"/>
  <c r="J65" i="28"/>
  <c r="J68" i="28"/>
  <c r="J73" i="28"/>
  <c r="J76" i="28"/>
  <c r="J81" i="28"/>
  <c r="J84" i="28"/>
  <c r="J89" i="28"/>
  <c r="J92" i="28"/>
  <c r="J97" i="28"/>
  <c r="J100" i="28"/>
  <c r="J105" i="28"/>
  <c r="J108" i="28"/>
  <c r="J113" i="28"/>
  <c r="J116" i="28"/>
  <c r="J121" i="28"/>
  <c r="J124" i="28"/>
  <c r="J129" i="28"/>
  <c r="J132" i="28"/>
  <c r="J137" i="28"/>
  <c r="J140" i="28"/>
  <c r="J145" i="28"/>
  <c r="J148" i="28"/>
  <c r="J153" i="28"/>
  <c r="J156" i="28"/>
  <c r="J161" i="28"/>
  <c r="J164" i="28"/>
  <c r="J169" i="28"/>
  <c r="J177" i="28"/>
  <c r="J180" i="28"/>
  <c r="J185" i="28"/>
  <c r="J188" i="28"/>
  <c r="J193" i="28"/>
  <c r="J196" i="28"/>
  <c r="J201" i="28"/>
  <c r="J204" i="28"/>
  <c r="J209" i="28"/>
  <c r="J212" i="28"/>
  <c r="J217" i="28"/>
  <c r="J220" i="28"/>
  <c r="J225" i="28"/>
  <c r="J228" i="28"/>
  <c r="J233" i="28"/>
  <c r="J236" i="28"/>
  <c r="J239" i="28"/>
  <c r="J241" i="28"/>
  <c r="J247" i="28"/>
  <c r="J249" i="28"/>
  <c r="J4" i="27"/>
  <c r="J9" i="27"/>
  <c r="J12" i="27"/>
  <c r="J17" i="27"/>
  <c r="J20" i="27"/>
  <c r="J25" i="27"/>
  <c r="J28" i="27"/>
  <c r="J33" i="27"/>
  <c r="J36" i="27"/>
  <c r="J41" i="27"/>
  <c r="J44" i="27"/>
  <c r="J49" i="27"/>
  <c r="J57" i="27"/>
  <c r="J60" i="27"/>
  <c r="J65" i="27"/>
  <c r="J68" i="27"/>
  <c r="J73" i="27"/>
  <c r="J76" i="27"/>
  <c r="J81" i="27"/>
  <c r="J84" i="27"/>
  <c r="J89" i="27"/>
  <c r="J92" i="27"/>
  <c r="J97" i="27"/>
  <c r="J100" i="27"/>
  <c r="J105" i="27"/>
  <c r="J108" i="27"/>
  <c r="J113" i="27"/>
  <c r="J121" i="27"/>
  <c r="J124" i="27"/>
  <c r="J129" i="27"/>
  <c r="J132" i="27"/>
  <c r="J137" i="27"/>
  <c r="J140" i="27"/>
  <c r="J145" i="27"/>
  <c r="J148" i="27"/>
  <c r="J153" i="27"/>
  <c r="J156" i="27"/>
  <c r="J161" i="27"/>
  <c r="J164" i="27"/>
  <c r="J169" i="27"/>
  <c r="J172" i="27"/>
  <c r="J177" i="27"/>
  <c r="J180" i="27"/>
  <c r="J185" i="27"/>
  <c r="J188" i="27"/>
  <c r="J193" i="27"/>
  <c r="J196" i="27"/>
  <c r="J201" i="27"/>
  <c r="J204" i="27"/>
  <c r="J209" i="27"/>
  <c r="J212" i="27"/>
  <c r="J217" i="27"/>
  <c r="J220" i="27"/>
  <c r="J225" i="27"/>
  <c r="J228" i="27"/>
  <c r="J233" i="27"/>
  <c r="J236" i="27"/>
  <c r="J241" i="27"/>
  <c r="J244" i="27"/>
  <c r="J248" i="27"/>
  <c r="J249" i="27"/>
  <c r="J4" i="26"/>
  <c r="J9" i="26"/>
  <c r="J12" i="26"/>
  <c r="J17" i="26"/>
  <c r="J20" i="26"/>
  <c r="J25" i="26"/>
  <c r="J28" i="26"/>
  <c r="J33" i="26"/>
  <c r="J36" i="26"/>
  <c r="J41" i="26"/>
  <c r="J44" i="26"/>
  <c r="J49" i="26"/>
  <c r="J52" i="26"/>
  <c r="J57" i="26"/>
  <c r="J65" i="26"/>
  <c r="J68" i="26"/>
  <c r="J73" i="26"/>
  <c r="J81" i="26"/>
  <c r="J84" i="26"/>
  <c r="J89" i="26"/>
  <c r="J92" i="26"/>
  <c r="J97" i="26"/>
  <c r="J100" i="26"/>
  <c r="J105" i="26"/>
  <c r="J108" i="26"/>
  <c r="J113" i="26"/>
  <c r="J116" i="26"/>
  <c r="J121" i="26"/>
  <c r="J124" i="26"/>
  <c r="J129" i="26"/>
  <c r="J132" i="26"/>
  <c r="J137" i="26"/>
  <c r="J145" i="26"/>
  <c r="J148" i="26"/>
  <c r="J153" i="26"/>
  <c r="J156" i="26"/>
  <c r="J161" i="26"/>
  <c r="J164" i="26"/>
  <c r="J169" i="26"/>
  <c r="J172" i="26"/>
  <c r="J177" i="26"/>
  <c r="J185" i="26"/>
  <c r="J188" i="26"/>
  <c r="J193" i="26"/>
  <c r="J196" i="26"/>
  <c r="J201" i="26"/>
  <c r="J204" i="26"/>
  <c r="J209" i="26"/>
  <c r="J212" i="26"/>
  <c r="J217" i="26"/>
  <c r="J220" i="26"/>
  <c r="J225" i="26"/>
  <c r="J228" i="26"/>
  <c r="J233" i="26"/>
  <c r="J236" i="26"/>
  <c r="J241" i="26"/>
  <c r="J244" i="26"/>
  <c r="J249" i="26"/>
  <c r="J59" i="25"/>
  <c r="J60" i="25"/>
  <c r="J67" i="25"/>
  <c r="J68" i="25"/>
  <c r="J75" i="25"/>
  <c r="J76" i="25"/>
  <c r="J83" i="25"/>
  <c r="J84" i="25"/>
  <c r="J91" i="25"/>
  <c r="J100" i="25"/>
  <c r="J107" i="25"/>
  <c r="J108" i="25"/>
  <c r="J115" i="25"/>
  <c r="J116" i="25"/>
  <c r="J123" i="25"/>
  <c r="J124" i="25"/>
  <c r="J131" i="25"/>
  <c r="J132" i="25"/>
  <c r="J139" i="25"/>
  <c r="J147" i="25"/>
  <c r="J148" i="25"/>
  <c r="J155" i="25"/>
  <c r="J164" i="25"/>
  <c r="J171" i="25"/>
  <c r="J172" i="25"/>
  <c r="J179" i="25"/>
  <c r="J180" i="25"/>
  <c r="J187" i="25"/>
  <c r="J188" i="25"/>
  <c r="J195" i="25"/>
  <c r="J196" i="25"/>
  <c r="J203" i="25"/>
  <c r="J204" i="25"/>
  <c r="J211" i="25"/>
  <c r="J212" i="25"/>
  <c r="J219" i="25"/>
  <c r="J220" i="25"/>
  <c r="J228" i="25"/>
  <c r="J232" i="25"/>
  <c r="J235" i="25"/>
  <c r="J236" i="25"/>
  <c r="J241" i="25"/>
  <c r="J242" i="25"/>
  <c r="J243" i="25"/>
  <c r="J244" i="25"/>
  <c r="J246" i="25"/>
  <c r="J248" i="25"/>
  <c r="J4" i="24"/>
  <c r="J9" i="24"/>
  <c r="J12" i="24"/>
  <c r="J17" i="24"/>
  <c r="J20" i="24"/>
  <c r="J25" i="24"/>
  <c r="J33" i="24"/>
  <c r="J36" i="24"/>
  <c r="J41" i="24"/>
  <c r="J44" i="24"/>
  <c r="J49" i="24"/>
  <c r="J52" i="24"/>
  <c r="J57" i="24"/>
  <c r="J60" i="24"/>
  <c r="J65" i="24"/>
  <c r="J68" i="24"/>
  <c r="J73" i="24"/>
  <c r="J81" i="24"/>
  <c r="J84" i="24"/>
  <c r="J89" i="24"/>
  <c r="J92" i="24"/>
  <c r="J97" i="24"/>
  <c r="J100" i="24"/>
  <c r="J105" i="24"/>
  <c r="J108" i="24"/>
  <c r="J113" i="24"/>
  <c r="J116" i="24"/>
  <c r="J121" i="24"/>
  <c r="J124" i="24"/>
  <c r="J129" i="24"/>
  <c r="J132" i="24"/>
  <c r="J137" i="24"/>
  <c r="J140" i="24"/>
  <c r="J145" i="24"/>
  <c r="J148" i="24"/>
  <c r="J153" i="24"/>
  <c r="J156" i="24"/>
  <c r="J161" i="24"/>
  <c r="J164" i="24"/>
  <c r="J169" i="24"/>
  <c r="J172" i="24"/>
  <c r="J177" i="24"/>
  <c r="J180" i="24"/>
  <c r="J185" i="24"/>
  <c r="J188" i="24"/>
  <c r="J193" i="24"/>
  <c r="J201" i="24"/>
  <c r="J204" i="24"/>
  <c r="J209" i="24"/>
  <c r="J212" i="24"/>
  <c r="J217" i="24"/>
  <c r="J220" i="24"/>
  <c r="J225" i="24"/>
  <c r="J228" i="24"/>
  <c r="J233" i="24"/>
  <c r="J236" i="24"/>
  <c r="J241" i="24"/>
  <c r="J244" i="24"/>
  <c r="J248" i="24"/>
  <c r="J249" i="24"/>
  <c r="J4" i="23"/>
  <c r="J12" i="23"/>
  <c r="J20" i="23"/>
  <c r="J28" i="23"/>
  <c r="J36" i="23"/>
  <c r="J44" i="23"/>
  <c r="J52" i="23"/>
  <c r="J60" i="23"/>
  <c r="J68" i="23"/>
  <c r="J76" i="23"/>
  <c r="J84" i="23"/>
  <c r="J92" i="23"/>
  <c r="J100" i="23"/>
  <c r="J108" i="23"/>
  <c r="J116" i="23"/>
  <c r="J124" i="23"/>
  <c r="J132" i="23"/>
  <c r="J140" i="23"/>
  <c r="J148" i="23"/>
  <c r="J156" i="23"/>
  <c r="J164" i="23"/>
  <c r="J172" i="23"/>
  <c r="J180" i="23"/>
  <c r="J188" i="23"/>
  <c r="J196" i="23"/>
  <c r="J204" i="23"/>
  <c r="J212" i="23"/>
  <c r="J220" i="23"/>
  <c r="J228" i="23"/>
  <c r="J236" i="23"/>
  <c r="J244" i="23"/>
  <c r="J248" i="23"/>
  <c r="J249" i="23"/>
  <c r="J204" i="22"/>
  <c r="J212" i="22"/>
  <c r="J220" i="22"/>
  <c r="J228" i="22"/>
  <c r="J234" i="22"/>
  <c r="J236" i="22"/>
  <c r="J242" i="22"/>
  <c r="J244" i="22"/>
  <c r="J248" i="22"/>
  <c r="J249" i="22"/>
  <c r="J4" i="21"/>
  <c r="J12" i="21"/>
  <c r="J20" i="21"/>
  <c r="J28" i="21"/>
  <c r="J36" i="21"/>
  <c r="J44" i="21"/>
  <c r="J52" i="21"/>
  <c r="J60" i="21"/>
  <c r="J68" i="21"/>
  <c r="J76" i="21"/>
  <c r="J84" i="21"/>
  <c r="J92" i="21"/>
  <c r="J100" i="21"/>
  <c r="J108" i="21"/>
  <c r="J116" i="21"/>
  <c r="J124" i="21"/>
  <c r="J132" i="21"/>
  <c r="J140" i="21"/>
  <c r="J148" i="21"/>
  <c r="J156" i="21"/>
  <c r="J164" i="21"/>
  <c r="J172" i="21"/>
  <c r="J180" i="21"/>
  <c r="J188" i="21"/>
  <c r="J196" i="21"/>
  <c r="J204" i="21"/>
  <c r="J220" i="21"/>
  <c r="J222" i="21"/>
  <c r="J230" i="21"/>
  <c r="J233" i="21"/>
  <c r="J236" i="21"/>
  <c r="J241" i="21"/>
  <c r="J244" i="21"/>
  <c r="J246" i="21"/>
  <c r="J249" i="21"/>
  <c r="J3" i="37"/>
  <c r="J4" i="37"/>
  <c r="J6" i="37"/>
  <c r="J9" i="37"/>
  <c r="J10" i="37"/>
  <c r="J12" i="37"/>
  <c r="J14" i="37"/>
  <c r="J16" i="37"/>
  <c r="J17" i="37"/>
  <c r="J20" i="37"/>
  <c r="J24" i="37"/>
  <c r="J25" i="37"/>
  <c r="J28" i="37"/>
  <c r="J30" i="37"/>
  <c r="J32" i="37"/>
  <c r="J33" i="37"/>
  <c r="J36" i="37"/>
  <c r="J39" i="37"/>
  <c r="J41" i="37"/>
  <c r="J44" i="37"/>
  <c r="J46" i="37"/>
  <c r="J48" i="37"/>
  <c r="J49" i="37"/>
  <c r="J52" i="37"/>
  <c r="J57" i="37"/>
  <c r="J58" i="37"/>
  <c r="J60" i="37"/>
  <c r="J62" i="37"/>
  <c r="J64" i="37"/>
  <c r="J65" i="37"/>
  <c r="J67" i="37"/>
  <c r="J68" i="37"/>
  <c r="J70" i="37"/>
  <c r="J73" i="37"/>
  <c r="J74" i="37"/>
  <c r="J76" i="37"/>
  <c r="J78" i="37"/>
  <c r="J80" i="37"/>
  <c r="J81" i="37"/>
  <c r="J84" i="37"/>
  <c r="J88" i="37"/>
  <c r="J89" i="37"/>
  <c r="J92" i="37"/>
  <c r="J94" i="37"/>
  <c r="J96" i="37"/>
  <c r="J97" i="37"/>
  <c r="J100" i="37"/>
  <c r="J103" i="37"/>
  <c r="J105" i="37"/>
  <c r="J108" i="37"/>
  <c r="J110" i="37"/>
  <c r="J112" i="37"/>
  <c r="J113" i="37"/>
  <c r="J116" i="37"/>
  <c r="J121" i="37"/>
  <c r="J122" i="37"/>
  <c r="J124" i="37"/>
  <c r="J126" i="37"/>
  <c r="J128" i="37"/>
  <c r="J129" i="37"/>
  <c r="J131" i="37"/>
  <c r="J132" i="37"/>
  <c r="J134" i="37"/>
  <c r="J137" i="37"/>
  <c r="J138" i="37"/>
  <c r="J140" i="37"/>
  <c r="J142" i="37"/>
  <c r="J144" i="37"/>
  <c r="J145" i="37"/>
  <c r="J147" i="37"/>
  <c r="J148" i="37"/>
  <c r="J152" i="37"/>
  <c r="J153" i="37"/>
  <c r="J156" i="37"/>
  <c r="J158" i="37"/>
  <c r="J160" i="37"/>
  <c r="J161" i="37"/>
  <c r="J164" i="37"/>
  <c r="J167" i="37"/>
  <c r="J169" i="37"/>
  <c r="J170" i="37"/>
  <c r="J172" i="37"/>
  <c r="J174" i="37"/>
  <c r="J176" i="37"/>
  <c r="J177" i="37"/>
  <c r="J180" i="37"/>
  <c r="J184" i="37"/>
  <c r="J185" i="37"/>
  <c r="J186" i="37"/>
  <c r="J188" i="37"/>
  <c r="J190" i="37"/>
  <c r="J192" i="37"/>
  <c r="J193" i="37"/>
  <c r="J194" i="37"/>
  <c r="J196" i="37"/>
  <c r="J198" i="37"/>
  <c r="J200" i="37"/>
  <c r="J201" i="37"/>
  <c r="J204" i="37"/>
  <c r="J206" i="37"/>
  <c r="J208" i="37"/>
  <c r="J209" i="37"/>
  <c r="J210" i="37"/>
  <c r="J212" i="37"/>
  <c r="J214" i="37"/>
  <c r="J216" i="37"/>
  <c r="J217" i="37"/>
  <c r="J218" i="37"/>
  <c r="J220" i="37"/>
  <c r="J222" i="37"/>
  <c r="J224" i="37"/>
  <c r="J225" i="37"/>
  <c r="J226" i="37"/>
  <c r="J228" i="37"/>
  <c r="J230" i="37"/>
  <c r="J232" i="37"/>
  <c r="J233" i="37"/>
  <c r="J236" i="37"/>
  <c r="J238" i="37"/>
  <c r="J240" i="37"/>
  <c r="J241" i="37"/>
  <c r="J242" i="37"/>
  <c r="J244" i="37"/>
  <c r="J246" i="37"/>
  <c r="J248" i="37"/>
  <c r="J249" i="37"/>
  <c r="J247" i="37"/>
  <c r="J245" i="37"/>
  <c r="J243" i="37"/>
  <c r="J239" i="37"/>
  <c r="J237" i="37"/>
  <c r="J235" i="37"/>
  <c r="J234" i="37"/>
  <c r="J231" i="37"/>
  <c r="J229" i="37"/>
  <c r="J227" i="37"/>
  <c r="J223" i="37"/>
  <c r="J221" i="37"/>
  <c r="J219" i="37"/>
  <c r="J215" i="37"/>
  <c r="J213" i="37"/>
  <c r="J211" i="37"/>
  <c r="J207" i="37"/>
  <c r="J205" i="37"/>
  <c r="J203" i="37"/>
  <c r="J202" i="37"/>
  <c r="J199" i="37"/>
  <c r="J197" i="37"/>
  <c r="J195" i="37"/>
  <c r="J191" i="37"/>
  <c r="J189" i="37"/>
  <c r="J187" i="37"/>
  <c r="J183" i="37"/>
  <c r="J182" i="37"/>
  <c r="J181" i="37"/>
  <c r="J179" i="37"/>
  <c r="J178" i="37"/>
  <c r="J175" i="37"/>
  <c r="J173" i="37"/>
  <c r="J171" i="37"/>
  <c r="J168" i="37"/>
  <c r="J166" i="37"/>
  <c r="J165" i="37"/>
  <c r="J163" i="37"/>
  <c r="J162" i="37"/>
  <c r="J159" i="37"/>
  <c r="J157" i="37"/>
  <c r="J155" i="37"/>
  <c r="J154" i="37"/>
  <c r="J151" i="37"/>
  <c r="J150" i="37"/>
  <c r="J149" i="37"/>
  <c r="J146" i="37"/>
  <c r="J143" i="37"/>
  <c r="J141" i="37"/>
  <c r="J139" i="37"/>
  <c r="J136" i="37"/>
  <c r="J135" i="37"/>
  <c r="J133" i="37"/>
  <c r="J130" i="37"/>
  <c r="J127" i="37"/>
  <c r="J125" i="37"/>
  <c r="J123" i="37"/>
  <c r="J120" i="37"/>
  <c r="J119" i="37"/>
  <c r="J118" i="37"/>
  <c r="J117" i="37"/>
  <c r="J115" i="37"/>
  <c r="J114" i="37"/>
  <c r="J111" i="37"/>
  <c r="J109" i="37"/>
  <c r="J107" i="37"/>
  <c r="J106" i="37"/>
  <c r="J104" i="37"/>
  <c r="J102" i="37"/>
  <c r="J101" i="37"/>
  <c r="J99" i="37"/>
  <c r="J98" i="37"/>
  <c r="J95" i="37"/>
  <c r="J93" i="37"/>
  <c r="J91" i="37"/>
  <c r="J90" i="37"/>
  <c r="J87" i="37"/>
  <c r="J86" i="37"/>
  <c r="J85" i="37"/>
  <c r="J83" i="37"/>
  <c r="J82" i="37"/>
  <c r="J79" i="37"/>
  <c r="J77" i="37"/>
  <c r="J75" i="37"/>
  <c r="J72" i="37"/>
  <c r="J71" i="37"/>
  <c r="J69" i="37"/>
  <c r="J66" i="37"/>
  <c r="J63" i="37"/>
  <c r="J61" i="37"/>
  <c r="J59" i="37"/>
  <c r="J56" i="37"/>
  <c r="J55" i="37"/>
  <c r="J54" i="37"/>
  <c r="J53" i="37"/>
  <c r="J51" i="37"/>
  <c r="J50" i="37"/>
  <c r="J47" i="37"/>
  <c r="J45" i="37"/>
  <c r="J43" i="37"/>
  <c r="J42" i="37"/>
  <c r="J40" i="37"/>
  <c r="J38" i="37"/>
  <c r="J37" i="37"/>
  <c r="J35" i="37"/>
  <c r="J34" i="37"/>
  <c r="J31" i="37"/>
  <c r="J29" i="37"/>
  <c r="J27" i="37"/>
  <c r="J26" i="37"/>
  <c r="J23" i="37"/>
  <c r="J22" i="37"/>
  <c r="J21" i="37"/>
  <c r="J19" i="37"/>
  <c r="J18" i="37"/>
  <c r="J15" i="37"/>
  <c r="J13" i="37"/>
  <c r="J11" i="37"/>
  <c r="J8" i="37"/>
  <c r="J7" i="37"/>
  <c r="J5" i="37"/>
  <c r="J2" i="37"/>
  <c r="J201" i="21"/>
  <c r="J209" i="21"/>
  <c r="J217" i="21"/>
  <c r="J225" i="21"/>
  <c r="J238" i="21"/>
  <c r="J209" i="20"/>
  <c r="J214" i="20"/>
  <c r="J217" i="20"/>
  <c r="J222" i="20"/>
  <c r="J225" i="20"/>
  <c r="J230" i="20"/>
  <c r="J233" i="20"/>
  <c r="J238" i="20"/>
  <c r="J241" i="20"/>
  <c r="J246" i="20"/>
  <c r="J248" i="20"/>
  <c r="J249" i="20"/>
  <c r="J9" i="19"/>
  <c r="J17" i="19"/>
  <c r="J25" i="19"/>
  <c r="J33" i="19"/>
  <c r="J41" i="19"/>
  <c r="J49" i="19"/>
  <c r="J57" i="19"/>
  <c r="J65" i="19"/>
  <c r="J73" i="19"/>
  <c r="J81" i="19"/>
  <c r="J89" i="19"/>
  <c r="J97" i="19"/>
  <c r="J105" i="19"/>
  <c r="J113" i="19"/>
  <c r="J121" i="19"/>
  <c r="J129" i="19"/>
  <c r="J137" i="19"/>
  <c r="J145" i="19"/>
  <c r="J153" i="19"/>
  <c r="J161" i="19"/>
  <c r="J169" i="19"/>
  <c r="J177" i="19"/>
  <c r="J185" i="19"/>
  <c r="J193" i="19"/>
  <c r="J201" i="19"/>
  <c r="J209" i="19"/>
  <c r="J217" i="19"/>
  <c r="J225" i="19"/>
  <c r="J233" i="19"/>
  <c r="J240" i="19"/>
  <c r="J241" i="19"/>
  <c r="J249" i="19"/>
  <c r="J8" i="18"/>
  <c r="J9" i="18"/>
  <c r="J17" i="18"/>
  <c r="J24" i="18"/>
  <c r="J25" i="18"/>
  <c r="J33" i="18"/>
  <c r="J41" i="18"/>
  <c r="J49" i="18"/>
  <c r="J57" i="18"/>
  <c r="J65" i="18"/>
  <c r="J72" i="18"/>
  <c r="J73" i="18"/>
  <c r="J81" i="18"/>
  <c r="J88" i="18"/>
  <c r="J89" i="18"/>
  <c r="J97" i="18"/>
  <c r="J105" i="18"/>
  <c r="J113" i="18"/>
  <c r="J121" i="18"/>
  <c r="J129" i="18"/>
  <c r="J136" i="18"/>
  <c r="J137" i="18"/>
  <c r="J145" i="18"/>
  <c r="J152" i="18"/>
  <c r="J153" i="18"/>
  <c r="J161" i="18"/>
  <c r="J169" i="18"/>
  <c r="J177" i="18"/>
  <c r="J185" i="18"/>
  <c r="J193" i="18"/>
  <c r="J200" i="18"/>
  <c r="J201" i="18"/>
  <c r="J209" i="18"/>
  <c r="J216" i="18"/>
  <c r="J217" i="18"/>
  <c r="J224" i="18"/>
  <c r="J225" i="18"/>
  <c r="J233" i="18"/>
  <c r="J238" i="18"/>
  <c r="J240" i="18"/>
  <c r="J241" i="18"/>
  <c r="J246" i="18"/>
  <c r="J248" i="18"/>
  <c r="J249" i="18"/>
  <c r="J9" i="17"/>
  <c r="J16" i="17"/>
  <c r="J17" i="17"/>
  <c r="J24" i="17"/>
  <c r="J25" i="17"/>
  <c r="J33" i="17"/>
  <c r="J41" i="17"/>
  <c r="J49" i="17"/>
  <c r="J57" i="17"/>
  <c r="J64" i="17"/>
  <c r="J65" i="17"/>
  <c r="J73" i="17"/>
  <c r="J80" i="17"/>
  <c r="J81" i="17"/>
  <c r="J89" i="17"/>
  <c r="J97" i="17"/>
  <c r="J105" i="17"/>
  <c r="J113" i="17"/>
  <c r="J120" i="17"/>
  <c r="J121" i="17"/>
  <c r="J128" i="17"/>
  <c r="J129" i="17"/>
  <c r="J137" i="17"/>
  <c r="J144" i="17"/>
  <c r="J145" i="17"/>
  <c r="J153" i="17"/>
  <c r="J161" i="17"/>
  <c r="J168" i="17"/>
  <c r="J169" i="17"/>
  <c r="J177" i="17"/>
  <c r="J184" i="17"/>
  <c r="J185" i="17"/>
  <c r="J192" i="17"/>
  <c r="J193" i="17"/>
  <c r="J200" i="17"/>
  <c r="J201" i="17"/>
  <c r="J208" i="17"/>
  <c r="J209" i="17"/>
  <c r="J216" i="17"/>
  <c r="J217" i="17"/>
  <c r="J225" i="17"/>
  <c r="J232" i="17"/>
  <c r="J233" i="17"/>
  <c r="J240" i="17"/>
  <c r="J241" i="17"/>
  <c r="J249" i="17"/>
  <c r="J9" i="16"/>
  <c r="J16" i="16"/>
  <c r="J17" i="16"/>
  <c r="J25" i="16"/>
  <c r="J32" i="16"/>
  <c r="J33" i="16"/>
  <c r="J41" i="16"/>
  <c r="J49" i="16"/>
  <c r="J56" i="16"/>
  <c r="J57" i="16"/>
  <c r="J64" i="16"/>
  <c r="J65" i="16"/>
  <c r="J73" i="16"/>
  <c r="J80" i="16"/>
  <c r="J81" i="16"/>
  <c r="J89" i="16"/>
  <c r="J96" i="16"/>
  <c r="J97" i="16"/>
  <c r="J104" i="16"/>
  <c r="J105" i="16"/>
  <c r="J113" i="16"/>
  <c r="J120" i="16"/>
  <c r="J121" i="16"/>
  <c r="J128" i="16"/>
  <c r="J129" i="16"/>
  <c r="J136" i="16"/>
  <c r="J137" i="16"/>
  <c r="J144" i="16"/>
  <c r="J145" i="16"/>
  <c r="J152" i="16"/>
  <c r="J153" i="16"/>
  <c r="J160" i="16"/>
  <c r="J161" i="16"/>
  <c r="J168" i="16"/>
  <c r="J169" i="16"/>
  <c r="J176" i="16"/>
  <c r="J177" i="16"/>
  <c r="J185" i="16"/>
  <c r="J190" i="16"/>
  <c r="J193" i="16"/>
  <c r="J198" i="16"/>
  <c r="J200" i="16"/>
  <c r="J201" i="16"/>
  <c r="J206" i="16"/>
  <c r="J208" i="16"/>
  <c r="J209" i="16"/>
  <c r="J214" i="16"/>
  <c r="J217" i="16"/>
  <c r="J222" i="16"/>
  <c r="J224" i="16"/>
  <c r="J225" i="16"/>
  <c r="J230" i="16"/>
  <c r="J232" i="16"/>
  <c r="J233" i="16"/>
  <c r="J238" i="16"/>
  <c r="J240" i="16"/>
  <c r="J241" i="16"/>
  <c r="J243" i="16"/>
  <c r="J246" i="16"/>
  <c r="J248" i="16"/>
  <c r="J249" i="16"/>
  <c r="J8" i="15"/>
  <c r="J9" i="15"/>
  <c r="J16" i="15"/>
  <c r="J17" i="15"/>
  <c r="J25" i="15"/>
  <c r="J32" i="15"/>
  <c r="J33" i="15"/>
  <c r="J41" i="15"/>
  <c r="J48" i="15"/>
  <c r="J49" i="15"/>
  <c r="J56" i="15"/>
  <c r="J57" i="15"/>
  <c r="J64" i="15"/>
  <c r="J65" i="15"/>
  <c r="J72" i="15"/>
  <c r="J73" i="15"/>
  <c r="J81" i="15"/>
  <c r="J88" i="15"/>
  <c r="J89" i="15"/>
  <c r="J96" i="15"/>
  <c r="J97" i="15"/>
  <c r="J104" i="15"/>
  <c r="J105" i="15"/>
  <c r="J112" i="15"/>
  <c r="J113" i="15"/>
  <c r="J120" i="15"/>
  <c r="J121" i="15"/>
  <c r="J128" i="15"/>
  <c r="J129" i="15"/>
  <c r="J136" i="15"/>
  <c r="J137" i="15"/>
  <c r="J144" i="15"/>
  <c r="J145" i="15"/>
  <c r="J153" i="15"/>
  <c r="J160" i="15"/>
  <c r="J161" i="15"/>
  <c r="J168" i="15"/>
  <c r="J169" i="15"/>
  <c r="J177" i="15"/>
  <c r="J184" i="15"/>
  <c r="J185" i="15"/>
  <c r="J192" i="15"/>
  <c r="J193" i="15"/>
  <c r="J200" i="15"/>
  <c r="J201" i="15"/>
  <c r="J208" i="15"/>
  <c r="J209" i="15"/>
  <c r="J217" i="15"/>
  <c r="J225" i="15"/>
  <c r="J232" i="15"/>
  <c r="J233" i="15"/>
  <c r="J240" i="15"/>
  <c r="J241" i="15"/>
  <c r="J248" i="15"/>
  <c r="J249" i="15"/>
  <c r="J8" i="14"/>
  <c r="J16" i="14"/>
  <c r="J24" i="14"/>
  <c r="J32" i="14"/>
  <c r="J40" i="14"/>
  <c r="J48" i="14"/>
  <c r="J56" i="14"/>
  <c r="J64" i="14"/>
  <c r="J72" i="14"/>
  <c r="J80" i="14"/>
  <c r="J88" i="14"/>
  <c r="J96" i="14"/>
  <c r="J104" i="14"/>
  <c r="J112" i="14"/>
  <c r="J120" i="14"/>
  <c r="J128" i="14"/>
  <c r="J136" i="14"/>
  <c r="J144" i="14"/>
  <c r="J152" i="14"/>
  <c r="J160" i="14"/>
  <c r="J168" i="14"/>
  <c r="J176" i="14"/>
  <c r="J184" i="14"/>
  <c r="J192" i="14"/>
  <c r="J200" i="14"/>
  <c r="J208" i="14"/>
  <c r="J216" i="14"/>
  <c r="J224" i="14"/>
  <c r="J232" i="14"/>
  <c r="J240" i="14"/>
  <c r="J248" i="14"/>
  <c r="J9" i="13"/>
  <c r="J17" i="13"/>
  <c r="J25" i="13"/>
  <c r="J33" i="13"/>
  <c r="J41" i="13"/>
  <c r="J49" i="13"/>
  <c r="J57" i="13"/>
  <c r="J65" i="13"/>
  <c r="J73" i="13"/>
  <c r="J81" i="13"/>
  <c r="J89" i="13"/>
  <c r="J97" i="13"/>
  <c r="J105" i="13"/>
  <c r="J113" i="13"/>
  <c r="J121" i="13"/>
  <c r="J129" i="13"/>
  <c r="J137" i="13"/>
  <c r="J145" i="13"/>
  <c r="J153" i="13"/>
  <c r="J161" i="13"/>
  <c r="J169" i="13"/>
  <c r="J177" i="13"/>
  <c r="J185" i="13"/>
  <c r="J193" i="13"/>
  <c r="J201" i="13"/>
  <c r="J209" i="13"/>
  <c r="J217" i="13"/>
  <c r="J225" i="13"/>
  <c r="J233" i="13"/>
  <c r="J241" i="13"/>
  <c r="J249" i="13"/>
  <c r="J8" i="12"/>
  <c r="J16" i="12"/>
  <c r="J24" i="12"/>
  <c r="J32" i="12"/>
  <c r="J40" i="12"/>
  <c r="J48" i="12"/>
  <c r="J56" i="12"/>
  <c r="J64" i="12"/>
  <c r="J72" i="12"/>
  <c r="J80" i="12"/>
  <c r="J88" i="12"/>
  <c r="J96" i="12"/>
  <c r="J104" i="12"/>
  <c r="J112" i="12"/>
  <c r="J120" i="12"/>
  <c r="J128" i="12"/>
  <c r="J136" i="12"/>
  <c r="J144" i="12"/>
  <c r="J152" i="12"/>
  <c r="J160" i="12"/>
  <c r="J168" i="12"/>
  <c r="J176" i="12"/>
  <c r="J184" i="12"/>
  <c r="J192" i="12"/>
  <c r="J200" i="12"/>
  <c r="J208" i="12"/>
  <c r="J216" i="12"/>
  <c r="J224" i="12"/>
  <c r="J232" i="12"/>
  <c r="J240" i="12"/>
  <c r="J241" i="12"/>
  <c r="J246" i="12"/>
  <c r="J248" i="12"/>
  <c r="J249" i="12"/>
  <c r="J8" i="11"/>
  <c r="J9" i="11"/>
  <c r="J16" i="11"/>
  <c r="J17" i="11"/>
  <c r="J24" i="11"/>
  <c r="J25" i="11"/>
  <c r="J32" i="11"/>
  <c r="J33" i="11"/>
  <c r="J40" i="11"/>
  <c r="J41" i="11"/>
  <c r="J48" i="11"/>
  <c r="J49" i="11"/>
  <c r="J56" i="11"/>
  <c r="J57" i="11"/>
  <c r="J64" i="11"/>
  <c r="J65" i="11"/>
  <c r="J72" i="11"/>
  <c r="J73" i="11"/>
  <c r="J80" i="11"/>
  <c r="J81" i="11"/>
  <c r="J88" i="11"/>
  <c r="J89" i="11"/>
  <c r="J96" i="11"/>
  <c r="J97" i="11"/>
  <c r="J104" i="11"/>
  <c r="J105" i="11"/>
  <c r="J112" i="11"/>
  <c r="J113" i="11"/>
  <c r="J120" i="11"/>
  <c r="J121" i="11"/>
  <c r="J129" i="11"/>
  <c r="J136" i="11"/>
  <c r="J137" i="11"/>
  <c r="J144" i="11"/>
  <c r="J145" i="11"/>
  <c r="J152" i="11"/>
  <c r="J153" i="11"/>
  <c r="J160" i="11"/>
  <c r="J161" i="11"/>
  <c r="J169" i="11"/>
  <c r="J176" i="11"/>
  <c r="J177" i="11"/>
  <c r="J184" i="11"/>
  <c r="J185" i="11"/>
  <c r="J192" i="11"/>
  <c r="J193" i="11"/>
  <c r="J200" i="11"/>
  <c r="J201" i="11"/>
  <c r="J208" i="11"/>
  <c r="J209" i="11"/>
  <c r="J216" i="11"/>
  <c r="J217" i="11"/>
  <c r="J224" i="11"/>
  <c r="J225" i="11"/>
  <c r="J232" i="11"/>
  <c r="J233" i="11"/>
  <c r="J240" i="11"/>
  <c r="J241" i="11"/>
  <c r="J248" i="11"/>
  <c r="J249" i="11"/>
  <c r="J9" i="10"/>
  <c r="J16" i="10"/>
  <c r="J17" i="10"/>
  <c r="J25" i="10"/>
  <c r="J32" i="10"/>
  <c r="J33" i="10"/>
  <c r="J40" i="10"/>
  <c r="J41" i="10"/>
  <c r="J48" i="10"/>
  <c r="J49" i="10"/>
  <c r="J56" i="10"/>
  <c r="J57" i="10"/>
  <c r="J64" i="10"/>
  <c r="J65" i="10"/>
  <c r="J72" i="10"/>
  <c r="J73" i="10"/>
  <c r="J80" i="10"/>
  <c r="J81" i="10"/>
  <c r="J88" i="10"/>
  <c r="J89" i="10"/>
  <c r="J96" i="10"/>
  <c r="J97" i="10"/>
  <c r="J104" i="10"/>
  <c r="J105" i="10"/>
  <c r="J112" i="10"/>
  <c r="J113" i="10"/>
  <c r="J120" i="10"/>
  <c r="J121" i="10"/>
  <c r="J128" i="10"/>
  <c r="J129" i="10"/>
  <c r="J137" i="10"/>
  <c r="J144" i="10"/>
  <c r="J145" i="10"/>
  <c r="J152" i="10"/>
  <c r="J153" i="10"/>
  <c r="J160" i="10"/>
  <c r="J161" i="10"/>
  <c r="J168" i="10"/>
  <c r="J169" i="10"/>
  <c r="J176" i="10"/>
  <c r="J177" i="10"/>
  <c r="J185" i="10"/>
  <c r="J192" i="10"/>
  <c r="J193" i="10"/>
  <c r="J201" i="10"/>
  <c r="J208" i="10"/>
  <c r="J209" i="10"/>
  <c r="J216" i="10"/>
  <c r="J217" i="10"/>
  <c r="J224" i="10"/>
  <c r="J225" i="10"/>
  <c r="J233" i="10"/>
  <c r="J240" i="10"/>
  <c r="J241" i="10"/>
  <c r="J248" i="10"/>
  <c r="J249" i="10"/>
  <c r="J9" i="9"/>
  <c r="J16" i="9"/>
  <c r="J17" i="9"/>
  <c r="J24" i="9"/>
  <c r="J25" i="9"/>
  <c r="J32" i="9"/>
  <c r="J33" i="9"/>
  <c r="J40" i="9"/>
  <c r="J41" i="9"/>
  <c r="J48" i="9"/>
  <c r="J49" i="9"/>
  <c r="J56" i="9"/>
  <c r="J57" i="9"/>
  <c r="J64" i="9"/>
  <c r="J65" i="9"/>
  <c r="J72" i="9"/>
  <c r="J73" i="9"/>
  <c r="J80" i="9"/>
  <c r="J81" i="9"/>
  <c r="J88" i="9"/>
  <c r="J89" i="9"/>
  <c r="J96" i="9"/>
  <c r="J97" i="9"/>
  <c r="J104" i="9"/>
  <c r="J105" i="9"/>
  <c r="J112" i="9"/>
  <c r="J113" i="9"/>
  <c r="J120" i="9"/>
  <c r="J121" i="9"/>
  <c r="J128" i="9"/>
  <c r="J129" i="9"/>
  <c r="J136" i="9"/>
  <c r="J137" i="9"/>
  <c r="J144" i="9"/>
  <c r="J145" i="9"/>
  <c r="J152" i="9"/>
  <c r="J153" i="9"/>
  <c r="J160" i="9"/>
  <c r="J161" i="9"/>
  <c r="J169" i="9"/>
  <c r="J176" i="9"/>
  <c r="J177" i="9"/>
  <c r="J184" i="9"/>
  <c r="J185" i="9"/>
  <c r="J192" i="9"/>
  <c r="J193" i="9"/>
  <c r="J200" i="9"/>
  <c r="J201" i="9"/>
  <c r="J208" i="9"/>
  <c r="J209" i="9"/>
  <c r="J216" i="9"/>
  <c r="J217" i="9"/>
  <c r="J224" i="9"/>
  <c r="J225" i="9"/>
  <c r="J233" i="9"/>
  <c r="J240" i="9"/>
  <c r="J241" i="9"/>
  <c r="J248" i="9"/>
  <c r="J249" i="9"/>
  <c r="J8" i="8"/>
  <c r="J9" i="8"/>
  <c r="J17" i="8"/>
  <c r="J24" i="8"/>
  <c r="J25" i="8"/>
  <c r="J33" i="8"/>
  <c r="J40" i="8"/>
  <c r="J41" i="8"/>
  <c r="J48" i="8"/>
  <c r="J49" i="8"/>
  <c r="J56" i="8"/>
  <c r="J57" i="8"/>
  <c r="J64" i="8"/>
  <c r="J65" i="8"/>
  <c r="J72" i="8"/>
  <c r="J73" i="8"/>
  <c r="J80" i="8"/>
  <c r="J81" i="8"/>
  <c r="J88" i="8"/>
  <c r="J89" i="8"/>
  <c r="J96" i="8"/>
  <c r="J97" i="8"/>
  <c r="J105" i="8"/>
  <c r="J112" i="8"/>
  <c r="J113" i="8"/>
  <c r="J120" i="8"/>
  <c r="J121" i="8"/>
  <c r="J128" i="8"/>
  <c r="J129" i="8"/>
  <c r="J136" i="8"/>
  <c r="J137" i="8"/>
  <c r="J145" i="8"/>
  <c r="J152" i="8"/>
  <c r="J153" i="8"/>
  <c r="J160" i="8"/>
  <c r="J161" i="8"/>
  <c r="J169" i="8"/>
  <c r="J176" i="8"/>
  <c r="J177" i="8"/>
  <c r="J184" i="8"/>
  <c r="J185" i="8"/>
  <c r="J192" i="8"/>
  <c r="J193" i="8"/>
  <c r="J200" i="8"/>
  <c r="J201" i="8"/>
  <c r="J209" i="8"/>
  <c r="J216" i="8"/>
  <c r="J217" i="8"/>
  <c r="J224" i="8"/>
  <c r="J225" i="8"/>
  <c r="J232" i="8"/>
  <c r="J233" i="8"/>
  <c r="J241" i="8"/>
  <c r="J248" i="8"/>
  <c r="J249" i="8"/>
  <c r="J8" i="7"/>
  <c r="J9" i="7"/>
  <c r="J16" i="7"/>
  <c r="J17" i="7"/>
  <c r="J24" i="7"/>
  <c r="J25" i="7"/>
  <c r="J33" i="7"/>
  <c r="J40" i="7"/>
  <c r="J41" i="7"/>
  <c r="J48" i="7"/>
  <c r="J49" i="7"/>
  <c r="J56" i="7"/>
  <c r="J57" i="7"/>
  <c r="J64" i="7"/>
  <c r="J65" i="7"/>
  <c r="J73" i="7"/>
  <c r="J80" i="7"/>
  <c r="J81" i="7"/>
  <c r="J88" i="7"/>
  <c r="J89" i="7"/>
  <c r="J96" i="7"/>
  <c r="J97" i="7"/>
  <c r="J104" i="7"/>
  <c r="J105" i="7"/>
  <c r="J112" i="7"/>
  <c r="J113" i="7"/>
  <c r="J120" i="7"/>
  <c r="J121" i="7"/>
  <c r="J128" i="7"/>
  <c r="J129" i="7"/>
  <c r="J136" i="7"/>
  <c r="J137" i="7"/>
  <c r="J144" i="7"/>
  <c r="J145" i="7"/>
  <c r="J152" i="7"/>
  <c r="J153" i="7"/>
  <c r="J160" i="7"/>
  <c r="J161" i="7"/>
  <c r="J168" i="7"/>
  <c r="J169" i="7"/>
  <c r="J176" i="7"/>
  <c r="J177" i="7"/>
  <c r="J184" i="7"/>
  <c r="J185" i="7"/>
  <c r="J192" i="7"/>
  <c r="J193" i="7"/>
  <c r="J200" i="7"/>
  <c r="J201" i="7"/>
  <c r="J208" i="7"/>
  <c r="J209" i="7"/>
  <c r="J216" i="7"/>
  <c r="J217" i="7"/>
  <c r="J224" i="7"/>
  <c r="J225" i="7"/>
  <c r="J232" i="7"/>
  <c r="J233" i="7"/>
  <c r="J240" i="7"/>
  <c r="J241" i="7"/>
  <c r="J248" i="7"/>
  <c r="J249" i="7"/>
  <c r="J8" i="6"/>
  <c r="J16" i="6"/>
  <c r="J24" i="6"/>
  <c r="J32" i="6"/>
  <c r="J40" i="6"/>
  <c r="J48" i="6"/>
  <c r="J56" i="6"/>
  <c r="J64" i="6"/>
  <c r="J72" i="6"/>
  <c r="J74" i="6"/>
  <c r="J80" i="6"/>
  <c r="J82" i="6"/>
  <c r="J90" i="6"/>
  <c r="J96" i="6"/>
  <c r="J98" i="6"/>
  <c r="J104" i="6"/>
  <c r="J106" i="6"/>
  <c r="J112" i="6"/>
  <c r="J114" i="6"/>
  <c r="J120" i="6"/>
  <c r="J122" i="6"/>
  <c r="J128" i="6"/>
  <c r="J130" i="6"/>
  <c r="J136" i="6"/>
  <c r="J138" i="6"/>
  <c r="J144" i="6"/>
  <c r="J146" i="6"/>
  <c r="J152" i="6"/>
  <c r="J154" i="6"/>
  <c r="J160" i="6"/>
  <c r="J162" i="6"/>
  <c r="J168" i="6"/>
  <c r="J170" i="6"/>
  <c r="J176" i="6"/>
  <c r="J178" i="6"/>
  <c r="J184" i="6"/>
  <c r="J186" i="6"/>
  <c r="J192" i="6"/>
  <c r="J194" i="6"/>
  <c r="J200" i="6"/>
  <c r="J202" i="6"/>
  <c r="J208" i="6"/>
  <c r="J210" i="6"/>
  <c r="J216" i="6"/>
  <c r="J218" i="6"/>
  <c r="J224" i="6"/>
  <c r="J226" i="6"/>
  <c r="J230" i="6"/>
  <c r="J232" i="6"/>
  <c r="J234" i="6"/>
  <c r="J236" i="6"/>
  <c r="J238" i="6"/>
  <c r="J240" i="6"/>
  <c r="J242" i="6"/>
  <c r="J244" i="6"/>
  <c r="J246" i="6"/>
  <c r="J248" i="6"/>
  <c r="J99" i="25"/>
  <c r="J163" i="25"/>
  <c r="J227" i="25"/>
  <c r="J247" i="25"/>
  <c r="J249" i="25"/>
  <c r="J248" i="34"/>
  <c r="J247" i="34"/>
  <c r="J246" i="34"/>
  <c r="J245" i="34"/>
  <c r="J243" i="34"/>
  <c r="J242" i="34"/>
  <c r="J240" i="34"/>
  <c r="J239" i="34"/>
  <c r="J238" i="34"/>
  <c r="J237" i="34"/>
  <c r="J236" i="34"/>
  <c r="J235" i="34"/>
  <c r="J234" i="34"/>
  <c r="J232" i="34"/>
  <c r="J231" i="34"/>
  <c r="J230" i="34"/>
  <c r="J229" i="34"/>
  <c r="J228" i="34"/>
  <c r="J227" i="34"/>
  <c r="J226" i="34"/>
  <c r="J224" i="34"/>
  <c r="J223" i="34"/>
  <c r="J222" i="34"/>
  <c r="J221" i="34"/>
  <c r="J220" i="34"/>
  <c r="J219" i="34"/>
  <c r="J218" i="34"/>
  <c r="J216" i="34"/>
  <c r="J215" i="34"/>
  <c r="J214" i="34"/>
  <c r="J213" i="34"/>
  <c r="J212" i="34"/>
  <c r="J211" i="34"/>
  <c r="J210" i="34"/>
  <c r="J208" i="34"/>
  <c r="J207" i="34"/>
  <c r="J206" i="34"/>
  <c r="J205" i="34"/>
  <c r="J203" i="34"/>
  <c r="J202" i="34"/>
  <c r="J200" i="34"/>
  <c r="J199" i="34"/>
  <c r="J198" i="34"/>
  <c r="J197" i="34"/>
  <c r="J195" i="34"/>
  <c r="J194" i="34"/>
  <c r="J192" i="34"/>
  <c r="J191" i="34"/>
  <c r="J190" i="34"/>
  <c r="J189" i="34"/>
  <c r="J188" i="34"/>
  <c r="J187" i="34"/>
  <c r="J186" i="34"/>
  <c r="J184" i="34"/>
  <c r="J183" i="34"/>
  <c r="J182" i="34"/>
  <c r="J181" i="34"/>
  <c r="J179" i="34"/>
  <c r="J178" i="34"/>
  <c r="J176" i="34"/>
  <c r="J175" i="34"/>
  <c r="J174" i="34"/>
  <c r="J173" i="34"/>
  <c r="J172" i="34"/>
  <c r="J171" i="34"/>
  <c r="J170" i="34"/>
  <c r="J168" i="34"/>
  <c r="J167" i="34"/>
  <c r="J166" i="34"/>
  <c r="J165" i="34"/>
  <c r="J164" i="34"/>
  <c r="J163" i="34"/>
  <c r="J162" i="34"/>
  <c r="J160" i="34"/>
  <c r="J159" i="34"/>
  <c r="J158" i="34"/>
  <c r="J157" i="34"/>
  <c r="J155" i="34"/>
  <c r="J154" i="34"/>
  <c r="J152" i="34"/>
  <c r="J151" i="34"/>
  <c r="J150" i="34"/>
  <c r="J149" i="34"/>
  <c r="J148" i="34"/>
  <c r="J147" i="34"/>
  <c r="J146" i="34"/>
  <c r="J144" i="34"/>
  <c r="J143" i="34"/>
  <c r="J142" i="34"/>
  <c r="J141" i="34"/>
  <c r="J139" i="34"/>
  <c r="J138" i="34"/>
  <c r="J136" i="34"/>
  <c r="J135" i="34"/>
  <c r="J134" i="34"/>
  <c r="J133" i="34"/>
  <c r="J131" i="34"/>
  <c r="J130" i="34"/>
  <c r="J128" i="34"/>
  <c r="J127" i="34"/>
  <c r="J126" i="34"/>
  <c r="J125" i="34"/>
  <c r="J124" i="34"/>
  <c r="J123" i="34"/>
  <c r="J122" i="34"/>
  <c r="J120" i="34"/>
  <c r="J119" i="34"/>
  <c r="J118" i="34"/>
  <c r="J117" i="34"/>
  <c r="J115" i="34"/>
  <c r="J114" i="34"/>
  <c r="J112" i="34"/>
  <c r="J111" i="34"/>
  <c r="J110" i="34"/>
  <c r="J109" i="34"/>
  <c r="J107" i="34"/>
  <c r="J106" i="34"/>
  <c r="J104" i="34"/>
  <c r="J103" i="34"/>
  <c r="J102" i="34"/>
  <c r="J101" i="34"/>
  <c r="J100" i="34"/>
  <c r="J99" i="34"/>
  <c r="J98" i="34"/>
  <c r="J96" i="34"/>
  <c r="J95" i="34"/>
  <c r="J94" i="34"/>
  <c r="J93" i="34"/>
  <c r="J91" i="34"/>
  <c r="J90" i="34"/>
  <c r="J88" i="34"/>
  <c r="J87" i="34"/>
  <c r="J86" i="34"/>
  <c r="J85" i="34"/>
  <c r="J84" i="34"/>
  <c r="J83" i="34"/>
  <c r="J82" i="34"/>
  <c r="J80" i="34"/>
  <c r="J79" i="34"/>
  <c r="J78" i="34"/>
  <c r="J77" i="34"/>
  <c r="J76" i="34"/>
  <c r="J75" i="34"/>
  <c r="J74" i="34"/>
  <c r="J72" i="34"/>
  <c r="J71" i="34"/>
  <c r="J70" i="34"/>
  <c r="J69" i="34"/>
  <c r="J67" i="34"/>
  <c r="J66" i="34"/>
  <c r="J64" i="34"/>
  <c r="J63" i="34"/>
  <c r="J62" i="34"/>
  <c r="J61" i="34"/>
  <c r="J60" i="34"/>
  <c r="J59" i="34"/>
  <c r="J58" i="34"/>
  <c r="J56" i="34"/>
  <c r="J55" i="34"/>
  <c r="J54" i="34"/>
  <c r="J53" i="34"/>
  <c r="J51" i="34"/>
  <c r="J50" i="34"/>
  <c r="J48" i="34"/>
  <c r="J47" i="34"/>
  <c r="J46" i="34"/>
  <c r="J45" i="34"/>
  <c r="J44" i="34"/>
  <c r="J43" i="34"/>
  <c r="J42" i="34"/>
  <c r="J40" i="34"/>
  <c r="J39" i="34"/>
  <c r="J38" i="34"/>
  <c r="J37" i="34"/>
  <c r="J36" i="34"/>
  <c r="J35" i="34"/>
  <c r="J34" i="34"/>
  <c r="J32" i="34"/>
  <c r="J31" i="34"/>
  <c r="J30" i="34"/>
  <c r="J29" i="34"/>
  <c r="J28" i="34"/>
  <c r="J27" i="34"/>
  <c r="J26" i="34"/>
  <c r="J24" i="34"/>
  <c r="J23" i="34"/>
  <c r="J22" i="34"/>
  <c r="J21" i="34"/>
  <c r="J20" i="34"/>
  <c r="J19" i="34"/>
  <c r="J18" i="34"/>
  <c r="J16" i="34"/>
  <c r="J15" i="34"/>
  <c r="J14" i="34"/>
  <c r="J13" i="34"/>
  <c r="J12" i="34"/>
  <c r="J11" i="34"/>
  <c r="J10" i="34"/>
  <c r="J8" i="34"/>
  <c r="J7" i="34"/>
  <c r="J6" i="34"/>
  <c r="J5" i="34"/>
  <c r="J3" i="34"/>
  <c r="J2" i="34"/>
  <c r="J247" i="33"/>
  <c r="J246" i="33"/>
  <c r="J245" i="33"/>
  <c r="J243" i="33"/>
  <c r="J242" i="33"/>
  <c r="J240" i="33"/>
  <c r="J239" i="33"/>
  <c r="J238" i="33"/>
  <c r="J237" i="33"/>
  <c r="J236" i="33"/>
  <c r="J235" i="33"/>
  <c r="J234" i="33"/>
  <c r="J232" i="33"/>
  <c r="J231" i="33"/>
  <c r="J230" i="33"/>
  <c r="J229" i="33"/>
  <c r="J227" i="33"/>
  <c r="J226" i="33"/>
  <c r="J224" i="33"/>
  <c r="J223" i="33"/>
  <c r="J222" i="33"/>
  <c r="J221" i="33"/>
  <c r="J220" i="33"/>
  <c r="J219" i="33"/>
  <c r="J218" i="33"/>
  <c r="J216" i="33"/>
  <c r="J215" i="33"/>
  <c r="J214" i="33"/>
  <c r="J213" i="33"/>
  <c r="J211" i="33"/>
  <c r="J210" i="33"/>
  <c r="J208" i="33"/>
  <c r="J207" i="33"/>
  <c r="J206" i="33"/>
  <c r="J205" i="33"/>
  <c r="J203" i="33"/>
  <c r="J202" i="33"/>
  <c r="J200" i="33"/>
  <c r="J199" i="33"/>
  <c r="J198" i="33"/>
  <c r="J197" i="33"/>
  <c r="J195" i="33"/>
  <c r="J194" i="33"/>
  <c r="J192" i="33"/>
  <c r="J191" i="33"/>
  <c r="J190" i="33"/>
  <c r="J189" i="33"/>
  <c r="J188" i="33"/>
  <c r="J187" i="33"/>
  <c r="J186" i="33"/>
  <c r="J184" i="33"/>
  <c r="J183" i="33"/>
  <c r="J182" i="33"/>
  <c r="J181" i="33"/>
  <c r="J179" i="33"/>
  <c r="J178" i="33"/>
  <c r="J176" i="33"/>
  <c r="J175" i="33"/>
  <c r="J174" i="33"/>
  <c r="J173" i="33"/>
  <c r="J172" i="33"/>
  <c r="J171" i="33"/>
  <c r="J170" i="33"/>
  <c r="J168" i="33"/>
  <c r="J167" i="33"/>
  <c r="J166" i="33"/>
  <c r="J165" i="33"/>
  <c r="J164" i="33"/>
  <c r="J163" i="33"/>
  <c r="J162" i="33"/>
  <c r="J160" i="33"/>
  <c r="J159" i="33"/>
  <c r="J158" i="33"/>
  <c r="J157" i="33"/>
  <c r="J155" i="33"/>
  <c r="J154" i="33"/>
  <c r="J152" i="33"/>
  <c r="J151" i="33"/>
  <c r="J150" i="33"/>
  <c r="J149" i="33"/>
  <c r="J148" i="33"/>
  <c r="J147" i="33"/>
  <c r="J146" i="33"/>
  <c r="J144" i="33"/>
  <c r="J143" i="33"/>
  <c r="J142" i="33"/>
  <c r="J141" i="33"/>
  <c r="J139" i="33"/>
  <c r="J138" i="33"/>
  <c r="J136" i="33"/>
  <c r="J135" i="33"/>
  <c r="J134" i="33"/>
  <c r="J133" i="33"/>
  <c r="J131" i="33"/>
  <c r="J130" i="33"/>
  <c r="J128" i="33"/>
  <c r="J127" i="33"/>
  <c r="J126" i="33"/>
  <c r="J125" i="33"/>
  <c r="J124" i="33"/>
  <c r="J123" i="33"/>
  <c r="J122" i="33"/>
  <c r="J120" i="33"/>
  <c r="J119" i="33"/>
  <c r="J118" i="33"/>
  <c r="J117" i="33"/>
  <c r="J115" i="33"/>
  <c r="J114" i="33"/>
  <c r="J112" i="33"/>
  <c r="J111" i="33"/>
  <c r="J110" i="33"/>
  <c r="J109" i="33"/>
  <c r="J107" i="33"/>
  <c r="J106" i="33"/>
  <c r="J104" i="33"/>
  <c r="J103" i="33"/>
  <c r="J102" i="33"/>
  <c r="J101" i="33"/>
  <c r="J100" i="33"/>
  <c r="J99" i="33"/>
  <c r="J98" i="33"/>
  <c r="J96" i="33"/>
  <c r="J95" i="33"/>
  <c r="J94" i="33"/>
  <c r="J93" i="33"/>
  <c r="J91" i="33"/>
  <c r="J90" i="33"/>
  <c r="J88" i="33"/>
  <c r="J87" i="33"/>
  <c r="J86" i="33"/>
  <c r="J85" i="33"/>
  <c r="J84" i="33"/>
  <c r="J83" i="33"/>
  <c r="J82" i="33"/>
  <c r="J80" i="33"/>
  <c r="J79" i="33"/>
  <c r="J78" i="33"/>
  <c r="J77" i="33"/>
  <c r="J76" i="33"/>
  <c r="J75" i="33"/>
  <c r="J74" i="33"/>
  <c r="J72" i="33"/>
  <c r="J71" i="33"/>
  <c r="J70" i="33"/>
  <c r="J69" i="33"/>
  <c r="J67" i="33"/>
  <c r="J66" i="33"/>
  <c r="J64" i="33"/>
  <c r="J63" i="33"/>
  <c r="J62" i="33"/>
  <c r="J61" i="33"/>
  <c r="J60" i="33"/>
  <c r="J59" i="33"/>
  <c r="J58" i="33"/>
  <c r="J56" i="33"/>
  <c r="J55" i="33"/>
  <c r="J54" i="33"/>
  <c r="J53" i="33"/>
  <c r="J51" i="33"/>
  <c r="J50" i="33"/>
  <c r="J48" i="33"/>
  <c r="J47" i="33"/>
  <c r="J46" i="33"/>
  <c r="J45" i="33"/>
  <c r="J43" i="33"/>
  <c r="J42" i="33"/>
  <c r="J40" i="33"/>
  <c r="J39" i="33"/>
  <c r="J38" i="33"/>
  <c r="J37" i="33"/>
  <c r="J36" i="33"/>
  <c r="J35" i="33"/>
  <c r="J34" i="33"/>
  <c r="J32" i="33"/>
  <c r="J31" i="33"/>
  <c r="J30" i="33"/>
  <c r="J29" i="33"/>
  <c r="J28" i="33"/>
  <c r="J27" i="33"/>
  <c r="J26" i="33"/>
  <c r="J24" i="33"/>
  <c r="J23" i="33"/>
  <c r="J22" i="33"/>
  <c r="J21" i="33"/>
  <c r="J20" i="33"/>
  <c r="J19" i="33"/>
  <c r="J18" i="33"/>
  <c r="J16" i="33"/>
  <c r="J15" i="33"/>
  <c r="J14" i="33"/>
  <c r="J13" i="33"/>
  <c r="J12" i="33"/>
  <c r="J11" i="33"/>
  <c r="J10" i="33"/>
  <c r="J8" i="33"/>
  <c r="J7" i="33"/>
  <c r="J6" i="33"/>
  <c r="J5" i="33"/>
  <c r="J3" i="33"/>
  <c r="J2" i="33"/>
  <c r="J248" i="32"/>
  <c r="J247" i="32"/>
  <c r="J246" i="32"/>
  <c r="J245" i="32"/>
  <c r="J243" i="32"/>
  <c r="J242" i="32"/>
  <c r="J240" i="32"/>
  <c r="J239" i="32"/>
  <c r="J238" i="32"/>
  <c r="J237" i="32"/>
  <c r="J235" i="32"/>
  <c r="J234" i="32"/>
  <c r="J232" i="32"/>
  <c r="J231" i="32"/>
  <c r="J230" i="32"/>
  <c r="J229" i="32"/>
  <c r="J227" i="32"/>
  <c r="J226" i="32"/>
  <c r="J224" i="32"/>
  <c r="J223" i="32"/>
  <c r="J222" i="32"/>
  <c r="J221" i="32"/>
  <c r="J220" i="32"/>
  <c r="J219" i="32"/>
  <c r="J218" i="32"/>
  <c r="J216" i="32"/>
  <c r="J215" i="32"/>
  <c r="J214" i="32"/>
  <c r="J213" i="32"/>
  <c r="J211" i="32"/>
  <c r="J210" i="32"/>
  <c r="J208" i="32"/>
  <c r="J207" i="32"/>
  <c r="J206" i="32"/>
  <c r="J205" i="32"/>
  <c r="J203" i="32"/>
  <c r="J202" i="32"/>
  <c r="J200" i="32"/>
  <c r="J199" i="32"/>
  <c r="J198" i="32"/>
  <c r="J197" i="32"/>
  <c r="J195" i="32"/>
  <c r="J194" i="32"/>
  <c r="J192" i="32"/>
  <c r="J191" i="32"/>
  <c r="J190" i="32"/>
  <c r="J189" i="32"/>
  <c r="J187" i="32"/>
  <c r="J186" i="32"/>
  <c r="J184" i="32"/>
  <c r="J183" i="32"/>
  <c r="J182" i="32"/>
  <c r="J181" i="32"/>
  <c r="J180" i="32"/>
  <c r="J179" i="32"/>
  <c r="J178" i="32"/>
  <c r="J176" i="32"/>
  <c r="J175" i="32"/>
  <c r="J174" i="32"/>
  <c r="J173" i="32"/>
  <c r="J171" i="32"/>
  <c r="J170" i="32"/>
  <c r="J168" i="32"/>
  <c r="J167" i="32"/>
  <c r="J166" i="32"/>
  <c r="J165" i="32"/>
  <c r="J163" i="32"/>
  <c r="J162" i="32"/>
  <c r="J160" i="32"/>
  <c r="J159" i="32"/>
  <c r="J158" i="32"/>
  <c r="J157" i="32"/>
  <c r="J156" i="32"/>
  <c r="J155" i="32"/>
  <c r="J154" i="32"/>
  <c r="J152" i="32"/>
  <c r="J151" i="32"/>
  <c r="J150" i="32"/>
  <c r="J149" i="32"/>
  <c r="J147" i="32"/>
  <c r="J146" i="32"/>
  <c r="J144" i="32"/>
  <c r="J143" i="32"/>
  <c r="J142" i="32"/>
  <c r="J141" i="32"/>
  <c r="J140" i="32"/>
  <c r="J139" i="32"/>
  <c r="J138" i="32"/>
  <c r="J136" i="32"/>
  <c r="J135" i="32"/>
  <c r="J134" i="32"/>
  <c r="J133" i="32"/>
  <c r="J131" i="32"/>
  <c r="J130" i="32"/>
  <c r="J128" i="32"/>
  <c r="J127" i="32"/>
  <c r="J126" i="32"/>
  <c r="J125" i="32"/>
  <c r="J123" i="32"/>
  <c r="J122" i="32"/>
  <c r="J120" i="32"/>
  <c r="J119" i="32"/>
  <c r="J118" i="32"/>
  <c r="J117" i="32"/>
  <c r="J116" i="32"/>
  <c r="J115" i="32"/>
  <c r="J114" i="32"/>
  <c r="J112" i="32"/>
  <c r="J111" i="32"/>
  <c r="J110" i="32"/>
  <c r="J109" i="32"/>
  <c r="J107" i="32"/>
  <c r="J106" i="32"/>
  <c r="J104" i="32"/>
  <c r="J103" i="32"/>
  <c r="J102" i="32"/>
  <c r="J101" i="32"/>
  <c r="J99" i="32"/>
  <c r="J98" i="32"/>
  <c r="J96" i="32"/>
  <c r="J95" i="32"/>
  <c r="J94" i="32"/>
  <c r="J93" i="32"/>
  <c r="J92" i="32"/>
  <c r="J91" i="32"/>
  <c r="J90" i="32"/>
  <c r="J88" i="32"/>
  <c r="J87" i="32"/>
  <c r="J86" i="32"/>
  <c r="J85" i="32"/>
  <c r="J83" i="32"/>
  <c r="J82" i="32"/>
  <c r="J80" i="32"/>
  <c r="J79" i="32"/>
  <c r="J78" i="32"/>
  <c r="J77" i="32"/>
  <c r="J76" i="32"/>
  <c r="J75" i="32"/>
  <c r="J74" i="32"/>
  <c r="J72" i="32"/>
  <c r="J71" i="32"/>
  <c r="J70" i="32"/>
  <c r="J69" i="32"/>
  <c r="J67" i="32"/>
  <c r="J66" i="32"/>
  <c r="J64" i="32"/>
  <c r="J63" i="32"/>
  <c r="J62" i="32"/>
  <c r="J61" i="32"/>
  <c r="J59" i="32"/>
  <c r="J58" i="32"/>
  <c r="J56" i="32"/>
  <c r="J55" i="32"/>
  <c r="J54" i="32"/>
  <c r="J53" i="32"/>
  <c r="J52" i="32"/>
  <c r="J51" i="32"/>
  <c r="J50" i="32"/>
  <c r="J48" i="32"/>
  <c r="J47" i="32"/>
  <c r="J46" i="32"/>
  <c r="J45" i="32"/>
  <c r="J43" i="32"/>
  <c r="J42" i="32"/>
  <c r="J40" i="32"/>
  <c r="J39" i="32"/>
  <c r="J38" i="32"/>
  <c r="J37" i="32"/>
  <c r="J35" i="32"/>
  <c r="J34" i="32"/>
  <c r="J32" i="32"/>
  <c r="J31" i="32"/>
  <c r="J30" i="32"/>
  <c r="J29" i="32"/>
  <c r="J27" i="32"/>
  <c r="J26" i="32"/>
  <c r="J24" i="32"/>
  <c r="J23" i="32"/>
  <c r="J22" i="32"/>
  <c r="J21" i="32"/>
  <c r="J20" i="32"/>
  <c r="J19" i="32"/>
  <c r="J18" i="32"/>
  <c r="J16" i="32"/>
  <c r="J15" i="32"/>
  <c r="J14" i="32"/>
  <c r="J13" i="32"/>
  <c r="J12" i="32"/>
  <c r="J11" i="32"/>
  <c r="J10" i="32"/>
  <c r="J8" i="32"/>
  <c r="J7" i="32"/>
  <c r="J6" i="32"/>
  <c r="J5" i="32"/>
  <c r="J4" i="32"/>
  <c r="J3" i="32"/>
  <c r="J2" i="32"/>
  <c r="J249" i="31"/>
  <c r="J247" i="31"/>
  <c r="J246" i="31"/>
  <c r="J245" i="31"/>
  <c r="J243" i="31"/>
  <c r="J242" i="31"/>
  <c r="J241" i="31"/>
  <c r="J240" i="31"/>
  <c r="J239" i="31"/>
  <c r="J238" i="31"/>
  <c r="J237" i="31"/>
  <c r="J235" i="31"/>
  <c r="J234" i="31"/>
  <c r="J233" i="31"/>
  <c r="J232" i="31"/>
  <c r="J231" i="31"/>
  <c r="J230" i="31"/>
  <c r="J229" i="31"/>
  <c r="J227" i="31"/>
  <c r="J226" i="31"/>
  <c r="J225" i="31"/>
  <c r="J224" i="31"/>
  <c r="J223" i="31"/>
  <c r="J222" i="31"/>
  <c r="J221" i="31"/>
  <c r="J219" i="31"/>
  <c r="J218" i="31"/>
  <c r="J217" i="31"/>
  <c r="J216" i="31"/>
  <c r="J215" i="31"/>
  <c r="J214" i="31"/>
  <c r="J213" i="31"/>
  <c r="J211" i="31"/>
  <c r="J210" i="31"/>
  <c r="J209" i="31"/>
  <c r="J208" i="31"/>
  <c r="J207" i="31"/>
  <c r="J206" i="31"/>
  <c r="J205" i="31"/>
  <c r="J203" i="31"/>
  <c r="J202" i="31"/>
  <c r="J201" i="31"/>
  <c r="J200" i="31"/>
  <c r="J199" i="31"/>
  <c r="J198" i="31"/>
  <c r="J197" i="31"/>
  <c r="J195" i="31"/>
  <c r="J194" i="31"/>
  <c r="J193" i="31"/>
  <c r="J192" i="31"/>
  <c r="J191" i="31"/>
  <c r="J190" i="31"/>
  <c r="J189" i="31"/>
  <c r="J187" i="31"/>
  <c r="J186" i="31"/>
  <c r="J185" i="31"/>
  <c r="J184" i="31"/>
  <c r="J183" i="31"/>
  <c r="J182" i="31"/>
  <c r="J181" i="31"/>
  <c r="J179" i="31"/>
  <c r="J178" i="31"/>
  <c r="J177" i="31"/>
  <c r="J176" i="31"/>
  <c r="J175" i="31"/>
  <c r="J174" i="31"/>
  <c r="J173" i="31"/>
  <c r="J171" i="31"/>
  <c r="J170" i="31"/>
  <c r="J169" i="31"/>
  <c r="J168" i="31"/>
  <c r="J167" i="31"/>
  <c r="J166" i="31"/>
  <c r="J165" i="31"/>
  <c r="J163" i="31"/>
  <c r="J162" i="31"/>
  <c r="J161" i="31"/>
  <c r="J160" i="31"/>
  <c r="J159" i="31"/>
  <c r="J158" i="31"/>
  <c r="J157" i="31"/>
  <c r="J155" i="31"/>
  <c r="J154" i="31"/>
  <c r="J153" i="31"/>
  <c r="J152" i="31"/>
  <c r="J151" i="31"/>
  <c r="J150" i="31"/>
  <c r="J149" i="31"/>
  <c r="J147" i="31"/>
  <c r="J146" i="31"/>
  <c r="J145" i="31"/>
  <c r="J144" i="31"/>
  <c r="J143" i="31"/>
  <c r="J142" i="31"/>
  <c r="J141" i="31"/>
  <c r="J139" i="31"/>
  <c r="J138" i="31"/>
  <c r="J137" i="31"/>
  <c r="J136" i="31"/>
  <c r="J135" i="31"/>
  <c r="J134" i="31"/>
  <c r="J133" i="31"/>
  <c r="J131" i="31"/>
  <c r="J130" i="31"/>
  <c r="J129" i="31"/>
  <c r="J128" i="31"/>
  <c r="J127" i="31"/>
  <c r="J126" i="31"/>
  <c r="J125" i="31"/>
  <c r="J123" i="31"/>
  <c r="J122" i="31"/>
  <c r="J121" i="31"/>
  <c r="J120" i="31"/>
  <c r="J119" i="31"/>
  <c r="J118" i="31"/>
  <c r="J117" i="31"/>
  <c r="J115" i="31"/>
  <c r="J114" i="31"/>
  <c r="J113" i="31"/>
  <c r="J112" i="31"/>
  <c r="J111" i="31"/>
  <c r="J110" i="31"/>
  <c r="J109" i="31"/>
  <c r="J107" i="31"/>
  <c r="J106" i="31"/>
  <c r="J105" i="31"/>
  <c r="J104" i="31"/>
  <c r="J103" i="31"/>
  <c r="J102" i="31"/>
  <c r="J101" i="31"/>
  <c r="J99" i="31"/>
  <c r="J98" i="31"/>
  <c r="J97" i="31"/>
  <c r="J96" i="31"/>
  <c r="J95" i="31"/>
  <c r="J94" i="31"/>
  <c r="J93" i="31"/>
  <c r="J91" i="31"/>
  <c r="J90" i="31"/>
  <c r="J89" i="31"/>
  <c r="J88" i="31"/>
  <c r="J87" i="31"/>
  <c r="J86" i="31"/>
  <c r="J85" i="31"/>
  <c r="J83" i="31"/>
  <c r="J82" i="31"/>
  <c r="J81" i="31"/>
  <c r="J80" i="31"/>
  <c r="J79" i="31"/>
  <c r="J78" i="31"/>
  <c r="J77" i="31"/>
  <c r="J75" i="31"/>
  <c r="J74" i="31"/>
  <c r="J73" i="31"/>
  <c r="J72" i="31"/>
  <c r="J71" i="31"/>
  <c r="J70" i="31"/>
  <c r="J69" i="31"/>
  <c r="J67" i="31"/>
  <c r="J66" i="31"/>
  <c r="J65" i="31"/>
  <c r="J64" i="31"/>
  <c r="J63" i="31"/>
  <c r="J62" i="31"/>
  <c r="J61" i="31"/>
  <c r="J59" i="31"/>
  <c r="J58" i="31"/>
  <c r="J57" i="31"/>
  <c r="J56" i="31"/>
  <c r="J55" i="31"/>
  <c r="J54" i="31"/>
  <c r="J53" i="31"/>
  <c r="J51" i="31"/>
  <c r="J50" i="31"/>
  <c r="J49" i="31"/>
  <c r="J48" i="31"/>
  <c r="J47" i="31"/>
  <c r="J46" i="31"/>
  <c r="J45" i="31"/>
  <c r="J43" i="31"/>
  <c r="J42" i="31"/>
  <c r="J41" i="31"/>
  <c r="J40" i="31"/>
  <c r="J39" i="31"/>
  <c r="J38" i="31"/>
  <c r="J37" i="31"/>
  <c r="J35" i="31"/>
  <c r="J34" i="31"/>
  <c r="J33" i="31"/>
  <c r="J32" i="31"/>
  <c r="J31" i="31"/>
  <c r="J30" i="31"/>
  <c r="J29" i="31"/>
  <c r="J27" i="31"/>
  <c r="J26" i="31"/>
  <c r="J25" i="31"/>
  <c r="J24" i="31"/>
  <c r="J23" i="31"/>
  <c r="J22" i="31"/>
  <c r="J21" i="31"/>
  <c r="J19" i="31"/>
  <c r="J18" i="31"/>
  <c r="J17" i="31"/>
  <c r="J16" i="31"/>
  <c r="J15" i="31"/>
  <c r="J14" i="31"/>
  <c r="J13" i="31"/>
  <c r="J11" i="31"/>
  <c r="J10" i="31"/>
  <c r="J9" i="31"/>
  <c r="J8" i="31"/>
  <c r="J7" i="31"/>
  <c r="J6" i="31"/>
  <c r="J5" i="31"/>
  <c r="J3" i="31"/>
  <c r="J2" i="31"/>
  <c r="J248" i="30"/>
  <c r="J247" i="30"/>
  <c r="J246" i="30"/>
  <c r="J245" i="30"/>
  <c r="J243" i="30"/>
  <c r="J242" i="30"/>
  <c r="J240" i="30"/>
  <c r="J239" i="30"/>
  <c r="J238" i="30"/>
  <c r="J237" i="30"/>
  <c r="J235" i="30"/>
  <c r="J234" i="30"/>
  <c r="J232" i="30"/>
  <c r="J231" i="30"/>
  <c r="J230" i="30"/>
  <c r="J229" i="30"/>
  <c r="J227" i="30"/>
  <c r="J226" i="30"/>
  <c r="J224" i="30"/>
  <c r="J223" i="30"/>
  <c r="J222" i="30"/>
  <c r="J221" i="30"/>
  <c r="J219" i="30"/>
  <c r="J218" i="30"/>
  <c r="J216" i="30"/>
  <c r="J215" i="30"/>
  <c r="J214" i="30"/>
  <c r="J213" i="30"/>
  <c r="J212" i="30"/>
  <c r="J211" i="30"/>
  <c r="J210" i="30"/>
  <c r="J208" i="30"/>
  <c r="J207" i="30"/>
  <c r="J206" i="30"/>
  <c r="J205" i="30"/>
  <c r="J203" i="30"/>
  <c r="J202" i="30"/>
  <c r="J200" i="30"/>
  <c r="J199" i="30"/>
  <c r="J198" i="30"/>
  <c r="J197" i="30"/>
  <c r="J195" i="30"/>
  <c r="J194" i="30"/>
  <c r="J192" i="30"/>
  <c r="J191" i="30"/>
  <c r="J190" i="30"/>
  <c r="J189" i="30"/>
  <c r="J187" i="30"/>
  <c r="J186" i="30"/>
  <c r="J184" i="30"/>
  <c r="J183" i="30"/>
  <c r="J182" i="30"/>
  <c r="J181" i="30"/>
  <c r="J179" i="30"/>
  <c r="J178" i="30"/>
  <c r="J176" i="30"/>
  <c r="J175" i="30"/>
  <c r="J174" i="30"/>
  <c r="J173" i="30"/>
  <c r="J171" i="30"/>
  <c r="J170" i="30"/>
  <c r="J168" i="30"/>
  <c r="J167" i="30"/>
  <c r="J166" i="30"/>
  <c r="J165" i="30"/>
  <c r="J164" i="30"/>
  <c r="J163" i="30"/>
  <c r="J162" i="30"/>
  <c r="J160" i="30"/>
  <c r="J159" i="30"/>
  <c r="J158" i="30"/>
  <c r="J157" i="30"/>
  <c r="J155" i="30"/>
  <c r="J154" i="30"/>
  <c r="J152" i="30"/>
  <c r="J151" i="30"/>
  <c r="J150" i="30"/>
  <c r="J149" i="30"/>
  <c r="J147" i="30"/>
  <c r="J146" i="30"/>
  <c r="J144" i="30"/>
  <c r="J143" i="30"/>
  <c r="J142" i="30"/>
  <c r="J141" i="30"/>
  <c r="J140" i="30"/>
  <c r="J139" i="30"/>
  <c r="J138" i="30"/>
  <c r="J136" i="30"/>
  <c r="J135" i="30"/>
  <c r="J134" i="30"/>
  <c r="J133" i="30"/>
  <c r="J131" i="30"/>
  <c r="J130" i="30"/>
  <c r="J128" i="30"/>
  <c r="J127" i="30"/>
  <c r="J126" i="30"/>
  <c r="J125" i="30"/>
  <c r="J123" i="30"/>
  <c r="J122" i="30"/>
  <c r="J120" i="30"/>
  <c r="J119" i="30"/>
  <c r="J118" i="30"/>
  <c r="J117" i="30"/>
  <c r="J116" i="30"/>
  <c r="J115" i="30"/>
  <c r="J114" i="30"/>
  <c r="J112" i="30"/>
  <c r="J111" i="30"/>
  <c r="J110" i="30"/>
  <c r="J109" i="30"/>
  <c r="J107" i="30"/>
  <c r="J106" i="30"/>
  <c r="J104" i="30"/>
  <c r="J103" i="30"/>
  <c r="J102" i="30"/>
  <c r="J101" i="30"/>
  <c r="J100" i="30"/>
  <c r="J99" i="30"/>
  <c r="J98" i="30"/>
  <c r="J96" i="30"/>
  <c r="J95" i="30"/>
  <c r="J94" i="30"/>
  <c r="J93" i="30"/>
  <c r="J91" i="30"/>
  <c r="J90" i="30"/>
  <c r="J88" i="30"/>
  <c r="J87" i="30"/>
  <c r="J86" i="30"/>
  <c r="J85" i="30"/>
  <c r="J83" i="30"/>
  <c r="J82" i="30"/>
  <c r="J80" i="30"/>
  <c r="J79" i="30"/>
  <c r="J78" i="30"/>
  <c r="J77" i="30"/>
  <c r="J76" i="30"/>
  <c r="J75" i="30"/>
  <c r="J74" i="30"/>
  <c r="J72" i="30"/>
  <c r="J71" i="30"/>
  <c r="J70" i="30"/>
  <c r="J69" i="30"/>
  <c r="J67" i="30"/>
  <c r="J66" i="30"/>
  <c r="J64" i="30"/>
  <c r="J63" i="30"/>
  <c r="J62" i="30"/>
  <c r="J61" i="30"/>
  <c r="J59" i="30"/>
  <c r="J58" i="30"/>
  <c r="J56" i="30"/>
  <c r="J55" i="30"/>
  <c r="J54" i="30"/>
  <c r="J53" i="30"/>
  <c r="J51" i="30"/>
  <c r="J50" i="30"/>
  <c r="J48" i="30"/>
  <c r="J47" i="30"/>
  <c r="J46" i="30"/>
  <c r="J45" i="30"/>
  <c r="J43" i="30"/>
  <c r="J42" i="30"/>
  <c r="J40" i="30"/>
  <c r="J39" i="30"/>
  <c r="J38" i="30"/>
  <c r="J37" i="30"/>
  <c r="J35" i="30"/>
  <c r="J34" i="30"/>
  <c r="J32" i="30"/>
  <c r="J31" i="30"/>
  <c r="J30" i="30"/>
  <c r="J29" i="30"/>
  <c r="J28" i="30"/>
  <c r="J27" i="30"/>
  <c r="J26" i="30"/>
  <c r="J24" i="30"/>
  <c r="J23" i="30"/>
  <c r="J22" i="30"/>
  <c r="J21" i="30"/>
  <c r="J19" i="30"/>
  <c r="J18" i="30"/>
  <c r="J16" i="30"/>
  <c r="J15" i="30"/>
  <c r="J14" i="30"/>
  <c r="J13" i="30"/>
  <c r="J11" i="30"/>
  <c r="J10" i="30"/>
  <c r="J8" i="30"/>
  <c r="J7" i="30"/>
  <c r="J6" i="30"/>
  <c r="J5" i="30"/>
  <c r="J4" i="30"/>
  <c r="J3" i="30"/>
  <c r="J2" i="30"/>
  <c r="J247" i="29"/>
  <c r="J246" i="29"/>
  <c r="J245" i="29"/>
  <c r="J243" i="29"/>
  <c r="J242" i="29"/>
  <c r="J240" i="29"/>
  <c r="J239" i="29"/>
  <c r="J238" i="29"/>
  <c r="J237" i="29"/>
  <c r="J235" i="29"/>
  <c r="J234" i="29"/>
  <c r="J233" i="29"/>
  <c r="J232" i="29"/>
  <c r="J231" i="29"/>
  <c r="J230" i="29"/>
  <c r="J229" i="29"/>
  <c r="J227" i="29"/>
  <c r="J226" i="29"/>
  <c r="J225" i="29"/>
  <c r="J224" i="29"/>
  <c r="J223" i="29"/>
  <c r="J222" i="29"/>
  <c r="J221" i="29"/>
  <c r="J219" i="29"/>
  <c r="J218" i="29"/>
  <c r="J217" i="29"/>
  <c r="J216" i="29"/>
  <c r="J215" i="29"/>
  <c r="J214" i="29"/>
  <c r="J213" i="29"/>
  <c r="J211" i="29"/>
  <c r="J210" i="29"/>
  <c r="J209" i="29"/>
  <c r="J208" i="29"/>
  <c r="J207" i="29"/>
  <c r="J206" i="29"/>
  <c r="J205" i="29"/>
  <c r="J203" i="29"/>
  <c r="J202" i="29"/>
  <c r="J201" i="29"/>
  <c r="J200" i="29"/>
  <c r="J199" i="29"/>
  <c r="J198" i="29"/>
  <c r="J197" i="29"/>
  <c r="J195" i="29"/>
  <c r="J194" i="29"/>
  <c r="J193" i="29"/>
  <c r="J192" i="29"/>
  <c r="J191" i="29"/>
  <c r="J190" i="29"/>
  <c r="J189" i="29"/>
  <c r="J187" i="29"/>
  <c r="J186" i="29"/>
  <c r="J185" i="29"/>
  <c r="J184" i="29"/>
  <c r="J183" i="29"/>
  <c r="J182" i="29"/>
  <c r="J181" i="29"/>
  <c r="J179" i="29"/>
  <c r="J178" i="29"/>
  <c r="J177" i="29"/>
  <c r="J176" i="29"/>
  <c r="J175" i="29"/>
  <c r="J174" i="29"/>
  <c r="J173" i="29"/>
  <c r="J171" i="29"/>
  <c r="J170" i="29"/>
  <c r="J169" i="29"/>
  <c r="J168" i="29"/>
  <c r="J167" i="29"/>
  <c r="J166" i="29"/>
  <c r="J165" i="29"/>
  <c r="J163" i="29"/>
  <c r="J162" i="29"/>
  <c r="J161" i="29"/>
  <c r="J160" i="29"/>
  <c r="J159" i="29"/>
  <c r="J158" i="29"/>
  <c r="J157" i="29"/>
  <c r="J155" i="29"/>
  <c r="J154" i="29"/>
  <c r="J153" i="29"/>
  <c r="J152" i="29"/>
  <c r="J151" i="29"/>
  <c r="J150" i="29"/>
  <c r="J149" i="29"/>
  <c r="J147" i="29"/>
  <c r="J146" i="29"/>
  <c r="J145" i="29"/>
  <c r="J144" i="29"/>
  <c r="J143" i="29"/>
  <c r="J142" i="29"/>
  <c r="J141" i="29"/>
  <c r="J139" i="29"/>
  <c r="J138" i="29"/>
  <c r="J137" i="29"/>
  <c r="J136" i="29"/>
  <c r="J135" i="29"/>
  <c r="J134" i="29"/>
  <c r="J133" i="29"/>
  <c r="J131" i="29"/>
  <c r="J130" i="29"/>
  <c r="J129" i="29"/>
  <c r="J128" i="29"/>
  <c r="J127" i="29"/>
  <c r="J126" i="29"/>
  <c r="J125" i="29"/>
  <c r="J123" i="29"/>
  <c r="J122" i="29"/>
  <c r="J121" i="29"/>
  <c r="J120" i="29"/>
  <c r="J119" i="29"/>
  <c r="J118" i="29"/>
  <c r="J117" i="29"/>
  <c r="J115" i="29"/>
  <c r="J114" i="29"/>
  <c r="J113" i="29"/>
  <c r="J112" i="29"/>
  <c r="J111" i="29"/>
  <c r="J110" i="29"/>
  <c r="J109" i="29"/>
  <c r="J107" i="29"/>
  <c r="J106" i="29"/>
  <c r="J105" i="29"/>
  <c r="J104" i="29"/>
  <c r="J103" i="29"/>
  <c r="J102" i="29"/>
  <c r="J101" i="29"/>
  <c r="J99" i="29"/>
  <c r="J98" i="29"/>
  <c r="J97" i="29"/>
  <c r="J96" i="29"/>
  <c r="J95" i="29"/>
  <c r="J94" i="29"/>
  <c r="J93" i="29"/>
  <c r="J91" i="29"/>
  <c r="J90" i="29"/>
  <c r="J89" i="29"/>
  <c r="J88" i="29"/>
  <c r="J87" i="29"/>
  <c r="J86" i="29"/>
  <c r="J85" i="29"/>
  <c r="J83" i="29"/>
  <c r="J82" i="29"/>
  <c r="J81" i="29"/>
  <c r="J80" i="29"/>
  <c r="J79" i="29"/>
  <c r="J78" i="29"/>
  <c r="J77" i="29"/>
  <c r="J75" i="29"/>
  <c r="J74" i="29"/>
  <c r="J73" i="29"/>
  <c r="J72" i="29"/>
  <c r="J71" i="29"/>
  <c r="J70" i="29"/>
  <c r="J69" i="29"/>
  <c r="J67" i="29"/>
  <c r="J66" i="29"/>
  <c r="J65" i="29"/>
  <c r="J64" i="29"/>
  <c r="J63" i="29"/>
  <c r="J62" i="29"/>
  <c r="J61" i="29"/>
  <c r="J59" i="29"/>
  <c r="J58" i="29"/>
  <c r="J57" i="29"/>
  <c r="J56" i="29"/>
  <c r="J55" i="29"/>
  <c r="J54" i="29"/>
  <c r="J53" i="29"/>
  <c r="J51" i="29"/>
  <c r="J50" i="29"/>
  <c r="J49" i="29"/>
  <c r="J48" i="29"/>
  <c r="J47" i="29"/>
  <c r="J46" i="29"/>
  <c r="J45" i="29"/>
  <c r="J43" i="29"/>
  <c r="J42" i="29"/>
  <c r="J41" i="29"/>
  <c r="J40" i="29"/>
  <c r="J39" i="29"/>
  <c r="J38" i="29"/>
  <c r="J37" i="29"/>
  <c r="J35" i="29"/>
  <c r="J34" i="29"/>
  <c r="J33" i="29"/>
  <c r="J32" i="29"/>
  <c r="J31" i="29"/>
  <c r="J30" i="29"/>
  <c r="J29" i="29"/>
  <c r="J27" i="29"/>
  <c r="J26" i="29"/>
  <c r="J25" i="29"/>
  <c r="J24" i="29"/>
  <c r="J23" i="29"/>
  <c r="J22" i="29"/>
  <c r="J21" i="29"/>
  <c r="J19" i="29"/>
  <c r="J18" i="29"/>
  <c r="J17" i="29"/>
  <c r="J16" i="29"/>
  <c r="J15" i="29"/>
  <c r="J14" i="29"/>
  <c r="J13" i="29"/>
  <c r="J11" i="29"/>
  <c r="J10" i="29"/>
  <c r="J9" i="29"/>
  <c r="J8" i="29"/>
  <c r="J7" i="29"/>
  <c r="J6" i="29"/>
  <c r="J5" i="29"/>
  <c r="J3" i="29"/>
  <c r="J2" i="29"/>
  <c r="J248" i="28"/>
  <c r="J246" i="28"/>
  <c r="J245" i="28"/>
  <c r="J244" i="28"/>
  <c r="J243" i="28"/>
  <c r="J242" i="28"/>
  <c r="J240" i="28"/>
  <c r="J238" i="28"/>
  <c r="J237" i="28"/>
  <c r="J235" i="28"/>
  <c r="J234" i="28"/>
  <c r="J232" i="28"/>
  <c r="J231" i="28"/>
  <c r="J230" i="28"/>
  <c r="J229" i="28"/>
  <c r="J227" i="28"/>
  <c r="J226" i="28"/>
  <c r="J224" i="28"/>
  <c r="J223" i="28"/>
  <c r="J222" i="28"/>
  <c r="J221" i="28"/>
  <c r="J219" i="28"/>
  <c r="J218" i="28"/>
  <c r="J216" i="28"/>
  <c r="J215" i="28"/>
  <c r="J214" i="28"/>
  <c r="J213" i="28"/>
  <c r="J211" i="28"/>
  <c r="J210" i="28"/>
  <c r="J208" i="28"/>
  <c r="J207" i="28"/>
  <c r="J206" i="28"/>
  <c r="J205" i="28"/>
  <c r="J203" i="28"/>
  <c r="J202" i="28"/>
  <c r="J200" i="28"/>
  <c r="J199" i="28"/>
  <c r="J198" i="28"/>
  <c r="J197" i="28"/>
  <c r="J195" i="28"/>
  <c r="J194" i="28"/>
  <c r="J192" i="28"/>
  <c r="J191" i="28"/>
  <c r="J190" i="28"/>
  <c r="J189" i="28"/>
  <c r="J187" i="28"/>
  <c r="J186" i="28"/>
  <c r="J184" i="28"/>
  <c r="J183" i="28"/>
  <c r="J182" i="28"/>
  <c r="J181" i="28"/>
  <c r="J179" i="28"/>
  <c r="J178" i="28"/>
  <c r="J176" i="28"/>
  <c r="J175" i="28"/>
  <c r="J174" i="28"/>
  <c r="J173" i="28"/>
  <c r="J172" i="28"/>
  <c r="J171" i="28"/>
  <c r="J170" i="28"/>
  <c r="J168" i="28"/>
  <c r="J167" i="28"/>
  <c r="J166" i="28"/>
  <c r="J165" i="28"/>
  <c r="J163" i="28"/>
  <c r="J162" i="28"/>
  <c r="J160" i="28"/>
  <c r="J159" i="28"/>
  <c r="J158" i="28"/>
  <c r="J157" i="28"/>
  <c r="J155" i="28"/>
  <c r="J154" i="28"/>
  <c r="J152" i="28"/>
  <c r="J151" i="28"/>
  <c r="J150" i="28"/>
  <c r="J149" i="28"/>
  <c r="J147" i="28"/>
  <c r="J146" i="28"/>
  <c r="J144" i="28"/>
  <c r="J143" i="28"/>
  <c r="J142" i="28"/>
  <c r="J141" i="28"/>
  <c r="J139" i="28"/>
  <c r="J138" i="28"/>
  <c r="J136" i="28"/>
  <c r="J135" i="28"/>
  <c r="J134" i="28"/>
  <c r="J133" i="28"/>
  <c r="J131" i="28"/>
  <c r="J130" i="28"/>
  <c r="J128" i="28"/>
  <c r="J127" i="28"/>
  <c r="J126" i="28"/>
  <c r="J125" i="28"/>
  <c r="J123" i="28"/>
  <c r="J122" i="28"/>
  <c r="J120" i="28"/>
  <c r="J119" i="28"/>
  <c r="J118" i="28"/>
  <c r="J117" i="28"/>
  <c r="J115" i="28"/>
  <c r="J114" i="28"/>
  <c r="J112" i="28"/>
  <c r="J111" i="28"/>
  <c r="J110" i="28"/>
  <c r="J109" i="28"/>
  <c r="J107" i="28"/>
  <c r="J106" i="28"/>
  <c r="J104" i="28"/>
  <c r="J103" i="28"/>
  <c r="J102" i="28"/>
  <c r="J101" i="28"/>
  <c r="J99" i="28"/>
  <c r="J98" i="28"/>
  <c r="J96" i="28"/>
  <c r="J95" i="28"/>
  <c r="J94" i="28"/>
  <c r="J93" i="28"/>
  <c r="J91" i="28"/>
  <c r="J90" i="28"/>
  <c r="J88" i="28"/>
  <c r="J87" i="28"/>
  <c r="J86" i="28"/>
  <c r="J85" i="28"/>
  <c r="J83" i="28"/>
  <c r="J82" i="28"/>
  <c r="J80" i="28"/>
  <c r="J79" i="28"/>
  <c r="J78" i="28"/>
  <c r="J77" i="28"/>
  <c r="J75" i="28"/>
  <c r="J74" i="28"/>
  <c r="J72" i="28"/>
  <c r="J71" i="28"/>
  <c r="J70" i="28"/>
  <c r="J69" i="28"/>
  <c r="J67" i="28"/>
  <c r="J66" i="28"/>
  <c r="J64" i="28"/>
  <c r="J63" i="28"/>
  <c r="J62" i="28"/>
  <c r="J61" i="28"/>
  <c r="J59" i="28"/>
  <c r="J58" i="28"/>
  <c r="J56" i="28"/>
  <c r="J55" i="28"/>
  <c r="J54" i="28"/>
  <c r="J53" i="28"/>
  <c r="J52" i="28"/>
  <c r="J51" i="28"/>
  <c r="J50" i="28"/>
  <c r="J48" i="28"/>
  <c r="J47" i="28"/>
  <c r="J46" i="28"/>
  <c r="J45" i="28"/>
  <c r="J43" i="28"/>
  <c r="J42" i="28"/>
  <c r="J40" i="28"/>
  <c r="J39" i="28"/>
  <c r="J38" i="28"/>
  <c r="J37" i="28"/>
  <c r="J35" i="28"/>
  <c r="J34" i="28"/>
  <c r="J32" i="28"/>
  <c r="J31" i="28"/>
  <c r="J30" i="28"/>
  <c r="J29" i="28"/>
  <c r="J27" i="28"/>
  <c r="J26" i="28"/>
  <c r="J24" i="28"/>
  <c r="J23" i="28"/>
  <c r="J22" i="28"/>
  <c r="J21" i="28"/>
  <c r="J19" i="28"/>
  <c r="J18" i="28"/>
  <c r="J16" i="28"/>
  <c r="J15" i="28"/>
  <c r="J14" i="28"/>
  <c r="J13" i="28"/>
  <c r="J11" i="28"/>
  <c r="J10" i="28"/>
  <c r="J8" i="28"/>
  <c r="J7" i="28"/>
  <c r="J6" i="28"/>
  <c r="J5" i="28"/>
  <c r="J3" i="28"/>
  <c r="J2" i="28"/>
  <c r="J247" i="27"/>
  <c r="J246" i="27"/>
  <c r="J245" i="27"/>
  <c r="J243" i="27"/>
  <c r="J242" i="27"/>
  <c r="J240" i="27"/>
  <c r="J239" i="27"/>
  <c r="J238" i="27"/>
  <c r="J237" i="27"/>
  <c r="J235" i="27"/>
  <c r="J234" i="27"/>
  <c r="J232" i="27"/>
  <c r="J231" i="27"/>
  <c r="J230" i="27"/>
  <c r="J229" i="27"/>
  <c r="J227" i="27"/>
  <c r="J226" i="27"/>
  <c r="J224" i="27"/>
  <c r="J223" i="27"/>
  <c r="J222" i="27"/>
  <c r="J221" i="27"/>
  <c r="J219" i="27"/>
  <c r="J218" i="27"/>
  <c r="J216" i="27"/>
  <c r="J215" i="27"/>
  <c r="J214" i="27"/>
  <c r="J213" i="27"/>
  <c r="J211" i="27"/>
  <c r="J210" i="27"/>
  <c r="J208" i="27"/>
  <c r="J207" i="27"/>
  <c r="J206" i="27"/>
  <c r="J205" i="27"/>
  <c r="J203" i="27"/>
  <c r="J202" i="27"/>
  <c r="J200" i="27"/>
  <c r="J199" i="27"/>
  <c r="J198" i="27"/>
  <c r="J197" i="27"/>
  <c r="J195" i="27"/>
  <c r="J194" i="27"/>
  <c r="J192" i="27"/>
  <c r="J191" i="27"/>
  <c r="J190" i="27"/>
  <c r="J189" i="27"/>
  <c r="J187" i="27"/>
  <c r="J186" i="27"/>
  <c r="J184" i="27"/>
  <c r="J183" i="27"/>
  <c r="J182" i="27"/>
  <c r="J181" i="27"/>
  <c r="J179" i="27"/>
  <c r="J178" i="27"/>
  <c r="J176" i="27"/>
  <c r="J175" i="27"/>
  <c r="J174" i="27"/>
  <c r="J173" i="27"/>
  <c r="J171" i="27"/>
  <c r="J170" i="27"/>
  <c r="J168" i="27"/>
  <c r="J167" i="27"/>
  <c r="J166" i="27"/>
  <c r="J165" i="27"/>
  <c r="J163" i="27"/>
  <c r="J162" i="27"/>
  <c r="J160" i="27"/>
  <c r="J159" i="27"/>
  <c r="J158" i="27"/>
  <c r="J157" i="27"/>
  <c r="J155" i="27"/>
  <c r="J154" i="27"/>
  <c r="J152" i="27"/>
  <c r="J151" i="27"/>
  <c r="J150" i="27"/>
  <c r="J149" i="27"/>
  <c r="J147" i="27"/>
  <c r="J146" i="27"/>
  <c r="J144" i="27"/>
  <c r="J143" i="27"/>
  <c r="J142" i="27"/>
  <c r="J141" i="27"/>
  <c r="J139" i="27"/>
  <c r="J138" i="27"/>
  <c r="J136" i="27"/>
  <c r="J135" i="27"/>
  <c r="J134" i="27"/>
  <c r="J133" i="27"/>
  <c r="J131" i="27"/>
  <c r="J130" i="27"/>
  <c r="J128" i="27"/>
  <c r="J127" i="27"/>
  <c r="J126" i="27"/>
  <c r="J125" i="27"/>
  <c r="J123" i="27"/>
  <c r="J122" i="27"/>
  <c r="J120" i="27"/>
  <c r="J119" i="27"/>
  <c r="J118" i="27"/>
  <c r="J117" i="27"/>
  <c r="J116" i="27"/>
  <c r="J115" i="27"/>
  <c r="J114" i="27"/>
  <c r="J112" i="27"/>
  <c r="J111" i="27"/>
  <c r="J110" i="27"/>
  <c r="J109" i="27"/>
  <c r="J107" i="27"/>
  <c r="J106" i="27"/>
  <c r="J104" i="27"/>
  <c r="J103" i="27"/>
  <c r="J102" i="27"/>
  <c r="J101" i="27"/>
  <c r="J99" i="27"/>
  <c r="J98" i="27"/>
  <c r="J96" i="27"/>
  <c r="J95" i="27"/>
  <c r="J94" i="27"/>
  <c r="J93" i="27"/>
  <c r="J91" i="27"/>
  <c r="J90" i="27"/>
  <c r="J88" i="27"/>
  <c r="J87" i="27"/>
  <c r="J86" i="27"/>
  <c r="J85" i="27"/>
  <c r="J83" i="27"/>
  <c r="J82" i="27"/>
  <c r="J80" i="27"/>
  <c r="J79" i="27"/>
  <c r="J78" i="27"/>
  <c r="J77" i="27"/>
  <c r="J75" i="27"/>
  <c r="J74" i="27"/>
  <c r="J72" i="27"/>
  <c r="J71" i="27"/>
  <c r="J70" i="27"/>
  <c r="J69" i="27"/>
  <c r="J67" i="27"/>
  <c r="J66" i="27"/>
  <c r="J64" i="27"/>
  <c r="J63" i="27"/>
  <c r="J62" i="27"/>
  <c r="J61" i="27"/>
  <c r="J59" i="27"/>
  <c r="J58" i="27"/>
  <c r="J56" i="27"/>
  <c r="J55" i="27"/>
  <c r="J54" i="27"/>
  <c r="J53" i="27"/>
  <c r="J52" i="27"/>
  <c r="J51" i="27"/>
  <c r="J50" i="27"/>
  <c r="J48" i="27"/>
  <c r="J47" i="27"/>
  <c r="J46" i="27"/>
  <c r="J45" i="27"/>
  <c r="J43" i="27"/>
  <c r="J42" i="27"/>
  <c r="J40" i="27"/>
  <c r="J39" i="27"/>
  <c r="J38" i="27"/>
  <c r="J37" i="27"/>
  <c r="J35" i="27"/>
  <c r="J34" i="27"/>
  <c r="J32" i="27"/>
  <c r="J31" i="27"/>
  <c r="J30" i="27"/>
  <c r="J29" i="27"/>
  <c r="J27" i="27"/>
  <c r="J26" i="27"/>
  <c r="J24" i="27"/>
  <c r="J23" i="27"/>
  <c r="J22" i="27"/>
  <c r="J21" i="27"/>
  <c r="J19" i="27"/>
  <c r="J18" i="27"/>
  <c r="J16" i="27"/>
  <c r="J15" i="27"/>
  <c r="J14" i="27"/>
  <c r="J13" i="27"/>
  <c r="J11" i="27"/>
  <c r="J10" i="27"/>
  <c r="J8" i="27"/>
  <c r="J7" i="27"/>
  <c r="J6" i="27"/>
  <c r="J5" i="27"/>
  <c r="J3" i="27"/>
  <c r="J2" i="27"/>
  <c r="J248" i="26"/>
  <c r="J247" i="26"/>
  <c r="J246" i="26"/>
  <c r="J245" i="26"/>
  <c r="J243" i="26"/>
  <c r="J242" i="26"/>
  <c r="J240" i="26"/>
  <c r="J239" i="26"/>
  <c r="J238" i="26"/>
  <c r="J237" i="26"/>
  <c r="J235" i="26"/>
  <c r="J234" i="26"/>
  <c r="J232" i="26"/>
  <c r="J231" i="26"/>
  <c r="J230" i="26"/>
  <c r="J229" i="26"/>
  <c r="J227" i="26"/>
  <c r="J226" i="26"/>
  <c r="J224" i="26"/>
  <c r="J223" i="26"/>
  <c r="J222" i="26"/>
  <c r="J221" i="26"/>
  <c r="J219" i="26"/>
  <c r="J218" i="26"/>
  <c r="J216" i="26"/>
  <c r="J215" i="26"/>
  <c r="J214" i="26"/>
  <c r="J213" i="26"/>
  <c r="J211" i="26"/>
  <c r="J210" i="26"/>
  <c r="J208" i="26"/>
  <c r="J207" i="26"/>
  <c r="J206" i="26"/>
  <c r="J205" i="26"/>
  <c r="J203" i="26"/>
  <c r="J202" i="26"/>
  <c r="J200" i="26"/>
  <c r="J199" i="26"/>
  <c r="J198" i="26"/>
  <c r="J197" i="26"/>
  <c r="J195" i="26"/>
  <c r="J194" i="26"/>
  <c r="J192" i="26"/>
  <c r="J191" i="26"/>
  <c r="J190" i="26"/>
  <c r="J189" i="26"/>
  <c r="J187" i="26"/>
  <c r="J186" i="26"/>
  <c r="J184" i="26"/>
  <c r="J183" i="26"/>
  <c r="J182" i="26"/>
  <c r="J181" i="26"/>
  <c r="J180" i="26"/>
  <c r="J179" i="26"/>
  <c r="J178" i="26"/>
  <c r="J176" i="26"/>
  <c r="J175" i="26"/>
  <c r="J174" i="26"/>
  <c r="J173" i="26"/>
  <c r="J171" i="26"/>
  <c r="J170" i="26"/>
  <c r="J168" i="26"/>
  <c r="J167" i="26"/>
  <c r="J166" i="26"/>
  <c r="J165" i="26"/>
  <c r="J163" i="26"/>
  <c r="J162" i="26"/>
  <c r="J160" i="26"/>
  <c r="J159" i="26"/>
  <c r="J158" i="26"/>
  <c r="J157" i="26"/>
  <c r="J155" i="26"/>
  <c r="J154" i="26"/>
  <c r="J152" i="26"/>
  <c r="J151" i="26"/>
  <c r="J150" i="26"/>
  <c r="J149" i="26"/>
  <c r="J147" i="26"/>
  <c r="J146" i="26"/>
  <c r="J144" i="26"/>
  <c r="J143" i="26"/>
  <c r="J142" i="26"/>
  <c r="J141" i="26"/>
  <c r="J140" i="26"/>
  <c r="J139" i="26"/>
  <c r="J138" i="26"/>
  <c r="J136" i="26"/>
  <c r="J135" i="26"/>
  <c r="J134" i="26"/>
  <c r="J133" i="26"/>
  <c r="J131" i="26"/>
  <c r="J130" i="26"/>
  <c r="J128" i="26"/>
  <c r="J127" i="26"/>
  <c r="J126" i="26"/>
  <c r="J125" i="26"/>
  <c r="J123" i="26"/>
  <c r="J122" i="26"/>
  <c r="J120" i="26"/>
  <c r="J119" i="26"/>
  <c r="J118" i="26"/>
  <c r="J117" i="26"/>
  <c r="J115" i="26"/>
  <c r="J114" i="26"/>
  <c r="J112" i="26"/>
  <c r="J111" i="26"/>
  <c r="J110" i="26"/>
  <c r="J109" i="26"/>
  <c r="J107" i="26"/>
  <c r="J106" i="26"/>
  <c r="J104" i="26"/>
  <c r="J103" i="26"/>
  <c r="J102" i="26"/>
  <c r="J101" i="26"/>
  <c r="J99" i="26"/>
  <c r="J98" i="26"/>
  <c r="J96" i="26"/>
  <c r="J95" i="26"/>
  <c r="J94" i="26"/>
  <c r="J93" i="26"/>
  <c r="J91" i="26"/>
  <c r="J90" i="26"/>
  <c r="J88" i="26"/>
  <c r="J87" i="26"/>
  <c r="J86" i="26"/>
  <c r="J85" i="26"/>
  <c r="J83" i="26"/>
  <c r="J82" i="26"/>
  <c r="J80" i="26"/>
  <c r="J79" i="26"/>
  <c r="J78" i="26"/>
  <c r="J77" i="26"/>
  <c r="J76" i="26"/>
  <c r="J75" i="26"/>
  <c r="J74" i="26"/>
  <c r="J72" i="26"/>
  <c r="J71" i="26"/>
  <c r="J70" i="26"/>
  <c r="J69" i="26"/>
  <c r="J67" i="26"/>
  <c r="J66" i="26"/>
  <c r="J64" i="26"/>
  <c r="J63" i="26"/>
  <c r="J62" i="26"/>
  <c r="J61" i="26"/>
  <c r="J60" i="26"/>
  <c r="J59" i="26"/>
  <c r="J58" i="26"/>
  <c r="J56" i="26"/>
  <c r="J55" i="26"/>
  <c r="J54" i="26"/>
  <c r="J53" i="26"/>
  <c r="J51" i="26"/>
  <c r="J50" i="26"/>
  <c r="J48" i="26"/>
  <c r="J47" i="26"/>
  <c r="J46" i="26"/>
  <c r="J45" i="26"/>
  <c r="J43" i="26"/>
  <c r="J42" i="26"/>
  <c r="J40" i="26"/>
  <c r="J39" i="26"/>
  <c r="J38" i="26"/>
  <c r="J37" i="26"/>
  <c r="J35" i="26"/>
  <c r="J34" i="26"/>
  <c r="J32" i="26"/>
  <c r="J31" i="26"/>
  <c r="J30" i="26"/>
  <c r="J29" i="26"/>
  <c r="J27" i="26"/>
  <c r="J26" i="26"/>
  <c r="J24" i="26"/>
  <c r="J23" i="26"/>
  <c r="J22" i="26"/>
  <c r="J21" i="26"/>
  <c r="J19" i="26"/>
  <c r="J18" i="26"/>
  <c r="J16" i="26"/>
  <c r="J15" i="26"/>
  <c r="J14" i="26"/>
  <c r="J13" i="26"/>
  <c r="J11" i="26"/>
  <c r="J10" i="26"/>
  <c r="J8" i="26"/>
  <c r="J7" i="26"/>
  <c r="J6" i="26"/>
  <c r="J5" i="26"/>
  <c r="J3" i="26"/>
  <c r="J2" i="26"/>
  <c r="J245" i="25"/>
  <c r="J240" i="25"/>
  <c r="J239" i="25"/>
  <c r="J238" i="25"/>
  <c r="J237" i="25"/>
  <c r="J234" i="25"/>
  <c r="J233" i="25"/>
  <c r="J231" i="25"/>
  <c r="J230" i="25"/>
  <c r="J229" i="25"/>
  <c r="J226" i="25"/>
  <c r="J225" i="25"/>
  <c r="J224" i="25"/>
  <c r="J223" i="25"/>
  <c r="J222" i="25"/>
  <c r="J221" i="25"/>
  <c r="J218" i="25"/>
  <c r="J217" i="25"/>
  <c r="J216" i="25"/>
  <c r="J215" i="25"/>
  <c r="J214" i="25"/>
  <c r="J213" i="25"/>
  <c r="J210" i="25"/>
  <c r="J209" i="25"/>
  <c r="J208" i="25"/>
  <c r="J207" i="25"/>
  <c r="J206" i="25"/>
  <c r="J205" i="25"/>
  <c r="J202" i="25"/>
  <c r="J201" i="25"/>
  <c r="J200" i="25"/>
  <c r="J199" i="25"/>
  <c r="J198" i="25"/>
  <c r="J197" i="25"/>
  <c r="J194" i="25"/>
  <c r="J193" i="25"/>
  <c r="J192" i="25"/>
  <c r="J191" i="25"/>
  <c r="J190" i="25"/>
  <c r="J189" i="25"/>
  <c r="J186" i="25"/>
  <c r="J185" i="25"/>
  <c r="J184" i="25"/>
  <c r="J183" i="25"/>
  <c r="J182" i="25"/>
  <c r="J181" i="25"/>
  <c r="J178" i="25"/>
  <c r="J177" i="25"/>
  <c r="J176" i="25"/>
  <c r="J175" i="25"/>
  <c r="J174" i="25"/>
  <c r="J173" i="25"/>
  <c r="J170" i="25"/>
  <c r="J169" i="25"/>
  <c r="J168" i="25"/>
  <c r="J167" i="25"/>
  <c r="J166" i="25"/>
  <c r="J165" i="25"/>
  <c r="J162" i="25"/>
  <c r="J161" i="25"/>
  <c r="J160" i="25"/>
  <c r="J159" i="25"/>
  <c r="J158" i="25"/>
  <c r="J157" i="25"/>
  <c r="J156" i="25"/>
  <c r="J154" i="25"/>
  <c r="J153" i="25"/>
  <c r="J152" i="25"/>
  <c r="J151" i="25"/>
  <c r="J150" i="25"/>
  <c r="J149" i="25"/>
  <c r="J146" i="25"/>
  <c r="J145" i="25"/>
  <c r="J144" i="25"/>
  <c r="J143" i="25"/>
  <c r="J142" i="25"/>
  <c r="J141" i="25"/>
  <c r="J140" i="25"/>
  <c r="J138" i="25"/>
  <c r="J137" i="25"/>
  <c r="J136" i="25"/>
  <c r="J135" i="25"/>
  <c r="J134" i="25"/>
  <c r="J133" i="25"/>
  <c r="J130" i="25"/>
  <c r="J129" i="25"/>
  <c r="J128" i="25"/>
  <c r="J127" i="25"/>
  <c r="J126" i="25"/>
  <c r="J125" i="25"/>
  <c r="J122" i="25"/>
  <c r="J121" i="25"/>
  <c r="J120" i="25"/>
  <c r="J119" i="25"/>
  <c r="J118" i="25"/>
  <c r="J117" i="25"/>
  <c r="J114" i="25"/>
  <c r="J113" i="25"/>
  <c r="J112" i="25"/>
  <c r="J111" i="25"/>
  <c r="J110" i="25"/>
  <c r="J109" i="25"/>
  <c r="J106" i="25"/>
  <c r="J105" i="25"/>
  <c r="J104" i="25"/>
  <c r="J103" i="25"/>
  <c r="J102" i="25"/>
  <c r="J101" i="25"/>
  <c r="J98" i="25"/>
  <c r="J97" i="25"/>
  <c r="J96" i="25"/>
  <c r="J95" i="25"/>
  <c r="J94" i="25"/>
  <c r="J93" i="25"/>
  <c r="J92" i="25"/>
  <c r="J90" i="25"/>
  <c r="J89" i="25"/>
  <c r="J88" i="25"/>
  <c r="J87" i="25"/>
  <c r="J86" i="25"/>
  <c r="J85" i="25"/>
  <c r="J82" i="25"/>
  <c r="J81" i="25"/>
  <c r="J80" i="25"/>
  <c r="J79" i="25"/>
  <c r="J78" i="25"/>
  <c r="J77" i="25"/>
  <c r="J74" i="25"/>
  <c r="J73" i="25"/>
  <c r="J72" i="25"/>
  <c r="J71" i="25"/>
  <c r="J70" i="25"/>
  <c r="J69" i="25"/>
  <c r="J66" i="25"/>
  <c r="J65" i="25"/>
  <c r="J64" i="25"/>
  <c r="J63" i="25"/>
  <c r="J62" i="25"/>
  <c r="J61" i="25"/>
  <c r="J58" i="25"/>
  <c r="J57" i="25"/>
  <c r="J56" i="25"/>
  <c r="J55" i="25"/>
  <c r="J54" i="25"/>
  <c r="J53" i="25"/>
  <c r="J52" i="25"/>
  <c r="J51" i="25"/>
  <c r="J50" i="25"/>
  <c r="J49" i="25"/>
  <c r="J48" i="25"/>
  <c r="J47" i="25"/>
  <c r="J46" i="25"/>
  <c r="J45" i="25"/>
  <c r="J44" i="25"/>
  <c r="J43" i="25"/>
  <c r="J42" i="25"/>
  <c r="J41" i="25"/>
  <c r="J40" i="25"/>
  <c r="J39" i="25"/>
  <c r="J38" i="25"/>
  <c r="J37" i="25"/>
  <c r="J36" i="25"/>
  <c r="J35" i="25"/>
  <c r="J34" i="25"/>
  <c r="J33" i="25"/>
  <c r="J32" i="25"/>
  <c r="J31" i="25"/>
  <c r="J30" i="25"/>
  <c r="J29" i="25"/>
  <c r="J28" i="25"/>
  <c r="J27" i="25"/>
  <c r="J26" i="25"/>
  <c r="J25" i="25"/>
  <c r="J24" i="25"/>
  <c r="J23" i="25"/>
  <c r="J22" i="25"/>
  <c r="J21" i="25"/>
  <c r="J20" i="25"/>
  <c r="J19" i="25"/>
  <c r="J18" i="25"/>
  <c r="J17" i="25"/>
  <c r="J16" i="25"/>
  <c r="J15" i="25"/>
  <c r="J14" i="25"/>
  <c r="J13" i="25"/>
  <c r="J12" i="25"/>
  <c r="J11" i="25"/>
  <c r="J10" i="25"/>
  <c r="J9" i="25"/>
  <c r="J8" i="25"/>
  <c r="J7" i="25"/>
  <c r="J6" i="25"/>
  <c r="J5" i="25"/>
  <c r="J4" i="25"/>
  <c r="J3" i="25"/>
  <c r="J2" i="25"/>
  <c r="J247" i="24"/>
  <c r="J246" i="24"/>
  <c r="J245" i="24"/>
  <c r="J243" i="24"/>
  <c r="J242" i="24"/>
  <c r="J240" i="24"/>
  <c r="J239" i="24"/>
  <c r="J238" i="24"/>
  <c r="J237" i="24"/>
  <c r="J235" i="24"/>
  <c r="J234" i="24"/>
  <c r="J232" i="24"/>
  <c r="J231" i="24"/>
  <c r="J230" i="24"/>
  <c r="J229" i="24"/>
  <c r="J227" i="24"/>
  <c r="J226" i="24"/>
  <c r="J224" i="24"/>
  <c r="J223" i="24"/>
  <c r="J222" i="24"/>
  <c r="J221" i="24"/>
  <c r="J219" i="24"/>
  <c r="J218" i="24"/>
  <c r="J216" i="24"/>
  <c r="J215" i="24"/>
  <c r="J214" i="24"/>
  <c r="J213" i="24"/>
  <c r="J211" i="24"/>
  <c r="J210" i="24"/>
  <c r="J208" i="24"/>
  <c r="J207" i="24"/>
  <c r="J206" i="24"/>
  <c r="J205" i="24"/>
  <c r="J203" i="24"/>
  <c r="J202" i="24"/>
  <c r="J200" i="24"/>
  <c r="J199" i="24"/>
  <c r="J198" i="24"/>
  <c r="J197" i="24"/>
  <c r="J196" i="24"/>
  <c r="J195" i="24"/>
  <c r="J194" i="24"/>
  <c r="J192" i="24"/>
  <c r="J191" i="24"/>
  <c r="J190" i="24"/>
  <c r="J189" i="24"/>
  <c r="J187" i="24"/>
  <c r="J186" i="24"/>
  <c r="J184" i="24"/>
  <c r="J183" i="24"/>
  <c r="J182" i="24"/>
  <c r="J181" i="24"/>
  <c r="J179" i="24"/>
  <c r="J178" i="24"/>
  <c r="J176" i="24"/>
  <c r="J175" i="24"/>
  <c r="J174" i="24"/>
  <c r="J173" i="24"/>
  <c r="J171" i="24"/>
  <c r="J170" i="24"/>
  <c r="J168" i="24"/>
  <c r="J167" i="24"/>
  <c r="J166" i="24"/>
  <c r="J165" i="24"/>
  <c r="J163" i="24"/>
  <c r="J162" i="24"/>
  <c r="J160" i="24"/>
  <c r="J159" i="24"/>
  <c r="J158" i="24"/>
  <c r="J157" i="24"/>
  <c r="J155" i="24"/>
  <c r="J154" i="24"/>
  <c r="J152" i="24"/>
  <c r="J151" i="24"/>
  <c r="J150" i="24"/>
  <c r="J149" i="24"/>
  <c r="J147" i="24"/>
  <c r="J146" i="24"/>
  <c r="J144" i="24"/>
  <c r="J143" i="24"/>
  <c r="J142" i="24"/>
  <c r="J141" i="24"/>
  <c r="J139" i="24"/>
  <c r="J138" i="24"/>
  <c r="J136" i="24"/>
  <c r="J135" i="24"/>
  <c r="J134" i="24"/>
  <c r="J133" i="24"/>
  <c r="J131" i="24"/>
  <c r="J130" i="24"/>
  <c r="J128" i="24"/>
  <c r="J127" i="24"/>
  <c r="J126" i="24"/>
  <c r="J125" i="24"/>
  <c r="J123" i="24"/>
  <c r="J122" i="24"/>
  <c r="J120" i="24"/>
  <c r="J119" i="24"/>
  <c r="J118" i="24"/>
  <c r="J117" i="24"/>
  <c r="J115" i="24"/>
  <c r="J114" i="24"/>
  <c r="J112" i="24"/>
  <c r="J111" i="24"/>
  <c r="J110" i="24"/>
  <c r="J109" i="24"/>
  <c r="J107" i="24"/>
  <c r="J106" i="24"/>
  <c r="J104" i="24"/>
  <c r="J103" i="24"/>
  <c r="J102" i="24"/>
  <c r="J101" i="24"/>
  <c r="J99" i="24"/>
  <c r="J98" i="24"/>
  <c r="J96" i="24"/>
  <c r="J95" i="24"/>
  <c r="J94" i="24"/>
  <c r="J93" i="24"/>
  <c r="J91" i="24"/>
  <c r="J90" i="24"/>
  <c r="J88" i="24"/>
  <c r="J87" i="24"/>
  <c r="J86" i="24"/>
  <c r="J85" i="24"/>
  <c r="J83" i="24"/>
  <c r="J82" i="24"/>
  <c r="J80" i="24"/>
  <c r="J79" i="24"/>
  <c r="J78" i="24"/>
  <c r="J77" i="24"/>
  <c r="J76" i="24"/>
  <c r="J75" i="24"/>
  <c r="J74" i="24"/>
  <c r="J72" i="24"/>
  <c r="J71" i="24"/>
  <c r="J70" i="24"/>
  <c r="J69" i="24"/>
  <c r="J67" i="24"/>
  <c r="J66" i="24"/>
  <c r="J64" i="24"/>
  <c r="J63" i="24"/>
  <c r="J62" i="24"/>
  <c r="J61" i="24"/>
  <c r="J59" i="24"/>
  <c r="J58" i="24"/>
  <c r="J56" i="24"/>
  <c r="J55" i="24"/>
  <c r="J54" i="24"/>
  <c r="J53" i="24"/>
  <c r="J51" i="24"/>
  <c r="J50" i="24"/>
  <c r="J48" i="24"/>
  <c r="J47" i="24"/>
  <c r="J46" i="24"/>
  <c r="J45" i="24"/>
  <c r="J43" i="24"/>
  <c r="J42" i="24"/>
  <c r="J40" i="24"/>
  <c r="J39" i="24"/>
  <c r="J38" i="24"/>
  <c r="J37" i="24"/>
  <c r="J35" i="24"/>
  <c r="J34" i="24"/>
  <c r="J32" i="24"/>
  <c r="J31" i="24"/>
  <c r="J30" i="24"/>
  <c r="J29" i="24"/>
  <c r="J28" i="24"/>
  <c r="J27" i="24"/>
  <c r="J26" i="24"/>
  <c r="J24" i="24"/>
  <c r="J23" i="24"/>
  <c r="J22" i="24"/>
  <c r="J21" i="24"/>
  <c r="J19" i="24"/>
  <c r="J18" i="24"/>
  <c r="J16" i="24"/>
  <c r="J15" i="24"/>
  <c r="J14" i="24"/>
  <c r="J13" i="24"/>
  <c r="J11" i="24"/>
  <c r="J10" i="24"/>
  <c r="J8" i="24"/>
  <c r="J7" i="24"/>
  <c r="J6" i="24"/>
  <c r="J5" i="24"/>
  <c r="J3" i="24"/>
  <c r="J2" i="24"/>
  <c r="J247" i="23"/>
  <c r="J246" i="23"/>
  <c r="J245" i="23"/>
  <c r="J243" i="23"/>
  <c r="J242" i="23"/>
  <c r="J241" i="23"/>
  <c r="J240" i="23"/>
  <c r="J239" i="23"/>
  <c r="J238" i="23"/>
  <c r="J237" i="23"/>
  <c r="J235" i="23"/>
  <c r="J234" i="23"/>
  <c r="J233" i="23"/>
  <c r="J232" i="23"/>
  <c r="J231" i="23"/>
  <c r="J230" i="23"/>
  <c r="J229" i="23"/>
  <c r="J227" i="23"/>
  <c r="J226" i="23"/>
  <c r="J225" i="23"/>
  <c r="J224" i="23"/>
  <c r="J223" i="23"/>
  <c r="J222" i="23"/>
  <c r="J221" i="23"/>
  <c r="J219" i="23"/>
  <c r="J218" i="23"/>
  <c r="J217" i="23"/>
  <c r="J216" i="23"/>
  <c r="J215" i="23"/>
  <c r="J214" i="23"/>
  <c r="J213" i="23"/>
  <c r="J211" i="23"/>
  <c r="J210" i="23"/>
  <c r="J209" i="23"/>
  <c r="J208" i="23"/>
  <c r="J207" i="23"/>
  <c r="J206" i="23"/>
  <c r="J205" i="23"/>
  <c r="J203" i="23"/>
  <c r="J202" i="23"/>
  <c r="J201" i="23"/>
  <c r="J200" i="23"/>
  <c r="J199" i="23"/>
  <c r="J198" i="23"/>
  <c r="J197" i="23"/>
  <c r="J195" i="23"/>
  <c r="J194" i="23"/>
  <c r="J193" i="23"/>
  <c r="J192" i="23"/>
  <c r="J191" i="23"/>
  <c r="J190" i="23"/>
  <c r="J189" i="23"/>
  <c r="J187" i="23"/>
  <c r="J186" i="23"/>
  <c r="J185" i="23"/>
  <c r="J184" i="23"/>
  <c r="J183" i="23"/>
  <c r="J182" i="23"/>
  <c r="J181" i="23"/>
  <c r="J179" i="23"/>
  <c r="J178" i="23"/>
  <c r="J177" i="23"/>
  <c r="J176" i="23"/>
  <c r="J175" i="23"/>
  <c r="J174" i="23"/>
  <c r="J173" i="23"/>
  <c r="J171" i="23"/>
  <c r="J170" i="23"/>
  <c r="J169" i="23"/>
  <c r="J168" i="23"/>
  <c r="J167" i="23"/>
  <c r="J166" i="23"/>
  <c r="J165" i="23"/>
  <c r="J163" i="23"/>
  <c r="J162" i="23"/>
  <c r="J161" i="23"/>
  <c r="J160" i="23"/>
  <c r="J159" i="23"/>
  <c r="J158" i="23"/>
  <c r="J157" i="23"/>
  <c r="J155" i="23"/>
  <c r="J154" i="23"/>
  <c r="J153" i="23"/>
  <c r="J152" i="23"/>
  <c r="J151" i="23"/>
  <c r="J150" i="23"/>
  <c r="J149" i="23"/>
  <c r="J147" i="23"/>
  <c r="J146" i="23"/>
  <c r="J145" i="23"/>
  <c r="J144" i="23"/>
  <c r="J143" i="23"/>
  <c r="J142" i="23"/>
  <c r="J141" i="23"/>
  <c r="J139" i="23"/>
  <c r="J138" i="23"/>
  <c r="J137" i="23"/>
  <c r="J136" i="23"/>
  <c r="J135" i="23"/>
  <c r="J134" i="23"/>
  <c r="J133" i="23"/>
  <c r="J131" i="23"/>
  <c r="J130" i="23"/>
  <c r="J129" i="23"/>
  <c r="J128" i="23"/>
  <c r="J127" i="23"/>
  <c r="J126" i="23"/>
  <c r="J125" i="23"/>
  <c r="J123" i="23"/>
  <c r="J122" i="23"/>
  <c r="J121" i="23"/>
  <c r="J120" i="23"/>
  <c r="J119" i="23"/>
  <c r="J118" i="23"/>
  <c r="J117" i="23"/>
  <c r="J115" i="23"/>
  <c r="J114" i="23"/>
  <c r="J113" i="23"/>
  <c r="J112" i="23"/>
  <c r="J111" i="23"/>
  <c r="J110" i="23"/>
  <c r="J109" i="23"/>
  <c r="J107" i="23"/>
  <c r="J106" i="23"/>
  <c r="J105" i="23"/>
  <c r="J104" i="23"/>
  <c r="J103" i="23"/>
  <c r="J102" i="23"/>
  <c r="J101" i="23"/>
  <c r="J99" i="23"/>
  <c r="J98" i="23"/>
  <c r="J97" i="23"/>
  <c r="J96" i="23"/>
  <c r="J95" i="23"/>
  <c r="J94" i="23"/>
  <c r="J93" i="23"/>
  <c r="J91" i="23"/>
  <c r="J90" i="23"/>
  <c r="J89" i="23"/>
  <c r="J88" i="23"/>
  <c r="J87" i="23"/>
  <c r="J86" i="23"/>
  <c r="J85" i="23"/>
  <c r="J83" i="23"/>
  <c r="J82" i="23"/>
  <c r="J81" i="23"/>
  <c r="J80" i="23"/>
  <c r="J79" i="23"/>
  <c r="J78" i="23"/>
  <c r="J77" i="23"/>
  <c r="J75" i="23"/>
  <c r="J74" i="23"/>
  <c r="J73" i="23"/>
  <c r="J72" i="23"/>
  <c r="J71" i="23"/>
  <c r="J70" i="23"/>
  <c r="J69" i="23"/>
  <c r="J67" i="23"/>
  <c r="J66" i="23"/>
  <c r="J65" i="23"/>
  <c r="J64" i="23"/>
  <c r="J63" i="23"/>
  <c r="J62" i="23"/>
  <c r="J61" i="23"/>
  <c r="J59" i="23"/>
  <c r="J58" i="23"/>
  <c r="J57" i="23"/>
  <c r="J56" i="23"/>
  <c r="J55" i="23"/>
  <c r="J54" i="23"/>
  <c r="J53" i="23"/>
  <c r="J51" i="23"/>
  <c r="J50" i="23"/>
  <c r="J49" i="23"/>
  <c r="J48" i="23"/>
  <c r="J47" i="23"/>
  <c r="J46" i="23"/>
  <c r="J45" i="23"/>
  <c r="J43" i="23"/>
  <c r="J42" i="23"/>
  <c r="J41" i="23"/>
  <c r="J40" i="23"/>
  <c r="J39" i="23"/>
  <c r="J38" i="23"/>
  <c r="J37" i="23"/>
  <c r="J35" i="23"/>
  <c r="J34" i="23"/>
  <c r="J33" i="23"/>
  <c r="J32" i="23"/>
  <c r="J31" i="23"/>
  <c r="J30" i="23"/>
  <c r="J29" i="23"/>
  <c r="J27" i="23"/>
  <c r="J26" i="23"/>
  <c r="J25" i="23"/>
  <c r="J24" i="23"/>
  <c r="J23" i="23"/>
  <c r="J22" i="23"/>
  <c r="J21" i="23"/>
  <c r="J19" i="23"/>
  <c r="J18" i="23"/>
  <c r="J17" i="23"/>
  <c r="J16" i="23"/>
  <c r="J15" i="23"/>
  <c r="J14" i="23"/>
  <c r="J13" i="23"/>
  <c r="J11" i="23"/>
  <c r="J10" i="23"/>
  <c r="J9" i="23"/>
  <c r="J8" i="23"/>
  <c r="J7" i="23"/>
  <c r="J6" i="23"/>
  <c r="J5" i="23"/>
  <c r="J3" i="23"/>
  <c r="J2" i="23"/>
  <c r="J247" i="22"/>
  <c r="J246" i="22"/>
  <c r="J245" i="22"/>
  <c r="J243" i="22"/>
  <c r="J241" i="22"/>
  <c r="J240" i="22"/>
  <c r="J239" i="22"/>
  <c r="J238" i="22"/>
  <c r="J237" i="22"/>
  <c r="J235" i="22"/>
  <c r="J233" i="22"/>
  <c r="J232" i="22"/>
  <c r="J231" i="22"/>
  <c r="J230" i="22"/>
  <c r="J229" i="22"/>
  <c r="J227" i="22"/>
  <c r="J226" i="22"/>
  <c r="J225" i="22"/>
  <c r="J224" i="22"/>
  <c r="J223" i="22"/>
  <c r="J222" i="22"/>
  <c r="J221" i="22"/>
  <c r="J219" i="22"/>
  <c r="J218" i="22"/>
  <c r="J217" i="22"/>
  <c r="J216" i="22"/>
  <c r="J215" i="22"/>
  <c r="J214" i="22"/>
  <c r="J213" i="22"/>
  <c r="J211" i="22"/>
  <c r="J210" i="22"/>
  <c r="J209" i="22"/>
  <c r="J208" i="22"/>
  <c r="J207" i="22"/>
  <c r="J206" i="22"/>
  <c r="J205" i="22"/>
  <c r="J203" i="22"/>
  <c r="J202" i="22"/>
  <c r="J201" i="22"/>
  <c r="J200" i="22"/>
  <c r="J199" i="22"/>
  <c r="J198" i="22"/>
  <c r="J197" i="22"/>
  <c r="J196" i="22"/>
  <c r="J195" i="22"/>
  <c r="J194" i="22"/>
  <c r="J193" i="22"/>
  <c r="J192" i="22"/>
  <c r="J191" i="22"/>
  <c r="J190" i="22"/>
  <c r="J189" i="22"/>
  <c r="J188" i="22"/>
  <c r="J187" i="22"/>
  <c r="J186" i="22"/>
  <c r="J185" i="22"/>
  <c r="J184" i="22"/>
  <c r="J183" i="22"/>
  <c r="J182" i="22"/>
  <c r="J181" i="22"/>
  <c r="J180" i="22"/>
  <c r="J179" i="22"/>
  <c r="J178" i="22"/>
  <c r="J177" i="22"/>
  <c r="J176" i="22"/>
  <c r="J175" i="22"/>
  <c r="J174" i="22"/>
  <c r="J173" i="22"/>
  <c r="J172" i="22"/>
  <c r="J171" i="22"/>
  <c r="J170" i="22"/>
  <c r="J169" i="22"/>
  <c r="J168" i="22"/>
  <c r="J167" i="22"/>
  <c r="J166" i="22"/>
  <c r="J165" i="22"/>
  <c r="J164" i="22"/>
  <c r="J163" i="22"/>
  <c r="J162" i="22"/>
  <c r="J161" i="22"/>
  <c r="J160" i="22"/>
  <c r="J159" i="22"/>
  <c r="J158" i="22"/>
  <c r="J157" i="22"/>
  <c r="J156" i="22"/>
  <c r="J155" i="22"/>
  <c r="J154" i="22"/>
  <c r="J153" i="22"/>
  <c r="J152" i="22"/>
  <c r="J151" i="22"/>
  <c r="J150" i="22"/>
  <c r="J149" i="22"/>
  <c r="J148" i="22"/>
  <c r="J147" i="22"/>
  <c r="J146" i="22"/>
  <c r="J145" i="22"/>
  <c r="J144" i="22"/>
  <c r="J143" i="22"/>
  <c r="J142" i="22"/>
  <c r="J141" i="22"/>
  <c r="J140" i="22"/>
  <c r="J139" i="22"/>
  <c r="J138" i="22"/>
  <c r="J137" i="22"/>
  <c r="J136" i="22"/>
  <c r="J135" i="22"/>
  <c r="J134" i="22"/>
  <c r="J133" i="22"/>
  <c r="J132" i="22"/>
  <c r="J131" i="22"/>
  <c r="J130" i="22"/>
  <c r="J129" i="22"/>
  <c r="J128" i="22"/>
  <c r="J127" i="22"/>
  <c r="J126" i="22"/>
  <c r="J125" i="22"/>
  <c r="J124" i="22"/>
  <c r="J123" i="22"/>
  <c r="J122" i="22"/>
  <c r="J121" i="22"/>
  <c r="J120" i="22"/>
  <c r="J119" i="22"/>
  <c r="J118" i="22"/>
  <c r="J117" i="22"/>
  <c r="J116" i="22"/>
  <c r="J115" i="22"/>
  <c r="J114" i="22"/>
  <c r="J113" i="22"/>
  <c r="J112" i="22"/>
  <c r="J111" i="22"/>
  <c r="J110" i="22"/>
  <c r="J109" i="22"/>
  <c r="J108" i="22"/>
  <c r="J107" i="22"/>
  <c r="J106" i="22"/>
  <c r="J105" i="22"/>
  <c r="J104" i="22"/>
  <c r="J103" i="22"/>
  <c r="J102" i="22"/>
  <c r="J101" i="22"/>
  <c r="J100" i="22"/>
  <c r="J99" i="22"/>
  <c r="J98" i="22"/>
  <c r="J97" i="22"/>
  <c r="J96" i="22"/>
  <c r="J95" i="22"/>
  <c r="J94" i="22"/>
  <c r="J93" i="22"/>
  <c r="J92" i="22"/>
  <c r="J91" i="22"/>
  <c r="J90" i="22"/>
  <c r="J89" i="22"/>
  <c r="J88" i="22"/>
  <c r="J87" i="22"/>
  <c r="J86" i="22"/>
  <c r="J85" i="22"/>
  <c r="J84" i="22"/>
  <c r="J83" i="22"/>
  <c r="J82" i="22"/>
  <c r="J81" i="22"/>
  <c r="J80" i="22"/>
  <c r="J79" i="22"/>
  <c r="J78" i="22"/>
  <c r="J77" i="22"/>
  <c r="J76" i="22"/>
  <c r="J75" i="22"/>
  <c r="J74" i="22"/>
  <c r="J73" i="22"/>
  <c r="J72" i="22"/>
  <c r="J71" i="22"/>
  <c r="J70" i="22"/>
  <c r="J69" i="22"/>
  <c r="J68" i="22"/>
  <c r="J67" i="22"/>
  <c r="J66" i="22"/>
  <c r="J65" i="22"/>
  <c r="J64" i="22"/>
  <c r="J63" i="22"/>
  <c r="J62" i="22"/>
  <c r="J61" i="22"/>
  <c r="J60" i="22"/>
  <c r="J59" i="22"/>
  <c r="J58" i="22"/>
  <c r="J57" i="22"/>
  <c r="J56" i="22"/>
  <c r="J55" i="22"/>
  <c r="J54" i="22"/>
  <c r="J53" i="22"/>
  <c r="J52" i="22"/>
  <c r="J51" i="22"/>
  <c r="J50" i="22"/>
  <c r="J49" i="22"/>
  <c r="J48" i="22"/>
  <c r="J47" i="22"/>
  <c r="J46" i="22"/>
  <c r="J45" i="22"/>
  <c r="J44" i="22"/>
  <c r="J43" i="22"/>
  <c r="J42" i="22"/>
  <c r="J41" i="22"/>
  <c r="J40" i="22"/>
  <c r="J39" i="22"/>
  <c r="J38" i="22"/>
  <c r="J37" i="22"/>
  <c r="J36" i="22"/>
  <c r="J35" i="22"/>
  <c r="J34" i="22"/>
  <c r="J33" i="22"/>
  <c r="J32" i="22"/>
  <c r="J31" i="22"/>
  <c r="J30" i="22"/>
  <c r="J29" i="22"/>
  <c r="J28" i="22"/>
  <c r="J27" i="22"/>
  <c r="J26" i="22"/>
  <c r="J25" i="22"/>
  <c r="J24" i="22"/>
  <c r="J23" i="22"/>
  <c r="J22" i="22"/>
  <c r="J21" i="22"/>
  <c r="J20" i="22"/>
  <c r="J19" i="22"/>
  <c r="J18" i="22"/>
  <c r="J17" i="22"/>
  <c r="J16" i="22"/>
  <c r="J15" i="22"/>
  <c r="J14" i="22"/>
  <c r="J13" i="22"/>
  <c r="J12" i="22"/>
  <c r="J11" i="22"/>
  <c r="J10" i="22"/>
  <c r="J9" i="22"/>
  <c r="J8" i="22"/>
  <c r="J7" i="22"/>
  <c r="J6" i="22"/>
  <c r="J5" i="22"/>
  <c r="J4" i="22"/>
  <c r="J3" i="22"/>
  <c r="J2" i="22"/>
  <c r="J248" i="21"/>
  <c r="J247" i="21"/>
  <c r="J245" i="21"/>
  <c r="J243" i="21"/>
  <c r="J242" i="21"/>
  <c r="J240" i="21"/>
  <c r="J239" i="21"/>
  <c r="J237" i="21"/>
  <c r="J235" i="21"/>
  <c r="J234" i="21"/>
  <c r="J232" i="21"/>
  <c r="J231" i="21"/>
  <c r="J229" i="21"/>
  <c r="J228" i="21"/>
  <c r="J227" i="21"/>
  <c r="J226" i="21"/>
  <c r="J224" i="21"/>
  <c r="J223" i="21"/>
  <c r="J221" i="21"/>
  <c r="J219" i="21"/>
  <c r="J218" i="21"/>
  <c r="J216" i="21"/>
  <c r="J215" i="21"/>
  <c r="J214" i="21"/>
  <c r="J213" i="21"/>
  <c r="J212" i="21"/>
  <c r="J211" i="21"/>
  <c r="J210" i="21"/>
  <c r="J208" i="21"/>
  <c r="J207" i="21"/>
  <c r="J206" i="21"/>
  <c r="J205" i="21"/>
  <c r="J203" i="21"/>
  <c r="J202" i="21"/>
  <c r="J200" i="21"/>
  <c r="J199" i="21"/>
  <c r="J198" i="21"/>
  <c r="J197" i="21"/>
  <c r="J195" i="21"/>
  <c r="J194" i="21"/>
  <c r="J193" i="21"/>
  <c r="J192" i="21"/>
  <c r="J191" i="21"/>
  <c r="J190" i="21"/>
  <c r="J189" i="21"/>
  <c r="J187" i="21"/>
  <c r="J186" i="21"/>
  <c r="J185" i="21"/>
  <c r="J184" i="21"/>
  <c r="J183" i="21"/>
  <c r="J182" i="21"/>
  <c r="J181" i="21"/>
  <c r="J179" i="21"/>
  <c r="J178" i="21"/>
  <c r="J177" i="21"/>
  <c r="J176" i="21"/>
  <c r="J175" i="21"/>
  <c r="J174" i="21"/>
  <c r="J173" i="21"/>
  <c r="J171" i="21"/>
  <c r="J170" i="21"/>
  <c r="J169" i="21"/>
  <c r="J168" i="21"/>
  <c r="J167" i="21"/>
  <c r="J166" i="21"/>
  <c r="J165" i="21"/>
  <c r="J163" i="21"/>
  <c r="J162" i="21"/>
  <c r="J161" i="21"/>
  <c r="J160" i="21"/>
  <c r="J159" i="21"/>
  <c r="J158" i="21"/>
  <c r="J157" i="21"/>
  <c r="J155" i="21"/>
  <c r="J154" i="21"/>
  <c r="J153" i="21"/>
  <c r="J152" i="21"/>
  <c r="J151" i="21"/>
  <c r="J150" i="21"/>
  <c r="J149" i="21"/>
  <c r="J147" i="21"/>
  <c r="J146" i="21"/>
  <c r="J145" i="21"/>
  <c r="J144" i="21"/>
  <c r="J143" i="21"/>
  <c r="J142" i="21"/>
  <c r="J141" i="21"/>
  <c r="J139" i="21"/>
  <c r="J138" i="21"/>
  <c r="J137" i="21"/>
  <c r="J136" i="21"/>
  <c r="J135" i="21"/>
  <c r="J134" i="21"/>
  <c r="J133" i="21"/>
  <c r="J131" i="21"/>
  <c r="J130" i="21"/>
  <c r="J129" i="21"/>
  <c r="J128" i="21"/>
  <c r="J127" i="21"/>
  <c r="J126" i="21"/>
  <c r="J125" i="21"/>
  <c r="J123" i="21"/>
  <c r="J122" i="21"/>
  <c r="J121" i="21"/>
  <c r="J120" i="21"/>
  <c r="J119" i="21"/>
  <c r="J118" i="21"/>
  <c r="J117" i="21"/>
  <c r="J115" i="21"/>
  <c r="J114" i="21"/>
  <c r="J113" i="21"/>
  <c r="J112" i="21"/>
  <c r="J111" i="21"/>
  <c r="J110" i="21"/>
  <c r="J109" i="21"/>
  <c r="J107" i="21"/>
  <c r="J106" i="21"/>
  <c r="J105" i="21"/>
  <c r="J104" i="21"/>
  <c r="J103" i="21"/>
  <c r="J102" i="21"/>
  <c r="J101" i="21"/>
  <c r="J99" i="21"/>
  <c r="J98" i="21"/>
  <c r="J97" i="21"/>
  <c r="J96" i="21"/>
  <c r="J95" i="21"/>
  <c r="J94" i="21"/>
  <c r="J93" i="21"/>
  <c r="J91" i="21"/>
  <c r="J90" i="21"/>
  <c r="J89" i="21"/>
  <c r="J88" i="21"/>
  <c r="J87" i="21"/>
  <c r="J86" i="21"/>
  <c r="J85" i="21"/>
  <c r="J83" i="21"/>
  <c r="J82" i="21"/>
  <c r="J81" i="21"/>
  <c r="J80" i="21"/>
  <c r="J79" i="21"/>
  <c r="J78" i="21"/>
  <c r="J77" i="21"/>
  <c r="J75" i="21"/>
  <c r="J74" i="21"/>
  <c r="J73" i="21"/>
  <c r="J72" i="21"/>
  <c r="J71" i="21"/>
  <c r="J70" i="21"/>
  <c r="J69" i="21"/>
  <c r="J67" i="21"/>
  <c r="J66" i="21"/>
  <c r="J65" i="21"/>
  <c r="J64" i="21"/>
  <c r="J63" i="21"/>
  <c r="J62" i="21"/>
  <c r="J61" i="21"/>
  <c r="J59" i="21"/>
  <c r="J58" i="21"/>
  <c r="J57" i="21"/>
  <c r="J56" i="21"/>
  <c r="J55" i="21"/>
  <c r="J54" i="21"/>
  <c r="J53" i="21"/>
  <c r="J51" i="21"/>
  <c r="J50" i="21"/>
  <c r="J49" i="21"/>
  <c r="J48" i="21"/>
  <c r="J47" i="21"/>
  <c r="J46" i="21"/>
  <c r="J45" i="21"/>
  <c r="J43" i="21"/>
  <c r="J42" i="21"/>
  <c r="J41" i="21"/>
  <c r="J40" i="21"/>
  <c r="J39" i="21"/>
  <c r="J38" i="21"/>
  <c r="J37" i="21"/>
  <c r="J35" i="21"/>
  <c r="J34" i="21"/>
  <c r="J33" i="21"/>
  <c r="J32" i="21"/>
  <c r="J31" i="21"/>
  <c r="J30" i="21"/>
  <c r="J29" i="21"/>
  <c r="J27" i="21"/>
  <c r="J26" i="21"/>
  <c r="J25" i="21"/>
  <c r="J24" i="21"/>
  <c r="J23" i="21"/>
  <c r="J22" i="21"/>
  <c r="J21" i="21"/>
  <c r="J19" i="21"/>
  <c r="J18" i="21"/>
  <c r="J17" i="21"/>
  <c r="J16" i="21"/>
  <c r="J15" i="21"/>
  <c r="J14" i="21"/>
  <c r="J13" i="21"/>
  <c r="J11" i="21"/>
  <c r="J10" i="21"/>
  <c r="J9" i="21"/>
  <c r="J8" i="21"/>
  <c r="J7" i="21"/>
  <c r="J6" i="21"/>
  <c r="J5" i="21"/>
  <c r="J3" i="21"/>
  <c r="J2" i="21"/>
  <c r="J247" i="20"/>
  <c r="J245" i="20"/>
  <c r="J244" i="20"/>
  <c r="J243" i="20"/>
  <c r="J242" i="20"/>
  <c r="J240" i="20"/>
  <c r="J239" i="20"/>
  <c r="J237" i="20"/>
  <c r="J236" i="20"/>
  <c r="J235" i="20"/>
  <c r="J234" i="20"/>
  <c r="J232" i="20"/>
  <c r="J231" i="20"/>
  <c r="J229" i="20"/>
  <c r="J228" i="20"/>
  <c r="J227" i="20"/>
  <c r="J226" i="20"/>
  <c r="J224" i="20"/>
  <c r="J223" i="20"/>
  <c r="J221" i="20"/>
  <c r="J220" i="20"/>
  <c r="J219" i="20"/>
  <c r="J218" i="20"/>
  <c r="J216" i="20"/>
  <c r="J215" i="20"/>
  <c r="J213" i="20"/>
  <c r="J212" i="20"/>
  <c r="J211" i="20"/>
  <c r="J210" i="20"/>
  <c r="J208" i="20"/>
  <c r="J207" i="20"/>
  <c r="J206" i="20"/>
  <c r="J205" i="20"/>
  <c r="J204" i="20"/>
  <c r="J203" i="20"/>
  <c r="J202" i="20"/>
  <c r="J201" i="20"/>
  <c r="J200" i="20"/>
  <c r="J199" i="20"/>
  <c r="J198" i="20"/>
  <c r="J197" i="20"/>
  <c r="J196" i="20"/>
  <c r="J195" i="20"/>
  <c r="J194" i="20"/>
  <c r="J193" i="20"/>
  <c r="J192" i="20"/>
  <c r="J191" i="20"/>
  <c r="J190" i="20"/>
  <c r="J189" i="20"/>
  <c r="J188" i="20"/>
  <c r="J187" i="20"/>
  <c r="J186" i="20"/>
  <c r="J185" i="20"/>
  <c r="J184" i="20"/>
  <c r="J183" i="20"/>
  <c r="J182" i="20"/>
  <c r="J181" i="20"/>
  <c r="J180" i="20"/>
  <c r="J179" i="20"/>
  <c r="J178" i="20"/>
  <c r="J177" i="20"/>
  <c r="J176" i="20"/>
  <c r="J175" i="20"/>
  <c r="J174" i="20"/>
  <c r="J173" i="20"/>
  <c r="J172" i="20"/>
  <c r="J171" i="20"/>
  <c r="J170" i="20"/>
  <c r="J169" i="20"/>
  <c r="J168" i="20"/>
  <c r="J167" i="20"/>
  <c r="J166" i="20"/>
  <c r="J165" i="20"/>
  <c r="J164" i="20"/>
  <c r="J163" i="20"/>
  <c r="J162" i="20"/>
  <c r="J161" i="20"/>
  <c r="J160" i="20"/>
  <c r="J159" i="20"/>
  <c r="J158" i="20"/>
  <c r="J157" i="20"/>
  <c r="J156" i="20"/>
  <c r="J155" i="20"/>
  <c r="J154" i="20"/>
  <c r="J153" i="20"/>
  <c r="J152" i="20"/>
  <c r="J151" i="20"/>
  <c r="J150" i="20"/>
  <c r="J149" i="20"/>
  <c r="J148" i="20"/>
  <c r="J147" i="20"/>
  <c r="J146" i="20"/>
  <c r="J145" i="20"/>
  <c r="J144" i="20"/>
  <c r="J143" i="20"/>
  <c r="J142" i="20"/>
  <c r="J141" i="20"/>
  <c r="J140" i="20"/>
  <c r="J139" i="20"/>
  <c r="J138" i="20"/>
  <c r="J137" i="20"/>
  <c r="J136" i="20"/>
  <c r="J135" i="20"/>
  <c r="J134" i="20"/>
  <c r="J133" i="20"/>
  <c r="J132" i="20"/>
  <c r="J131" i="20"/>
  <c r="J130" i="20"/>
  <c r="J129" i="20"/>
  <c r="J128" i="20"/>
  <c r="J127" i="20"/>
  <c r="J126" i="20"/>
  <c r="J125" i="20"/>
  <c r="J124" i="20"/>
  <c r="J123" i="20"/>
  <c r="J122" i="20"/>
  <c r="J121" i="20"/>
  <c r="J120" i="20"/>
  <c r="J119" i="20"/>
  <c r="J118" i="20"/>
  <c r="J117" i="20"/>
  <c r="J116" i="20"/>
  <c r="J115" i="20"/>
  <c r="J114" i="20"/>
  <c r="J113" i="20"/>
  <c r="J112" i="20"/>
  <c r="J111" i="20"/>
  <c r="J110" i="20"/>
  <c r="J109" i="20"/>
  <c r="J108" i="20"/>
  <c r="J107" i="20"/>
  <c r="J106" i="20"/>
  <c r="J105" i="20"/>
  <c r="J104" i="20"/>
  <c r="J103" i="20"/>
  <c r="J102" i="20"/>
  <c r="J101" i="20"/>
  <c r="J100" i="20"/>
  <c r="J99" i="20"/>
  <c r="J98" i="20"/>
  <c r="J97" i="20"/>
  <c r="J96" i="20"/>
  <c r="J95" i="20"/>
  <c r="J94" i="20"/>
  <c r="J93" i="20"/>
  <c r="J92" i="20"/>
  <c r="J91" i="20"/>
  <c r="J90" i="20"/>
  <c r="J89" i="20"/>
  <c r="J88" i="20"/>
  <c r="J87" i="20"/>
  <c r="J86" i="20"/>
  <c r="J85" i="20"/>
  <c r="J84" i="20"/>
  <c r="J83" i="20"/>
  <c r="J82" i="20"/>
  <c r="J81" i="20"/>
  <c r="J80" i="20"/>
  <c r="J79" i="20"/>
  <c r="J78" i="20"/>
  <c r="J77" i="20"/>
  <c r="J76" i="20"/>
  <c r="J75" i="20"/>
  <c r="J74" i="20"/>
  <c r="J73" i="20"/>
  <c r="J72" i="20"/>
  <c r="J71" i="20"/>
  <c r="J70" i="20"/>
  <c r="J69" i="20"/>
  <c r="J68" i="20"/>
  <c r="J67" i="20"/>
  <c r="J66" i="20"/>
  <c r="J65" i="20"/>
  <c r="J64" i="20"/>
  <c r="J63" i="20"/>
  <c r="J62" i="20"/>
  <c r="J61" i="20"/>
  <c r="J60" i="20"/>
  <c r="J59" i="20"/>
  <c r="J58" i="20"/>
  <c r="J57" i="20"/>
  <c r="J56" i="20"/>
  <c r="J55" i="20"/>
  <c r="J54" i="20"/>
  <c r="J53" i="20"/>
  <c r="J52" i="20"/>
  <c r="J51" i="20"/>
  <c r="J50" i="20"/>
  <c r="J49" i="20"/>
  <c r="J48" i="20"/>
  <c r="J47" i="20"/>
  <c r="J46" i="20"/>
  <c r="J45" i="20"/>
  <c r="J44" i="20"/>
  <c r="J43" i="20"/>
  <c r="J42" i="20"/>
  <c r="J41" i="20"/>
  <c r="J40" i="20"/>
  <c r="J39" i="20"/>
  <c r="J38" i="20"/>
  <c r="J37" i="20"/>
  <c r="J36" i="20"/>
  <c r="J35" i="20"/>
  <c r="J34" i="20"/>
  <c r="J33" i="20"/>
  <c r="J32" i="20"/>
  <c r="J31" i="20"/>
  <c r="J30" i="20"/>
  <c r="J29" i="20"/>
  <c r="J28" i="20"/>
  <c r="J27" i="20"/>
  <c r="J26" i="20"/>
  <c r="J25" i="20"/>
  <c r="J24" i="20"/>
  <c r="J23" i="20"/>
  <c r="J22" i="20"/>
  <c r="J21" i="20"/>
  <c r="J20" i="20"/>
  <c r="J19" i="20"/>
  <c r="J18" i="20"/>
  <c r="J17" i="20"/>
  <c r="J16" i="20"/>
  <c r="J15" i="20"/>
  <c r="J14" i="20"/>
  <c r="J13" i="20"/>
  <c r="J12" i="20"/>
  <c r="J11" i="20"/>
  <c r="J10" i="20"/>
  <c r="J9" i="20"/>
  <c r="J8" i="20"/>
  <c r="J7" i="20"/>
  <c r="J6" i="20"/>
  <c r="J5" i="20"/>
  <c r="J4" i="20"/>
  <c r="J3" i="20"/>
  <c r="J2" i="20"/>
  <c r="J248" i="19"/>
  <c r="J247" i="19"/>
  <c r="J246" i="19"/>
  <c r="J245" i="19"/>
  <c r="J244" i="19"/>
  <c r="J243" i="19"/>
  <c r="J242" i="19"/>
  <c r="J239" i="19"/>
  <c r="J238" i="19"/>
  <c r="J237" i="19"/>
  <c r="J236" i="19"/>
  <c r="J235" i="19"/>
  <c r="J234" i="19"/>
  <c r="J232" i="19"/>
  <c r="J231" i="19"/>
  <c r="J230" i="19"/>
  <c r="J229" i="19"/>
  <c r="J228" i="19"/>
  <c r="J227" i="19"/>
  <c r="J226" i="19"/>
  <c r="J224" i="19"/>
  <c r="J223" i="19"/>
  <c r="J222" i="19"/>
  <c r="J221" i="19"/>
  <c r="J220" i="19"/>
  <c r="J219" i="19"/>
  <c r="J218" i="19"/>
  <c r="J216" i="19"/>
  <c r="J215" i="19"/>
  <c r="J214" i="19"/>
  <c r="J213" i="19"/>
  <c r="J212" i="19"/>
  <c r="J211" i="19"/>
  <c r="J210" i="19"/>
  <c r="J208" i="19"/>
  <c r="J207" i="19"/>
  <c r="J206" i="19"/>
  <c r="J205" i="19"/>
  <c r="J204" i="19"/>
  <c r="J203" i="19"/>
  <c r="J202" i="19"/>
  <c r="J200" i="19"/>
  <c r="J199" i="19"/>
  <c r="J198" i="19"/>
  <c r="J197" i="19"/>
  <c r="J196" i="19"/>
  <c r="J195" i="19"/>
  <c r="J194" i="19"/>
  <c r="J192" i="19"/>
  <c r="J191" i="19"/>
  <c r="J190" i="19"/>
  <c r="J189" i="19"/>
  <c r="J188" i="19"/>
  <c r="J187" i="19"/>
  <c r="J186" i="19"/>
  <c r="J184" i="19"/>
  <c r="J183" i="19"/>
  <c r="J182" i="19"/>
  <c r="J181" i="19"/>
  <c r="J180" i="19"/>
  <c r="J179" i="19"/>
  <c r="J178" i="19"/>
  <c r="J176" i="19"/>
  <c r="J175" i="19"/>
  <c r="J174" i="19"/>
  <c r="J173" i="19"/>
  <c r="J172" i="19"/>
  <c r="J171" i="19"/>
  <c r="J170" i="19"/>
  <c r="J168" i="19"/>
  <c r="J167" i="19"/>
  <c r="J166" i="19"/>
  <c r="J165" i="19"/>
  <c r="J164" i="19"/>
  <c r="J163" i="19"/>
  <c r="J162" i="19"/>
  <c r="J160" i="19"/>
  <c r="J159" i="19"/>
  <c r="J158" i="19"/>
  <c r="J157" i="19"/>
  <c r="J156" i="19"/>
  <c r="J155" i="19"/>
  <c r="J154" i="19"/>
  <c r="J152" i="19"/>
  <c r="J151" i="19"/>
  <c r="J150" i="19"/>
  <c r="J149" i="19"/>
  <c r="J148" i="19"/>
  <c r="J147" i="19"/>
  <c r="J146" i="19"/>
  <c r="J144" i="19"/>
  <c r="J143" i="19"/>
  <c r="J142" i="19"/>
  <c r="J141" i="19"/>
  <c r="J140" i="19"/>
  <c r="J139" i="19"/>
  <c r="J138" i="19"/>
  <c r="J136" i="19"/>
  <c r="J135" i="19"/>
  <c r="J134" i="19"/>
  <c r="J133" i="19"/>
  <c r="J132" i="19"/>
  <c r="J131" i="19"/>
  <c r="J130" i="19"/>
  <c r="J128" i="19"/>
  <c r="J127" i="19"/>
  <c r="J126" i="19"/>
  <c r="J125" i="19"/>
  <c r="J124" i="19"/>
  <c r="J123" i="19"/>
  <c r="J122" i="19"/>
  <c r="J120" i="19"/>
  <c r="J119" i="19"/>
  <c r="J118" i="19"/>
  <c r="J117" i="19"/>
  <c r="J116" i="19"/>
  <c r="J115" i="19"/>
  <c r="J114" i="19"/>
  <c r="J112" i="19"/>
  <c r="J111" i="19"/>
  <c r="J110" i="19"/>
  <c r="J109" i="19"/>
  <c r="J108" i="19"/>
  <c r="J107" i="19"/>
  <c r="J106" i="19"/>
  <c r="J104" i="19"/>
  <c r="J103" i="19"/>
  <c r="J102" i="19"/>
  <c r="J101" i="19"/>
  <c r="J100" i="19"/>
  <c r="J99" i="19"/>
  <c r="J98" i="19"/>
  <c r="J96" i="19"/>
  <c r="J95" i="19"/>
  <c r="J94" i="19"/>
  <c r="J93" i="19"/>
  <c r="J92" i="19"/>
  <c r="J91" i="19"/>
  <c r="J90" i="19"/>
  <c r="J88" i="19"/>
  <c r="J87" i="19"/>
  <c r="J86" i="19"/>
  <c r="J85" i="19"/>
  <c r="J84" i="19"/>
  <c r="J83" i="19"/>
  <c r="J82" i="19"/>
  <c r="J80" i="19"/>
  <c r="J79" i="19"/>
  <c r="J78" i="19"/>
  <c r="J77" i="19"/>
  <c r="J76" i="19"/>
  <c r="J75" i="19"/>
  <c r="J74" i="19"/>
  <c r="J72" i="19"/>
  <c r="J71" i="19"/>
  <c r="J70" i="19"/>
  <c r="J69" i="19"/>
  <c r="J68" i="19"/>
  <c r="J67" i="19"/>
  <c r="J66" i="19"/>
  <c r="J64" i="19"/>
  <c r="J63" i="19"/>
  <c r="J62" i="19"/>
  <c r="J61" i="19"/>
  <c r="J60" i="19"/>
  <c r="J59" i="19"/>
  <c r="J58" i="19"/>
  <c r="J56" i="19"/>
  <c r="J55" i="19"/>
  <c r="J54" i="19"/>
  <c r="J53" i="19"/>
  <c r="J52" i="19"/>
  <c r="J51" i="19"/>
  <c r="J50" i="19"/>
  <c r="J48" i="19"/>
  <c r="J47" i="19"/>
  <c r="J46" i="19"/>
  <c r="J45" i="19"/>
  <c r="J44" i="19"/>
  <c r="J43" i="19"/>
  <c r="J42" i="19"/>
  <c r="J40" i="19"/>
  <c r="J39" i="19"/>
  <c r="J38" i="19"/>
  <c r="J37" i="19"/>
  <c r="J36" i="19"/>
  <c r="J35" i="19"/>
  <c r="J34" i="19"/>
  <c r="J32" i="19"/>
  <c r="J31" i="19"/>
  <c r="J30" i="19"/>
  <c r="J29" i="19"/>
  <c r="J28" i="19"/>
  <c r="J27" i="19"/>
  <c r="J26" i="19"/>
  <c r="J24" i="19"/>
  <c r="J23" i="19"/>
  <c r="J22" i="19"/>
  <c r="J21" i="19"/>
  <c r="J20" i="19"/>
  <c r="J19" i="19"/>
  <c r="J18" i="19"/>
  <c r="J16" i="19"/>
  <c r="J15" i="19"/>
  <c r="J14" i="19"/>
  <c r="J13" i="19"/>
  <c r="J12" i="19"/>
  <c r="J11" i="19"/>
  <c r="J10" i="19"/>
  <c r="J8" i="19"/>
  <c r="J7" i="19"/>
  <c r="J6" i="19"/>
  <c r="J5" i="19"/>
  <c r="J4" i="19"/>
  <c r="J3" i="19"/>
  <c r="J2" i="19"/>
  <c r="J247" i="18"/>
  <c r="J245" i="18"/>
  <c r="J244" i="18"/>
  <c r="J243" i="18"/>
  <c r="J242" i="18"/>
  <c r="J239" i="18"/>
  <c r="J237" i="18"/>
  <c r="J236" i="18"/>
  <c r="J235" i="18"/>
  <c r="J234" i="18"/>
  <c r="J232" i="18"/>
  <c r="J231" i="18"/>
  <c r="J230" i="18"/>
  <c r="J229" i="18"/>
  <c r="J228" i="18"/>
  <c r="J227" i="18"/>
  <c r="J226" i="18"/>
  <c r="J223" i="18"/>
  <c r="J222" i="18"/>
  <c r="J221" i="18"/>
  <c r="J220" i="18"/>
  <c r="J219" i="18"/>
  <c r="J218" i="18"/>
  <c r="J215" i="18"/>
  <c r="J214" i="18"/>
  <c r="J213" i="18"/>
  <c r="J212" i="18"/>
  <c r="J211" i="18"/>
  <c r="J210" i="18"/>
  <c r="J208" i="18"/>
  <c r="J207" i="18"/>
  <c r="J206" i="18"/>
  <c r="J205" i="18"/>
  <c r="J204" i="18"/>
  <c r="J203" i="18"/>
  <c r="J202" i="18"/>
  <c r="J199" i="18"/>
  <c r="J198" i="18"/>
  <c r="J197" i="18"/>
  <c r="J196" i="18"/>
  <c r="J195" i="18"/>
  <c r="J194" i="18"/>
  <c r="J192" i="18"/>
  <c r="J191" i="18"/>
  <c r="J190" i="18"/>
  <c r="J189" i="18"/>
  <c r="J188" i="18"/>
  <c r="J187" i="18"/>
  <c r="J186" i="18"/>
  <c r="J184" i="18"/>
  <c r="J183" i="18"/>
  <c r="J182" i="18"/>
  <c r="J181" i="18"/>
  <c r="J180" i="18"/>
  <c r="J179" i="18"/>
  <c r="J178" i="18"/>
  <c r="J176" i="18"/>
  <c r="J175" i="18"/>
  <c r="J174" i="18"/>
  <c r="J173" i="18"/>
  <c r="J172" i="18"/>
  <c r="J171" i="18"/>
  <c r="J170" i="18"/>
  <c r="J168" i="18"/>
  <c r="J167" i="18"/>
  <c r="J166" i="18"/>
  <c r="J165" i="18"/>
  <c r="J164" i="18"/>
  <c r="J163" i="18"/>
  <c r="J162" i="18"/>
  <c r="J160" i="18"/>
  <c r="J159" i="18"/>
  <c r="J158" i="18"/>
  <c r="J157" i="18"/>
  <c r="J156" i="18"/>
  <c r="J155" i="18"/>
  <c r="J154" i="18"/>
  <c r="J151" i="18"/>
  <c r="J150" i="18"/>
  <c r="J149" i="18"/>
  <c r="J148" i="18"/>
  <c r="J147" i="18"/>
  <c r="J146" i="18"/>
  <c r="J144" i="18"/>
  <c r="J143" i="18"/>
  <c r="J142" i="18"/>
  <c r="J141" i="18"/>
  <c r="J140" i="18"/>
  <c r="J139" i="18"/>
  <c r="J138" i="18"/>
  <c r="J135" i="18"/>
  <c r="J134" i="18"/>
  <c r="J133" i="18"/>
  <c r="J132" i="18"/>
  <c r="J131" i="18"/>
  <c r="J130" i="18"/>
  <c r="J128" i="18"/>
  <c r="J127" i="18"/>
  <c r="J126" i="18"/>
  <c r="J125" i="18"/>
  <c r="J124" i="18"/>
  <c r="J123" i="18"/>
  <c r="J122" i="18"/>
  <c r="J120" i="18"/>
  <c r="J119" i="18"/>
  <c r="J118" i="18"/>
  <c r="J117" i="18"/>
  <c r="J116" i="18"/>
  <c r="J115" i="18"/>
  <c r="J114" i="18"/>
  <c r="J112" i="18"/>
  <c r="J111" i="18"/>
  <c r="J110" i="18"/>
  <c r="J109" i="18"/>
  <c r="J108" i="18"/>
  <c r="J107" i="18"/>
  <c r="J106" i="18"/>
  <c r="J104" i="18"/>
  <c r="J103" i="18"/>
  <c r="J102" i="18"/>
  <c r="J101" i="18"/>
  <c r="J100" i="18"/>
  <c r="J99" i="18"/>
  <c r="J98" i="18"/>
  <c r="J96" i="18"/>
  <c r="J95" i="18"/>
  <c r="J94" i="18"/>
  <c r="J93" i="18"/>
  <c r="J92" i="18"/>
  <c r="J91" i="18"/>
  <c r="J90" i="18"/>
  <c r="J87" i="18"/>
  <c r="J86" i="18"/>
  <c r="J85" i="18"/>
  <c r="J84" i="18"/>
  <c r="J83" i="18"/>
  <c r="J82" i="18"/>
  <c r="J80" i="18"/>
  <c r="J79" i="18"/>
  <c r="J78" i="18"/>
  <c r="J77" i="18"/>
  <c r="J76" i="18"/>
  <c r="J75" i="18"/>
  <c r="J74" i="18"/>
  <c r="J71" i="18"/>
  <c r="J70" i="18"/>
  <c r="J69" i="18"/>
  <c r="J68" i="18"/>
  <c r="J67" i="18"/>
  <c r="J66" i="18"/>
  <c r="J64" i="18"/>
  <c r="J63" i="18"/>
  <c r="J62" i="18"/>
  <c r="J61" i="18"/>
  <c r="J60" i="18"/>
  <c r="J59" i="18"/>
  <c r="J58" i="18"/>
  <c r="J56" i="18"/>
  <c r="J55" i="18"/>
  <c r="J54" i="18"/>
  <c r="J53" i="18"/>
  <c r="J52" i="18"/>
  <c r="J51" i="18"/>
  <c r="J50" i="18"/>
  <c r="J48" i="18"/>
  <c r="J47" i="18"/>
  <c r="J46" i="18"/>
  <c r="J45" i="18"/>
  <c r="J44" i="18"/>
  <c r="J43" i="18"/>
  <c r="J42" i="18"/>
  <c r="J40" i="18"/>
  <c r="J39" i="18"/>
  <c r="J38" i="18"/>
  <c r="J37" i="18"/>
  <c r="J36" i="18"/>
  <c r="J35" i="18"/>
  <c r="J34" i="18"/>
  <c r="J32" i="18"/>
  <c r="J31" i="18"/>
  <c r="J30" i="18"/>
  <c r="J29" i="18"/>
  <c r="J28" i="18"/>
  <c r="J27" i="18"/>
  <c r="J26" i="18"/>
  <c r="J23" i="18"/>
  <c r="J22" i="18"/>
  <c r="J21" i="18"/>
  <c r="J20" i="18"/>
  <c r="J19" i="18"/>
  <c r="J18" i="18"/>
  <c r="J16" i="18"/>
  <c r="J15" i="18"/>
  <c r="J14" i="18"/>
  <c r="J13" i="18"/>
  <c r="J12" i="18"/>
  <c r="J11" i="18"/>
  <c r="J10" i="18"/>
  <c r="J7" i="18"/>
  <c r="J6" i="18"/>
  <c r="J5" i="18"/>
  <c r="J4" i="18"/>
  <c r="J3" i="18"/>
  <c r="J2" i="18"/>
  <c r="J248" i="17"/>
  <c r="J247" i="17"/>
  <c r="J246" i="17"/>
  <c r="J245" i="17"/>
  <c r="J244" i="17"/>
  <c r="J243" i="17"/>
  <c r="J242" i="17"/>
  <c r="J239" i="17"/>
  <c r="J238" i="17"/>
  <c r="J237" i="17"/>
  <c r="J236" i="17"/>
  <c r="J235" i="17"/>
  <c r="J234" i="17"/>
  <c r="J231" i="17"/>
  <c r="J230" i="17"/>
  <c r="J229" i="17"/>
  <c r="J228" i="17"/>
  <c r="J227" i="17"/>
  <c r="J226" i="17"/>
  <c r="J224" i="17"/>
  <c r="J223" i="17"/>
  <c r="J222" i="17"/>
  <c r="J221" i="17"/>
  <c r="J220" i="17"/>
  <c r="J219" i="17"/>
  <c r="J218" i="17"/>
  <c r="J215" i="17"/>
  <c r="J214" i="17"/>
  <c r="J213" i="17"/>
  <c r="J212" i="17"/>
  <c r="J211" i="17"/>
  <c r="J210" i="17"/>
  <c r="J207" i="17"/>
  <c r="J206" i="17"/>
  <c r="J205" i="17"/>
  <c r="J204" i="17"/>
  <c r="J203" i="17"/>
  <c r="J202" i="17"/>
  <c r="J199" i="17"/>
  <c r="J198" i="17"/>
  <c r="J197" i="17"/>
  <c r="J196" i="17"/>
  <c r="J195" i="17"/>
  <c r="J194" i="17"/>
  <c r="J191" i="17"/>
  <c r="J190" i="17"/>
  <c r="J189" i="17"/>
  <c r="J188" i="17"/>
  <c r="J187" i="17"/>
  <c r="J186" i="17"/>
  <c r="J183" i="17"/>
  <c r="J182" i="17"/>
  <c r="J181" i="17"/>
  <c r="J180" i="17"/>
  <c r="J179" i="17"/>
  <c r="J178" i="17"/>
  <c r="J176" i="17"/>
  <c r="J175" i="17"/>
  <c r="J174" i="17"/>
  <c r="J173" i="17"/>
  <c r="J172" i="17"/>
  <c r="J171" i="17"/>
  <c r="J170" i="17"/>
  <c r="J167" i="17"/>
  <c r="J166" i="17"/>
  <c r="J165" i="17"/>
  <c r="J164" i="17"/>
  <c r="J163" i="17"/>
  <c r="J162" i="17"/>
  <c r="J160" i="17"/>
  <c r="J159" i="17"/>
  <c r="J158" i="17"/>
  <c r="J157" i="17"/>
  <c r="J156" i="17"/>
  <c r="J155" i="17"/>
  <c r="J154" i="17"/>
  <c r="J152" i="17"/>
  <c r="J151" i="17"/>
  <c r="J150" i="17"/>
  <c r="J149" i="17"/>
  <c r="J148" i="17"/>
  <c r="J147" i="17"/>
  <c r="J146" i="17"/>
  <c r="J143" i="17"/>
  <c r="J142" i="17"/>
  <c r="J141" i="17"/>
  <c r="J140" i="17"/>
  <c r="J139" i="17"/>
  <c r="J138" i="17"/>
  <c r="J136" i="17"/>
  <c r="J135" i="17"/>
  <c r="J134" i="17"/>
  <c r="J133" i="17"/>
  <c r="J132" i="17"/>
  <c r="J131" i="17"/>
  <c r="J130" i="17"/>
  <c r="J127" i="17"/>
  <c r="J126" i="17"/>
  <c r="J125" i="17"/>
  <c r="J124" i="17"/>
  <c r="J123" i="17"/>
  <c r="J122" i="17"/>
  <c r="J119" i="17"/>
  <c r="J118" i="17"/>
  <c r="J117" i="17"/>
  <c r="J116" i="17"/>
  <c r="J115" i="17"/>
  <c r="J114" i="17"/>
  <c r="J112" i="17"/>
  <c r="J111" i="17"/>
  <c r="J110" i="17"/>
  <c r="J109" i="17"/>
  <c r="J108" i="17"/>
  <c r="J107" i="17"/>
  <c r="J106" i="17"/>
  <c r="J104" i="17"/>
  <c r="J103" i="17"/>
  <c r="J102" i="17"/>
  <c r="J101" i="17"/>
  <c r="J100" i="17"/>
  <c r="J99" i="17"/>
  <c r="J98" i="17"/>
  <c r="J96" i="17"/>
  <c r="J95" i="17"/>
  <c r="J94" i="17"/>
  <c r="J93" i="17"/>
  <c r="J92" i="17"/>
  <c r="J91" i="17"/>
  <c r="J90" i="17"/>
  <c r="J88" i="17"/>
  <c r="J87" i="17"/>
  <c r="J86" i="17"/>
  <c r="J85" i="17"/>
  <c r="J84" i="17"/>
  <c r="J83" i="17"/>
  <c r="J82" i="17"/>
  <c r="J79" i="17"/>
  <c r="J78" i="17"/>
  <c r="J77" i="17"/>
  <c r="J76" i="17"/>
  <c r="J75" i="17"/>
  <c r="J74" i="17"/>
  <c r="J72" i="17"/>
  <c r="J71" i="17"/>
  <c r="J70" i="17"/>
  <c r="J69" i="17"/>
  <c r="J68" i="17"/>
  <c r="J67" i="17"/>
  <c r="J66" i="17"/>
  <c r="J63" i="17"/>
  <c r="J62" i="17"/>
  <c r="J61" i="17"/>
  <c r="J60" i="17"/>
  <c r="J59" i="17"/>
  <c r="J58" i="17"/>
  <c r="J56" i="17"/>
  <c r="J55" i="17"/>
  <c r="J54" i="17"/>
  <c r="J53" i="17"/>
  <c r="J52" i="17"/>
  <c r="J51" i="17"/>
  <c r="J50" i="17"/>
  <c r="J48" i="17"/>
  <c r="J47" i="17"/>
  <c r="J46" i="17"/>
  <c r="J45" i="17"/>
  <c r="J44" i="17"/>
  <c r="J43" i="17"/>
  <c r="J42" i="17"/>
  <c r="J40" i="17"/>
  <c r="J39" i="17"/>
  <c r="J38" i="17"/>
  <c r="J37" i="17"/>
  <c r="J36" i="17"/>
  <c r="J35" i="17"/>
  <c r="J34" i="17"/>
  <c r="J32" i="17"/>
  <c r="J31" i="17"/>
  <c r="J30" i="17"/>
  <c r="J29" i="17"/>
  <c r="J28" i="17"/>
  <c r="J27" i="17"/>
  <c r="J26" i="17"/>
  <c r="J23" i="17"/>
  <c r="J22" i="17"/>
  <c r="J21" i="17"/>
  <c r="J20" i="17"/>
  <c r="J19" i="17"/>
  <c r="J18" i="17"/>
  <c r="J15" i="17"/>
  <c r="J14" i="17"/>
  <c r="J13" i="17"/>
  <c r="J12" i="17"/>
  <c r="J11" i="17"/>
  <c r="J10" i="17"/>
  <c r="J8" i="17"/>
  <c r="J7" i="17"/>
  <c r="J6" i="17"/>
  <c r="J5" i="17"/>
  <c r="J4" i="17"/>
  <c r="J3" i="17"/>
  <c r="J2" i="17"/>
  <c r="J247" i="16"/>
  <c r="J245" i="16"/>
  <c r="J244" i="16"/>
  <c r="J242" i="16"/>
  <c r="J239" i="16"/>
  <c r="J237" i="16"/>
  <c r="J236" i="16"/>
  <c r="J235" i="16"/>
  <c r="J234" i="16"/>
  <c r="J231" i="16"/>
  <c r="J229" i="16"/>
  <c r="J228" i="16"/>
  <c r="J227" i="16"/>
  <c r="J226" i="16"/>
  <c r="J223" i="16"/>
  <c r="J221" i="16"/>
  <c r="J220" i="16"/>
  <c r="J219" i="16"/>
  <c r="J218" i="16"/>
  <c r="J216" i="16"/>
  <c r="J215" i="16"/>
  <c r="J213" i="16"/>
  <c r="J212" i="16"/>
  <c r="J211" i="16"/>
  <c r="J210" i="16"/>
  <c r="J207" i="16"/>
  <c r="J205" i="16"/>
  <c r="J204" i="16"/>
  <c r="J203" i="16"/>
  <c r="J202" i="16"/>
  <c r="J199" i="16"/>
  <c r="J197" i="16"/>
  <c r="J196" i="16"/>
  <c r="J195" i="16"/>
  <c r="J194" i="16"/>
  <c r="J192" i="16"/>
  <c r="J191" i="16"/>
  <c r="J189" i="16"/>
  <c r="J188" i="16"/>
  <c r="J187" i="16"/>
  <c r="J186" i="16"/>
  <c r="J184" i="16"/>
  <c r="J183" i="16"/>
  <c r="J182" i="16"/>
  <c r="J181" i="16"/>
  <c r="J180" i="16"/>
  <c r="J179" i="16"/>
  <c r="J178" i="16"/>
  <c r="J175" i="16"/>
  <c r="J174" i="16"/>
  <c r="J173" i="16"/>
  <c r="J172" i="16"/>
  <c r="J171" i="16"/>
  <c r="J170" i="16"/>
  <c r="J167" i="16"/>
  <c r="J166" i="16"/>
  <c r="J165" i="16"/>
  <c r="J164" i="16"/>
  <c r="J163" i="16"/>
  <c r="J162" i="16"/>
  <c r="J159" i="16"/>
  <c r="J158" i="16"/>
  <c r="J157" i="16"/>
  <c r="J156" i="16"/>
  <c r="J155" i="16"/>
  <c r="J154" i="16"/>
  <c r="J151" i="16"/>
  <c r="J150" i="16"/>
  <c r="J149" i="16"/>
  <c r="J148" i="16"/>
  <c r="J147" i="16"/>
  <c r="J146" i="16"/>
  <c r="J143" i="16"/>
  <c r="J142" i="16"/>
  <c r="J141" i="16"/>
  <c r="J140" i="16"/>
  <c r="J139" i="16"/>
  <c r="J138" i="16"/>
  <c r="J135" i="16"/>
  <c r="J134" i="16"/>
  <c r="J133" i="16"/>
  <c r="J132" i="16"/>
  <c r="J131" i="16"/>
  <c r="J130" i="16"/>
  <c r="J127" i="16"/>
  <c r="J126" i="16"/>
  <c r="J125" i="16"/>
  <c r="J124" i="16"/>
  <c r="J123" i="16"/>
  <c r="J122" i="16"/>
  <c r="J119" i="16"/>
  <c r="J118" i="16"/>
  <c r="J117" i="16"/>
  <c r="J116" i="16"/>
  <c r="J115" i="16"/>
  <c r="J114" i="16"/>
  <c r="J112" i="16"/>
  <c r="J111" i="16"/>
  <c r="J110" i="16"/>
  <c r="J109" i="16"/>
  <c r="J108" i="16"/>
  <c r="J107" i="16"/>
  <c r="J106" i="16"/>
  <c r="J103" i="16"/>
  <c r="J102" i="16"/>
  <c r="J101" i="16"/>
  <c r="J100" i="16"/>
  <c r="J99" i="16"/>
  <c r="J98" i="16"/>
  <c r="J95" i="16"/>
  <c r="J94" i="16"/>
  <c r="J93" i="16"/>
  <c r="J92" i="16"/>
  <c r="J91" i="16"/>
  <c r="J90" i="16"/>
  <c r="J88" i="16"/>
  <c r="J87" i="16"/>
  <c r="J86" i="16"/>
  <c r="J85" i="16"/>
  <c r="J84" i="16"/>
  <c r="J83" i="16"/>
  <c r="J82" i="16"/>
  <c r="J79" i="16"/>
  <c r="J78" i="16"/>
  <c r="J77" i="16"/>
  <c r="J76" i="16"/>
  <c r="J75" i="16"/>
  <c r="J74" i="16"/>
  <c r="J72" i="16"/>
  <c r="J71" i="16"/>
  <c r="J70" i="16"/>
  <c r="J69" i="16"/>
  <c r="J68" i="16"/>
  <c r="J67" i="16"/>
  <c r="J66" i="16"/>
  <c r="J63" i="16"/>
  <c r="J62" i="16"/>
  <c r="J61" i="16"/>
  <c r="J60" i="16"/>
  <c r="J59" i="16"/>
  <c r="J58" i="16"/>
  <c r="J55" i="16"/>
  <c r="J54" i="16"/>
  <c r="J53" i="16"/>
  <c r="J52" i="16"/>
  <c r="J51" i="16"/>
  <c r="J50" i="16"/>
  <c r="J48" i="16"/>
  <c r="J47" i="16"/>
  <c r="J46" i="16"/>
  <c r="J45" i="16"/>
  <c r="J44" i="16"/>
  <c r="J43" i="16"/>
  <c r="J42" i="16"/>
  <c r="J40" i="16"/>
  <c r="J39" i="16"/>
  <c r="J38" i="16"/>
  <c r="J37" i="16"/>
  <c r="J36" i="16"/>
  <c r="J35" i="16"/>
  <c r="J34" i="16"/>
  <c r="J31" i="16"/>
  <c r="J30" i="16"/>
  <c r="J29" i="16"/>
  <c r="J28" i="16"/>
  <c r="J27" i="16"/>
  <c r="J26" i="16"/>
  <c r="J24" i="16"/>
  <c r="J23" i="16"/>
  <c r="J22" i="16"/>
  <c r="J21" i="16"/>
  <c r="J20" i="16"/>
  <c r="J19" i="16"/>
  <c r="J18" i="16"/>
  <c r="J15" i="16"/>
  <c r="J14" i="16"/>
  <c r="J13" i="16"/>
  <c r="J12" i="16"/>
  <c r="J11" i="16"/>
  <c r="J10" i="16"/>
  <c r="J8" i="16"/>
  <c r="J7" i="16"/>
  <c r="J6" i="16"/>
  <c r="J5" i="16"/>
  <c r="J4" i="16"/>
  <c r="J3" i="16"/>
  <c r="J2" i="16"/>
  <c r="J247" i="15"/>
  <c r="J246" i="15"/>
  <c r="J245" i="15"/>
  <c r="J244" i="15"/>
  <c r="J243" i="15"/>
  <c r="J242" i="15"/>
  <c r="J239" i="15"/>
  <c r="J238" i="15"/>
  <c r="J237" i="15"/>
  <c r="J236" i="15"/>
  <c r="J235" i="15"/>
  <c r="J234" i="15"/>
  <c r="J231" i="15"/>
  <c r="J230" i="15"/>
  <c r="J229" i="15"/>
  <c r="J228" i="15"/>
  <c r="J227" i="15"/>
  <c r="J226" i="15"/>
  <c r="J224" i="15"/>
  <c r="J223" i="15"/>
  <c r="J222" i="15"/>
  <c r="J221" i="15"/>
  <c r="J220" i="15"/>
  <c r="J219" i="15"/>
  <c r="J218" i="15"/>
  <c r="J216" i="15"/>
  <c r="J215" i="15"/>
  <c r="J214" i="15"/>
  <c r="J213" i="15"/>
  <c r="J212" i="15"/>
  <c r="J211" i="15"/>
  <c r="J210" i="15"/>
  <c r="J207" i="15"/>
  <c r="J206" i="15"/>
  <c r="J205" i="15"/>
  <c r="J204" i="15"/>
  <c r="J203" i="15"/>
  <c r="J202" i="15"/>
  <c r="J199" i="15"/>
  <c r="J198" i="15"/>
  <c r="J197" i="15"/>
  <c r="J196" i="15"/>
  <c r="J195" i="15"/>
  <c r="J194" i="15"/>
  <c r="J191" i="15"/>
  <c r="J190" i="15"/>
  <c r="J189" i="15"/>
  <c r="J188" i="15"/>
  <c r="J187" i="15"/>
  <c r="J186" i="15"/>
  <c r="J183" i="15"/>
  <c r="J182" i="15"/>
  <c r="J181" i="15"/>
  <c r="J180" i="15"/>
  <c r="J179" i="15"/>
  <c r="J178" i="15"/>
  <c r="J176" i="15"/>
  <c r="J175" i="15"/>
  <c r="J174" i="15"/>
  <c r="J173" i="15"/>
  <c r="J172" i="15"/>
  <c r="J171" i="15"/>
  <c r="J170" i="15"/>
  <c r="J167" i="15"/>
  <c r="J166" i="15"/>
  <c r="J165" i="15"/>
  <c r="J164" i="15"/>
  <c r="J163" i="15"/>
  <c r="J162" i="15"/>
  <c r="J159" i="15"/>
  <c r="J158" i="15"/>
  <c r="J157" i="15"/>
  <c r="J156" i="15"/>
  <c r="J155" i="15"/>
  <c r="J154" i="15"/>
  <c r="J152" i="15"/>
  <c r="J151" i="15"/>
  <c r="J150" i="15"/>
  <c r="J149" i="15"/>
  <c r="J148" i="15"/>
  <c r="J147" i="15"/>
  <c r="J146" i="15"/>
  <c r="J143" i="15"/>
  <c r="J142" i="15"/>
  <c r="J141" i="15"/>
  <c r="J140" i="15"/>
  <c r="J139" i="15"/>
  <c r="J138" i="15"/>
  <c r="J135" i="15"/>
  <c r="J134" i="15"/>
  <c r="J133" i="15"/>
  <c r="J132" i="15"/>
  <c r="J131" i="15"/>
  <c r="J130" i="15"/>
  <c r="J127" i="15"/>
  <c r="J126" i="15"/>
  <c r="J125" i="15"/>
  <c r="J124" i="15"/>
  <c r="J123" i="15"/>
  <c r="J122" i="15"/>
  <c r="J119" i="15"/>
  <c r="J118" i="15"/>
  <c r="J117" i="15"/>
  <c r="J116" i="15"/>
  <c r="J115" i="15"/>
  <c r="J114" i="15"/>
  <c r="J111" i="15"/>
  <c r="J110" i="15"/>
  <c r="J109" i="15"/>
  <c r="J108" i="15"/>
  <c r="J107" i="15"/>
  <c r="J106" i="15"/>
  <c r="J103" i="15"/>
  <c r="J102" i="15"/>
  <c r="J101" i="15"/>
  <c r="J100" i="15"/>
  <c r="J99" i="15"/>
  <c r="J98" i="15"/>
  <c r="J95" i="15"/>
  <c r="J94" i="15"/>
  <c r="J93" i="15"/>
  <c r="J92" i="15"/>
  <c r="J91" i="15"/>
  <c r="J90" i="15"/>
  <c r="J87" i="15"/>
  <c r="J86" i="15"/>
  <c r="J85" i="15"/>
  <c r="J84" i="15"/>
  <c r="J83" i="15"/>
  <c r="J82" i="15"/>
  <c r="J80" i="15"/>
  <c r="J79" i="15"/>
  <c r="J78" i="15"/>
  <c r="J77" i="15"/>
  <c r="J76" i="15"/>
  <c r="J75" i="15"/>
  <c r="J74" i="15"/>
  <c r="J71" i="15"/>
  <c r="J70" i="15"/>
  <c r="J69" i="15"/>
  <c r="J68" i="15"/>
  <c r="J67" i="15"/>
  <c r="J66" i="15"/>
  <c r="J63" i="15"/>
  <c r="J62" i="15"/>
  <c r="J61" i="15"/>
  <c r="J60" i="15"/>
  <c r="J59" i="15"/>
  <c r="J58" i="15"/>
  <c r="J55" i="15"/>
  <c r="J54" i="15"/>
  <c r="J53" i="15"/>
  <c r="J52" i="15"/>
  <c r="J51" i="15"/>
  <c r="J50" i="15"/>
  <c r="J47" i="15"/>
  <c r="J46" i="15"/>
  <c r="J45" i="15"/>
  <c r="J44" i="15"/>
  <c r="J43" i="15"/>
  <c r="J42" i="15"/>
  <c r="J40" i="15"/>
  <c r="J39" i="15"/>
  <c r="J38" i="15"/>
  <c r="J37" i="15"/>
  <c r="J36" i="15"/>
  <c r="J35" i="15"/>
  <c r="J34" i="15"/>
  <c r="J31" i="15"/>
  <c r="J30" i="15"/>
  <c r="J29" i="15"/>
  <c r="J28" i="15"/>
  <c r="J27" i="15"/>
  <c r="J26" i="15"/>
  <c r="J24" i="15"/>
  <c r="J23" i="15"/>
  <c r="J22" i="15"/>
  <c r="J21" i="15"/>
  <c r="J20" i="15"/>
  <c r="J19" i="15"/>
  <c r="J18" i="15"/>
  <c r="J15" i="15"/>
  <c r="J14" i="15"/>
  <c r="J13" i="15"/>
  <c r="J12" i="15"/>
  <c r="J11" i="15"/>
  <c r="J10" i="15"/>
  <c r="J7" i="15"/>
  <c r="J6" i="15"/>
  <c r="J5" i="15"/>
  <c r="J4" i="15"/>
  <c r="J3" i="15"/>
  <c r="J2" i="15"/>
  <c r="J249" i="14"/>
  <c r="J247" i="14"/>
  <c r="J246" i="14"/>
  <c r="J245" i="14"/>
  <c r="J244" i="14"/>
  <c r="J243" i="14"/>
  <c r="J242" i="14"/>
  <c r="J241" i="14"/>
  <c r="J239" i="14"/>
  <c r="J238" i="14"/>
  <c r="J237" i="14"/>
  <c r="J236" i="14"/>
  <c r="J235" i="14"/>
  <c r="J234" i="14"/>
  <c r="J233" i="14"/>
  <c r="J231" i="14"/>
  <c r="J230" i="14"/>
  <c r="J229" i="14"/>
  <c r="J228" i="14"/>
  <c r="J227" i="14"/>
  <c r="J226" i="14"/>
  <c r="J225" i="14"/>
  <c r="J223" i="14"/>
  <c r="J222" i="14"/>
  <c r="J221" i="14"/>
  <c r="J220" i="14"/>
  <c r="J219" i="14"/>
  <c r="J218" i="14"/>
  <c r="J217" i="14"/>
  <c r="J215" i="14"/>
  <c r="J214" i="14"/>
  <c r="J213" i="14"/>
  <c r="J212" i="14"/>
  <c r="J211" i="14"/>
  <c r="J210" i="14"/>
  <c r="J209" i="14"/>
  <c r="J207" i="14"/>
  <c r="J206" i="14"/>
  <c r="J205" i="14"/>
  <c r="J204" i="14"/>
  <c r="J203" i="14"/>
  <c r="J202" i="14"/>
  <c r="J201" i="14"/>
  <c r="J199" i="14"/>
  <c r="J198" i="14"/>
  <c r="J197" i="14"/>
  <c r="J196" i="14"/>
  <c r="J195" i="14"/>
  <c r="J194" i="14"/>
  <c r="J193" i="14"/>
  <c r="J191" i="14"/>
  <c r="J190" i="14"/>
  <c r="J189" i="14"/>
  <c r="J188" i="14"/>
  <c r="J187" i="14"/>
  <c r="J186" i="14"/>
  <c r="J185" i="14"/>
  <c r="J183" i="14"/>
  <c r="J182" i="14"/>
  <c r="J181" i="14"/>
  <c r="J180" i="14"/>
  <c r="J179" i="14"/>
  <c r="J178" i="14"/>
  <c r="J177" i="14"/>
  <c r="J175" i="14"/>
  <c r="J174" i="14"/>
  <c r="J173" i="14"/>
  <c r="J172" i="14"/>
  <c r="J171" i="14"/>
  <c r="J170" i="14"/>
  <c r="J169" i="14"/>
  <c r="J167" i="14"/>
  <c r="J166" i="14"/>
  <c r="J165" i="14"/>
  <c r="J164" i="14"/>
  <c r="J163" i="14"/>
  <c r="J162" i="14"/>
  <c r="J161" i="14"/>
  <c r="J159" i="14"/>
  <c r="J158" i="14"/>
  <c r="J157" i="14"/>
  <c r="J156" i="14"/>
  <c r="J155" i="14"/>
  <c r="J154" i="14"/>
  <c r="J153" i="14"/>
  <c r="J151" i="14"/>
  <c r="J150" i="14"/>
  <c r="J149" i="14"/>
  <c r="J148" i="14"/>
  <c r="J147" i="14"/>
  <c r="J146" i="14"/>
  <c r="J145" i="14"/>
  <c r="J143" i="14"/>
  <c r="J142" i="14"/>
  <c r="J141" i="14"/>
  <c r="J140" i="14"/>
  <c r="J139" i="14"/>
  <c r="J138" i="14"/>
  <c r="J137" i="14"/>
  <c r="J135" i="14"/>
  <c r="J134" i="14"/>
  <c r="J133" i="14"/>
  <c r="J132" i="14"/>
  <c r="J131" i="14"/>
  <c r="J130" i="14"/>
  <c r="J129" i="14"/>
  <c r="J127" i="14"/>
  <c r="J126" i="14"/>
  <c r="J125" i="14"/>
  <c r="J124" i="14"/>
  <c r="J123" i="14"/>
  <c r="J122" i="14"/>
  <c r="J121" i="14"/>
  <c r="J119" i="14"/>
  <c r="J118" i="14"/>
  <c r="J117" i="14"/>
  <c r="J116" i="14"/>
  <c r="J115" i="14"/>
  <c r="J114" i="14"/>
  <c r="J113" i="14"/>
  <c r="J111" i="14"/>
  <c r="J110" i="14"/>
  <c r="J109" i="14"/>
  <c r="J108" i="14"/>
  <c r="J107" i="14"/>
  <c r="J106" i="14"/>
  <c r="J105" i="14"/>
  <c r="J103" i="14"/>
  <c r="J102" i="14"/>
  <c r="J101" i="14"/>
  <c r="J100" i="14"/>
  <c r="J99" i="14"/>
  <c r="J98" i="14"/>
  <c r="J97" i="14"/>
  <c r="J95" i="14"/>
  <c r="J94" i="14"/>
  <c r="J93" i="14"/>
  <c r="J92" i="14"/>
  <c r="J91" i="14"/>
  <c r="J90" i="14"/>
  <c r="J89" i="14"/>
  <c r="J87" i="14"/>
  <c r="J86" i="14"/>
  <c r="J85" i="14"/>
  <c r="J84" i="14"/>
  <c r="J83" i="14"/>
  <c r="J82" i="14"/>
  <c r="J81" i="14"/>
  <c r="J79" i="14"/>
  <c r="J78" i="14"/>
  <c r="J77" i="14"/>
  <c r="J76" i="14"/>
  <c r="J75" i="14"/>
  <c r="J74" i="14"/>
  <c r="J73" i="14"/>
  <c r="J71" i="14"/>
  <c r="J70" i="14"/>
  <c r="J69" i="14"/>
  <c r="J68" i="14"/>
  <c r="J67" i="14"/>
  <c r="J66" i="14"/>
  <c r="J65" i="14"/>
  <c r="J63" i="14"/>
  <c r="J62" i="14"/>
  <c r="J61" i="14"/>
  <c r="J60" i="14"/>
  <c r="J59" i="14"/>
  <c r="J58" i="14"/>
  <c r="J57" i="14"/>
  <c r="J55" i="14"/>
  <c r="J54" i="14"/>
  <c r="J53" i="14"/>
  <c r="J52" i="14"/>
  <c r="J51" i="14"/>
  <c r="J50" i="14"/>
  <c r="J49" i="14"/>
  <c r="J47" i="14"/>
  <c r="J46" i="14"/>
  <c r="J45" i="14"/>
  <c r="J44" i="14"/>
  <c r="J43" i="14"/>
  <c r="J42" i="14"/>
  <c r="J41" i="14"/>
  <c r="J39" i="14"/>
  <c r="J38" i="14"/>
  <c r="J37" i="14"/>
  <c r="J36" i="14"/>
  <c r="J35" i="14"/>
  <c r="J34" i="14"/>
  <c r="J33" i="14"/>
  <c r="J31" i="14"/>
  <c r="J30" i="14"/>
  <c r="J29" i="14"/>
  <c r="J28" i="14"/>
  <c r="J27" i="14"/>
  <c r="J26" i="14"/>
  <c r="J25" i="14"/>
  <c r="J23" i="14"/>
  <c r="J22" i="14"/>
  <c r="J21" i="14"/>
  <c r="J20" i="14"/>
  <c r="J19" i="14"/>
  <c r="J18" i="14"/>
  <c r="J17" i="14"/>
  <c r="J15" i="14"/>
  <c r="J14" i="14"/>
  <c r="J13" i="14"/>
  <c r="J12" i="14"/>
  <c r="J11" i="14"/>
  <c r="J10" i="14"/>
  <c r="J9" i="14"/>
  <c r="J7" i="14"/>
  <c r="J6" i="14"/>
  <c r="J5" i="14"/>
  <c r="J4" i="14"/>
  <c r="J3" i="14"/>
  <c r="J2" i="14"/>
  <c r="J248" i="13"/>
  <c r="J247" i="13"/>
  <c r="J246" i="13"/>
  <c r="J245" i="13"/>
  <c r="J244" i="13"/>
  <c r="J243" i="13"/>
  <c r="J242" i="13"/>
  <c r="J240" i="13"/>
  <c r="J239" i="13"/>
  <c r="J238" i="13"/>
  <c r="J237" i="13"/>
  <c r="J236" i="13"/>
  <c r="J235" i="13"/>
  <c r="J234" i="13"/>
  <c r="J232" i="13"/>
  <c r="J231" i="13"/>
  <c r="J230" i="13"/>
  <c r="J229" i="13"/>
  <c r="J228" i="13"/>
  <c r="J227" i="13"/>
  <c r="J226" i="13"/>
  <c r="J224" i="13"/>
  <c r="J223" i="13"/>
  <c r="J222" i="13"/>
  <c r="J221" i="13"/>
  <c r="J220" i="13"/>
  <c r="J219" i="13"/>
  <c r="J218" i="13"/>
  <c r="J216" i="13"/>
  <c r="J215" i="13"/>
  <c r="J214" i="13"/>
  <c r="J213" i="13"/>
  <c r="J212" i="13"/>
  <c r="J211" i="13"/>
  <c r="J210" i="13"/>
  <c r="J208" i="13"/>
  <c r="J207" i="13"/>
  <c r="J206" i="13"/>
  <c r="J205" i="13"/>
  <c r="J204" i="13"/>
  <c r="J203" i="13"/>
  <c r="J202" i="13"/>
  <c r="J200" i="13"/>
  <c r="J199" i="13"/>
  <c r="J198" i="13"/>
  <c r="J197" i="13"/>
  <c r="J196" i="13"/>
  <c r="J195" i="13"/>
  <c r="J194" i="13"/>
  <c r="J192" i="13"/>
  <c r="J191" i="13"/>
  <c r="J190" i="13"/>
  <c r="J189" i="13"/>
  <c r="J188" i="13"/>
  <c r="J187" i="13"/>
  <c r="J186" i="13"/>
  <c r="J184" i="13"/>
  <c r="J183" i="13"/>
  <c r="J182" i="13"/>
  <c r="J181" i="13"/>
  <c r="J180" i="13"/>
  <c r="J179" i="13"/>
  <c r="J178" i="13"/>
  <c r="J176" i="13"/>
  <c r="J175" i="13"/>
  <c r="J174" i="13"/>
  <c r="J173" i="13"/>
  <c r="J172" i="13"/>
  <c r="J171" i="13"/>
  <c r="J170" i="13"/>
  <c r="J168" i="13"/>
  <c r="J167" i="13"/>
  <c r="J166" i="13"/>
  <c r="J165" i="13"/>
  <c r="J164" i="13"/>
  <c r="J163" i="13"/>
  <c r="J162" i="13"/>
  <c r="J160" i="13"/>
  <c r="J159" i="13"/>
  <c r="J158" i="13"/>
  <c r="J157" i="13"/>
  <c r="J156" i="13"/>
  <c r="J155" i="13"/>
  <c r="J154" i="13"/>
  <c r="J152" i="13"/>
  <c r="J151" i="13"/>
  <c r="J150" i="13"/>
  <c r="J149" i="13"/>
  <c r="J148" i="13"/>
  <c r="J147" i="13"/>
  <c r="J146" i="13"/>
  <c r="J144" i="13"/>
  <c r="J143" i="13"/>
  <c r="J142" i="13"/>
  <c r="J141" i="13"/>
  <c r="J140" i="13"/>
  <c r="J139" i="13"/>
  <c r="J138" i="13"/>
  <c r="J136" i="13"/>
  <c r="J135" i="13"/>
  <c r="J134" i="13"/>
  <c r="J133" i="13"/>
  <c r="J132" i="13"/>
  <c r="J131" i="13"/>
  <c r="J130" i="13"/>
  <c r="J128" i="13"/>
  <c r="J127" i="13"/>
  <c r="J126" i="13"/>
  <c r="J125" i="13"/>
  <c r="J124" i="13"/>
  <c r="J123" i="13"/>
  <c r="J122" i="13"/>
  <c r="J120" i="13"/>
  <c r="J119" i="13"/>
  <c r="J118" i="13"/>
  <c r="J117" i="13"/>
  <c r="J116" i="13"/>
  <c r="J115" i="13"/>
  <c r="J114" i="13"/>
  <c r="J112" i="13"/>
  <c r="J111" i="13"/>
  <c r="J110" i="13"/>
  <c r="J109" i="13"/>
  <c r="J108" i="13"/>
  <c r="J107" i="13"/>
  <c r="J106" i="13"/>
  <c r="J104" i="13"/>
  <c r="J103" i="13"/>
  <c r="J102" i="13"/>
  <c r="J101" i="13"/>
  <c r="J100" i="13"/>
  <c r="J99" i="13"/>
  <c r="J98" i="13"/>
  <c r="J96" i="13"/>
  <c r="J95" i="13"/>
  <c r="J94" i="13"/>
  <c r="J93" i="13"/>
  <c r="J92" i="13"/>
  <c r="J91" i="13"/>
  <c r="J90" i="13"/>
  <c r="J88" i="13"/>
  <c r="J87" i="13"/>
  <c r="J86" i="13"/>
  <c r="J85" i="13"/>
  <c r="J84" i="13"/>
  <c r="J83" i="13"/>
  <c r="J82" i="13"/>
  <c r="J80" i="13"/>
  <c r="J79" i="13"/>
  <c r="J78" i="13"/>
  <c r="J77" i="13"/>
  <c r="J76" i="13"/>
  <c r="J75" i="13"/>
  <c r="J74" i="13"/>
  <c r="J72" i="13"/>
  <c r="J71" i="13"/>
  <c r="J70" i="13"/>
  <c r="J69" i="13"/>
  <c r="J68" i="13"/>
  <c r="J67" i="13"/>
  <c r="J66" i="13"/>
  <c r="J64" i="13"/>
  <c r="J63" i="13"/>
  <c r="J62" i="13"/>
  <c r="J61" i="13"/>
  <c r="J60" i="13"/>
  <c r="J59" i="13"/>
  <c r="J58" i="13"/>
  <c r="J56" i="13"/>
  <c r="J55" i="13"/>
  <c r="J54" i="13"/>
  <c r="J53" i="13"/>
  <c r="J52" i="13"/>
  <c r="J51" i="13"/>
  <c r="J50" i="13"/>
  <c r="J48" i="13"/>
  <c r="J47" i="13"/>
  <c r="J46" i="13"/>
  <c r="J45" i="13"/>
  <c r="J44" i="13"/>
  <c r="J43" i="13"/>
  <c r="J42" i="13"/>
  <c r="J40" i="13"/>
  <c r="J39" i="13"/>
  <c r="J38" i="13"/>
  <c r="J37" i="13"/>
  <c r="J36" i="13"/>
  <c r="J35" i="13"/>
  <c r="J34" i="13"/>
  <c r="J32" i="13"/>
  <c r="J31" i="13"/>
  <c r="J30" i="13"/>
  <c r="J29" i="13"/>
  <c r="J28" i="13"/>
  <c r="J27" i="13"/>
  <c r="J26" i="13"/>
  <c r="J24" i="13"/>
  <c r="J23" i="13"/>
  <c r="J22" i="13"/>
  <c r="J21" i="13"/>
  <c r="J20" i="13"/>
  <c r="J19" i="13"/>
  <c r="J18" i="13"/>
  <c r="J16" i="13"/>
  <c r="J15" i="13"/>
  <c r="J14" i="13"/>
  <c r="J13" i="13"/>
  <c r="J12" i="13"/>
  <c r="J11" i="13"/>
  <c r="J10" i="13"/>
  <c r="J8" i="13"/>
  <c r="J7" i="13"/>
  <c r="J6" i="13"/>
  <c r="J5" i="13"/>
  <c r="J4" i="13"/>
  <c r="J3" i="13"/>
  <c r="J2" i="13"/>
  <c r="J247" i="12"/>
  <c r="J245" i="12"/>
  <c r="J244" i="12"/>
  <c r="J243" i="12"/>
  <c r="J242" i="12"/>
  <c r="J239" i="12"/>
  <c r="J238" i="12"/>
  <c r="J237" i="12"/>
  <c r="J236" i="12"/>
  <c r="J235" i="12"/>
  <c r="J234" i="12"/>
  <c r="J233" i="12"/>
  <c r="J231" i="12"/>
  <c r="J230" i="12"/>
  <c r="J229" i="12"/>
  <c r="J228" i="12"/>
  <c r="J227" i="12"/>
  <c r="J226" i="12"/>
  <c r="J225" i="12"/>
  <c r="J223" i="12"/>
  <c r="J222" i="12"/>
  <c r="J221" i="12"/>
  <c r="J220" i="12"/>
  <c r="J219" i="12"/>
  <c r="J218" i="12"/>
  <c r="J217" i="12"/>
  <c r="J215" i="12"/>
  <c r="J214" i="12"/>
  <c r="J213" i="12"/>
  <c r="J212" i="12"/>
  <c r="J211" i="12"/>
  <c r="J210" i="12"/>
  <c r="J209" i="12"/>
  <c r="J207" i="12"/>
  <c r="J206" i="12"/>
  <c r="J205" i="12"/>
  <c r="J204" i="12"/>
  <c r="J203" i="12"/>
  <c r="J202" i="12"/>
  <c r="J201" i="12"/>
  <c r="J199" i="12"/>
  <c r="J198" i="12"/>
  <c r="J197" i="12"/>
  <c r="J196" i="12"/>
  <c r="J195" i="12"/>
  <c r="J194" i="12"/>
  <c r="J193" i="12"/>
  <c r="J191" i="12"/>
  <c r="J190" i="12"/>
  <c r="J189" i="12"/>
  <c r="J188" i="12"/>
  <c r="J187" i="12"/>
  <c r="J186" i="12"/>
  <c r="J185" i="12"/>
  <c r="J183" i="12"/>
  <c r="J182" i="12"/>
  <c r="J181" i="12"/>
  <c r="J180" i="12"/>
  <c r="J179" i="12"/>
  <c r="J178" i="12"/>
  <c r="J177" i="12"/>
  <c r="J175" i="12"/>
  <c r="J174" i="12"/>
  <c r="J173" i="12"/>
  <c r="J172" i="12"/>
  <c r="J171" i="12"/>
  <c r="J170" i="12"/>
  <c r="J169" i="12"/>
  <c r="J167" i="12"/>
  <c r="J166" i="12"/>
  <c r="J165" i="12"/>
  <c r="J164" i="12"/>
  <c r="J163" i="12"/>
  <c r="J162" i="12"/>
  <c r="J161" i="12"/>
  <c r="J159" i="12"/>
  <c r="J158" i="12"/>
  <c r="J157" i="12"/>
  <c r="J156" i="12"/>
  <c r="J155" i="12"/>
  <c r="J154" i="12"/>
  <c r="J153" i="12"/>
  <c r="J151" i="12"/>
  <c r="J150" i="12"/>
  <c r="J149" i="12"/>
  <c r="J148" i="12"/>
  <c r="J147" i="12"/>
  <c r="J146" i="12"/>
  <c r="J145" i="12"/>
  <c r="J143" i="12"/>
  <c r="J142" i="12"/>
  <c r="J141" i="12"/>
  <c r="J140" i="12"/>
  <c r="J139" i="12"/>
  <c r="J138" i="12"/>
  <c r="J137" i="12"/>
  <c r="J135" i="12"/>
  <c r="J134" i="12"/>
  <c r="J133" i="12"/>
  <c r="J132" i="12"/>
  <c r="J131" i="12"/>
  <c r="J130" i="12"/>
  <c r="J129" i="12"/>
  <c r="J127" i="12"/>
  <c r="J126" i="12"/>
  <c r="J125" i="12"/>
  <c r="J124" i="12"/>
  <c r="J123" i="12"/>
  <c r="J122" i="12"/>
  <c r="J121" i="12"/>
  <c r="J119" i="12"/>
  <c r="J118" i="12"/>
  <c r="J117" i="12"/>
  <c r="J116" i="12"/>
  <c r="J115" i="12"/>
  <c r="J114" i="12"/>
  <c r="J113" i="12"/>
  <c r="J111" i="12"/>
  <c r="J110" i="12"/>
  <c r="J109" i="12"/>
  <c r="J108" i="12"/>
  <c r="J107" i="12"/>
  <c r="J106" i="12"/>
  <c r="J105" i="12"/>
  <c r="J103" i="12"/>
  <c r="J102" i="12"/>
  <c r="J101" i="12"/>
  <c r="J100" i="12"/>
  <c r="J99" i="12"/>
  <c r="J98" i="12"/>
  <c r="J97" i="12"/>
  <c r="J95" i="12"/>
  <c r="J94" i="12"/>
  <c r="J93" i="12"/>
  <c r="J92" i="12"/>
  <c r="J91" i="12"/>
  <c r="J90" i="12"/>
  <c r="J89" i="12"/>
  <c r="J87" i="12"/>
  <c r="J86" i="12"/>
  <c r="J85" i="12"/>
  <c r="J84" i="12"/>
  <c r="J83" i="12"/>
  <c r="J82" i="12"/>
  <c r="J81" i="12"/>
  <c r="J79" i="12"/>
  <c r="J78" i="12"/>
  <c r="J77" i="12"/>
  <c r="J76" i="12"/>
  <c r="J75" i="12"/>
  <c r="J74" i="12"/>
  <c r="J73" i="12"/>
  <c r="J71" i="12"/>
  <c r="J70" i="12"/>
  <c r="J69" i="12"/>
  <c r="J68" i="12"/>
  <c r="J67" i="12"/>
  <c r="J66" i="12"/>
  <c r="J65" i="12"/>
  <c r="J63" i="12"/>
  <c r="J62" i="12"/>
  <c r="J61" i="12"/>
  <c r="J60" i="12"/>
  <c r="J59" i="12"/>
  <c r="J58" i="12"/>
  <c r="J57" i="12"/>
  <c r="J55" i="12"/>
  <c r="J54" i="12"/>
  <c r="J53" i="12"/>
  <c r="J52" i="12"/>
  <c r="J51" i="12"/>
  <c r="J50" i="12"/>
  <c r="J49" i="12"/>
  <c r="J47" i="12"/>
  <c r="J46" i="12"/>
  <c r="J45" i="12"/>
  <c r="J44" i="12"/>
  <c r="J43" i="12"/>
  <c r="J42" i="12"/>
  <c r="J41" i="12"/>
  <c r="J39" i="12"/>
  <c r="J38" i="12"/>
  <c r="J37" i="12"/>
  <c r="J36" i="12"/>
  <c r="J35" i="12"/>
  <c r="J34" i="12"/>
  <c r="J33" i="12"/>
  <c r="J31" i="12"/>
  <c r="J30" i="12"/>
  <c r="J29" i="12"/>
  <c r="J28" i="12"/>
  <c r="J27" i="12"/>
  <c r="J26" i="12"/>
  <c r="J25" i="12"/>
  <c r="J23" i="12"/>
  <c r="J22" i="12"/>
  <c r="J21" i="12"/>
  <c r="J20" i="12"/>
  <c r="J19" i="12"/>
  <c r="J18" i="12"/>
  <c r="J17" i="12"/>
  <c r="J15" i="12"/>
  <c r="J14" i="12"/>
  <c r="J13" i="12"/>
  <c r="J12" i="12"/>
  <c r="J11" i="12"/>
  <c r="J10" i="12"/>
  <c r="J9" i="12"/>
  <c r="J7" i="12"/>
  <c r="J6" i="12"/>
  <c r="J5" i="12"/>
  <c r="J4" i="12"/>
  <c r="J3" i="12"/>
  <c r="J2" i="12"/>
  <c r="J247" i="11"/>
  <c r="J246" i="11"/>
  <c r="J245" i="11"/>
  <c r="J244" i="11"/>
  <c r="J243" i="11"/>
  <c r="J242" i="11"/>
  <c r="J239" i="11"/>
  <c r="J238" i="11"/>
  <c r="J237" i="11"/>
  <c r="J236" i="11"/>
  <c r="J235" i="11"/>
  <c r="J234" i="11"/>
  <c r="J231" i="11"/>
  <c r="J230" i="11"/>
  <c r="J229" i="11"/>
  <c r="J228" i="11"/>
  <c r="J227" i="11"/>
  <c r="J226" i="11"/>
  <c r="J223" i="11"/>
  <c r="J222" i="11"/>
  <c r="J221" i="11"/>
  <c r="J220" i="11"/>
  <c r="J219" i="11"/>
  <c r="J218" i="11"/>
  <c r="J215" i="11"/>
  <c r="J214" i="11"/>
  <c r="J213" i="11"/>
  <c r="J212" i="11"/>
  <c r="J211" i="11"/>
  <c r="J210" i="11"/>
  <c r="J207" i="11"/>
  <c r="J206" i="11"/>
  <c r="J205" i="11"/>
  <c r="J204" i="11"/>
  <c r="J203" i="11"/>
  <c r="J202" i="11"/>
  <c r="J199" i="11"/>
  <c r="J198" i="11"/>
  <c r="J197" i="11"/>
  <c r="J196" i="11"/>
  <c r="J195" i="11"/>
  <c r="J194" i="11"/>
  <c r="J191" i="11"/>
  <c r="J190" i="11"/>
  <c r="J189" i="11"/>
  <c r="J188" i="11"/>
  <c r="J187" i="11"/>
  <c r="J186" i="11"/>
  <c r="J183" i="11"/>
  <c r="J182" i="11"/>
  <c r="J181" i="11"/>
  <c r="J180" i="11"/>
  <c r="J179" i="11"/>
  <c r="J178" i="11"/>
  <c r="J175" i="11"/>
  <c r="J174" i="11"/>
  <c r="J173" i="11"/>
  <c r="J172" i="11"/>
  <c r="J171" i="11"/>
  <c r="J170" i="11"/>
  <c r="J168" i="11"/>
  <c r="J167" i="11"/>
  <c r="J166" i="11"/>
  <c r="J165" i="11"/>
  <c r="J164" i="11"/>
  <c r="J163" i="11"/>
  <c r="J162" i="11"/>
  <c r="J159" i="11"/>
  <c r="J158" i="11"/>
  <c r="J157" i="11"/>
  <c r="J156" i="11"/>
  <c r="J155" i="11"/>
  <c r="J154" i="11"/>
  <c r="J151" i="11"/>
  <c r="J150" i="11"/>
  <c r="J149" i="11"/>
  <c r="J148" i="11"/>
  <c r="J147" i="11"/>
  <c r="J146" i="11"/>
  <c r="J143" i="11"/>
  <c r="J142" i="11"/>
  <c r="J141" i="11"/>
  <c r="J140" i="11"/>
  <c r="J139" i="11"/>
  <c r="J138" i="11"/>
  <c r="J135" i="11"/>
  <c r="J134" i="11"/>
  <c r="J133" i="11"/>
  <c r="J132" i="11"/>
  <c r="J131" i="11"/>
  <c r="J130" i="11"/>
  <c r="J128" i="11"/>
  <c r="J127" i="11"/>
  <c r="J126" i="11"/>
  <c r="J125" i="11"/>
  <c r="J124" i="11"/>
  <c r="J123" i="11"/>
  <c r="J122" i="11"/>
  <c r="J119" i="11"/>
  <c r="J118" i="11"/>
  <c r="J117" i="11"/>
  <c r="J116" i="11"/>
  <c r="J115" i="11"/>
  <c r="J114" i="11"/>
  <c r="J111" i="11"/>
  <c r="J110" i="11"/>
  <c r="J109" i="11"/>
  <c r="J108" i="11"/>
  <c r="J107" i="11"/>
  <c r="J106" i="11"/>
  <c r="J103" i="11"/>
  <c r="J102" i="11"/>
  <c r="J101" i="11"/>
  <c r="J100" i="11"/>
  <c r="J99" i="11"/>
  <c r="J98" i="11"/>
  <c r="J95" i="11"/>
  <c r="J94" i="11"/>
  <c r="J93" i="11"/>
  <c r="J92" i="11"/>
  <c r="J91" i="11"/>
  <c r="J90" i="11"/>
  <c r="J87" i="11"/>
  <c r="J86" i="11"/>
  <c r="J85" i="11"/>
  <c r="J84" i="11"/>
  <c r="J83" i="11"/>
  <c r="J82" i="11"/>
  <c r="J79" i="11"/>
  <c r="J78" i="11"/>
  <c r="J77" i="11"/>
  <c r="J76" i="11"/>
  <c r="J75" i="11"/>
  <c r="J74" i="11"/>
  <c r="J71" i="11"/>
  <c r="J70" i="11"/>
  <c r="J69" i="11"/>
  <c r="J68" i="11"/>
  <c r="J67" i="11"/>
  <c r="J66" i="11"/>
  <c r="J63" i="11"/>
  <c r="J62" i="11"/>
  <c r="J61" i="11"/>
  <c r="J60" i="11"/>
  <c r="J59" i="11"/>
  <c r="J58" i="11"/>
  <c r="J55" i="11"/>
  <c r="J54" i="11"/>
  <c r="J53" i="11"/>
  <c r="J52" i="11"/>
  <c r="J51" i="11"/>
  <c r="J50" i="11"/>
  <c r="J47" i="11"/>
  <c r="J46" i="11"/>
  <c r="J45" i="11"/>
  <c r="J44" i="11"/>
  <c r="J43" i="11"/>
  <c r="J42" i="11"/>
  <c r="J39" i="11"/>
  <c r="J38" i="11"/>
  <c r="J37" i="11"/>
  <c r="J36" i="11"/>
  <c r="J35" i="11"/>
  <c r="J34" i="11"/>
  <c r="J31" i="11"/>
  <c r="J30" i="11"/>
  <c r="J29" i="11"/>
  <c r="J28" i="11"/>
  <c r="J27" i="11"/>
  <c r="J26" i="11"/>
  <c r="J23" i="11"/>
  <c r="J22" i="11"/>
  <c r="J21" i="11"/>
  <c r="J20" i="11"/>
  <c r="J19" i="11"/>
  <c r="J18" i="11"/>
  <c r="J15" i="11"/>
  <c r="J14" i="11"/>
  <c r="J13" i="11"/>
  <c r="J12" i="11"/>
  <c r="J11" i="11"/>
  <c r="J10" i="11"/>
  <c r="J7" i="11"/>
  <c r="J6" i="11"/>
  <c r="J5" i="11"/>
  <c r="J4" i="11"/>
  <c r="J3" i="11"/>
  <c r="J2" i="11"/>
  <c r="J247" i="10"/>
  <c r="J246" i="10"/>
  <c r="J245" i="10"/>
  <c r="J244" i="10"/>
  <c r="J243" i="10"/>
  <c r="J242" i="10"/>
  <c r="J239" i="10"/>
  <c r="J238" i="10"/>
  <c r="J237" i="10"/>
  <c r="J236" i="10"/>
  <c r="J235" i="10"/>
  <c r="J234" i="10"/>
  <c r="J232" i="10"/>
  <c r="J231" i="10"/>
  <c r="J230" i="10"/>
  <c r="J229" i="10"/>
  <c r="J228" i="10"/>
  <c r="J227" i="10"/>
  <c r="J226" i="10"/>
  <c r="J223" i="10"/>
  <c r="J222" i="10"/>
  <c r="J221" i="10"/>
  <c r="J220" i="10"/>
  <c r="J219" i="10"/>
  <c r="J218" i="10"/>
  <c r="J215" i="10"/>
  <c r="J214" i="10"/>
  <c r="J213" i="10"/>
  <c r="J212" i="10"/>
  <c r="J211" i="10"/>
  <c r="J210" i="10"/>
  <c r="J207" i="10"/>
  <c r="J206" i="10"/>
  <c r="J205" i="10"/>
  <c r="J204" i="10"/>
  <c r="J203" i="10"/>
  <c r="J202" i="10"/>
  <c r="J200" i="10"/>
  <c r="J199" i="10"/>
  <c r="J198" i="10"/>
  <c r="J197" i="10"/>
  <c r="J196" i="10"/>
  <c r="J195" i="10"/>
  <c r="J194" i="10"/>
  <c r="J191" i="10"/>
  <c r="J190" i="10"/>
  <c r="J189" i="10"/>
  <c r="J188" i="10"/>
  <c r="J187" i="10"/>
  <c r="J186" i="10"/>
  <c r="J184" i="10"/>
  <c r="J183" i="10"/>
  <c r="J182" i="10"/>
  <c r="J181" i="10"/>
  <c r="J180" i="10"/>
  <c r="J179" i="10"/>
  <c r="J178" i="10"/>
  <c r="J175" i="10"/>
  <c r="J174" i="10"/>
  <c r="J173" i="10"/>
  <c r="J172" i="10"/>
  <c r="J171" i="10"/>
  <c r="J170" i="10"/>
  <c r="J167" i="10"/>
  <c r="J166" i="10"/>
  <c r="J165" i="10"/>
  <c r="J164" i="10"/>
  <c r="J163" i="10"/>
  <c r="J162" i="10"/>
  <c r="J159" i="10"/>
  <c r="J158" i="10"/>
  <c r="J157" i="10"/>
  <c r="J156" i="10"/>
  <c r="J155" i="10"/>
  <c r="J154" i="10"/>
  <c r="J151" i="10"/>
  <c r="J150" i="10"/>
  <c r="J149" i="10"/>
  <c r="J148" i="10"/>
  <c r="J147" i="10"/>
  <c r="J146" i="10"/>
  <c r="J143" i="10"/>
  <c r="J142" i="10"/>
  <c r="J141" i="10"/>
  <c r="J140" i="10"/>
  <c r="J139" i="10"/>
  <c r="J138" i="10"/>
  <c r="J136" i="10"/>
  <c r="J135" i="10"/>
  <c r="J134" i="10"/>
  <c r="J133" i="10"/>
  <c r="J132" i="10"/>
  <c r="J131" i="10"/>
  <c r="J130" i="10"/>
  <c r="J127" i="10"/>
  <c r="J126" i="10"/>
  <c r="J125" i="10"/>
  <c r="J124" i="10"/>
  <c r="J123" i="10"/>
  <c r="J122" i="10"/>
  <c r="J119" i="10"/>
  <c r="J118" i="10"/>
  <c r="J117" i="10"/>
  <c r="J116" i="10"/>
  <c r="J115" i="10"/>
  <c r="J114" i="10"/>
  <c r="J111" i="10"/>
  <c r="J110" i="10"/>
  <c r="J109" i="10"/>
  <c r="J108" i="10"/>
  <c r="J107" i="10"/>
  <c r="J106" i="10"/>
  <c r="J103" i="10"/>
  <c r="J102" i="10"/>
  <c r="J101" i="10"/>
  <c r="J100" i="10"/>
  <c r="J99" i="10"/>
  <c r="J98" i="10"/>
  <c r="J95" i="10"/>
  <c r="J94" i="10"/>
  <c r="J93" i="10"/>
  <c r="J92" i="10"/>
  <c r="J91" i="10"/>
  <c r="J90" i="10"/>
  <c r="J87" i="10"/>
  <c r="J86" i="10"/>
  <c r="J85" i="10"/>
  <c r="J84" i="10"/>
  <c r="J83" i="10"/>
  <c r="J82" i="10"/>
  <c r="J79" i="10"/>
  <c r="J78" i="10"/>
  <c r="J77" i="10"/>
  <c r="J76" i="10"/>
  <c r="J75" i="10"/>
  <c r="J74" i="10"/>
  <c r="J71" i="10"/>
  <c r="J70" i="10"/>
  <c r="J69" i="10"/>
  <c r="J68" i="10"/>
  <c r="J67" i="10"/>
  <c r="J66" i="10"/>
  <c r="J63" i="10"/>
  <c r="J62" i="10"/>
  <c r="J61" i="10"/>
  <c r="J60" i="10"/>
  <c r="J59" i="10"/>
  <c r="J58" i="10"/>
  <c r="J55" i="10"/>
  <c r="J54" i="10"/>
  <c r="J53" i="10"/>
  <c r="J52" i="10"/>
  <c r="J51" i="10"/>
  <c r="J50" i="10"/>
  <c r="J47" i="10"/>
  <c r="J46" i="10"/>
  <c r="J45" i="10"/>
  <c r="J44" i="10"/>
  <c r="J43" i="10"/>
  <c r="J42" i="10"/>
  <c r="J39" i="10"/>
  <c r="J38" i="10"/>
  <c r="J37" i="10"/>
  <c r="J36" i="10"/>
  <c r="J35" i="10"/>
  <c r="J34" i="10"/>
  <c r="J31" i="10"/>
  <c r="J30" i="10"/>
  <c r="J29" i="10"/>
  <c r="J28" i="10"/>
  <c r="J27" i="10"/>
  <c r="J26" i="10"/>
  <c r="J24" i="10"/>
  <c r="J23" i="10"/>
  <c r="J22" i="10"/>
  <c r="J21" i="10"/>
  <c r="J20" i="10"/>
  <c r="J19" i="10"/>
  <c r="J18" i="10"/>
  <c r="J15" i="10"/>
  <c r="J14" i="10"/>
  <c r="J13" i="10"/>
  <c r="J12" i="10"/>
  <c r="J11" i="10"/>
  <c r="J10" i="10"/>
  <c r="J8" i="10"/>
  <c r="J7" i="10"/>
  <c r="J6" i="10"/>
  <c r="J5" i="10"/>
  <c r="J4" i="10"/>
  <c r="J3" i="10"/>
  <c r="J2" i="10"/>
  <c r="J247" i="9"/>
  <c r="J246" i="9"/>
  <c r="J245" i="9"/>
  <c r="J244" i="9"/>
  <c r="J243" i="9"/>
  <c r="J242" i="9"/>
  <c r="J239" i="9"/>
  <c r="J238" i="9"/>
  <c r="J237" i="9"/>
  <c r="J236" i="9"/>
  <c r="J235" i="9"/>
  <c r="J234" i="9"/>
  <c r="J232" i="9"/>
  <c r="J231" i="9"/>
  <c r="J230" i="9"/>
  <c r="J229" i="9"/>
  <c r="J228" i="9"/>
  <c r="J227" i="9"/>
  <c r="J226" i="9"/>
  <c r="J223" i="9"/>
  <c r="J222" i="9"/>
  <c r="J221" i="9"/>
  <c r="J220" i="9"/>
  <c r="J219" i="9"/>
  <c r="J218" i="9"/>
  <c r="J215" i="9"/>
  <c r="J214" i="9"/>
  <c r="J213" i="9"/>
  <c r="J212" i="9"/>
  <c r="J211" i="9"/>
  <c r="J210" i="9"/>
  <c r="J207" i="9"/>
  <c r="J206" i="9"/>
  <c r="J205" i="9"/>
  <c r="J204" i="9"/>
  <c r="J203" i="9"/>
  <c r="J202" i="9"/>
  <c r="J199" i="9"/>
  <c r="J198" i="9"/>
  <c r="J197" i="9"/>
  <c r="J196" i="9"/>
  <c r="J195" i="9"/>
  <c r="J194" i="9"/>
  <c r="J191" i="9"/>
  <c r="J190" i="9"/>
  <c r="J189" i="9"/>
  <c r="J188" i="9"/>
  <c r="J187" i="9"/>
  <c r="J186" i="9"/>
  <c r="J183" i="9"/>
  <c r="J182" i="9"/>
  <c r="J181" i="9"/>
  <c r="J180" i="9"/>
  <c r="J179" i="9"/>
  <c r="J178" i="9"/>
  <c r="J175" i="9"/>
  <c r="J174" i="9"/>
  <c r="J173" i="9"/>
  <c r="J172" i="9"/>
  <c r="J171" i="9"/>
  <c r="J170" i="9"/>
  <c r="J168" i="9"/>
  <c r="J167" i="9"/>
  <c r="J166" i="9"/>
  <c r="J165" i="9"/>
  <c r="J164" i="9"/>
  <c r="J163" i="9"/>
  <c r="J162" i="9"/>
  <c r="J159" i="9"/>
  <c r="J158" i="9"/>
  <c r="J157" i="9"/>
  <c r="J156" i="9"/>
  <c r="J155" i="9"/>
  <c r="J154" i="9"/>
  <c r="J151" i="9"/>
  <c r="J150" i="9"/>
  <c r="J149" i="9"/>
  <c r="J148" i="9"/>
  <c r="J147" i="9"/>
  <c r="J146" i="9"/>
  <c r="J143" i="9"/>
  <c r="J142" i="9"/>
  <c r="J141" i="9"/>
  <c r="J140" i="9"/>
  <c r="J139" i="9"/>
  <c r="J138" i="9"/>
  <c r="J135" i="9"/>
  <c r="J134" i="9"/>
  <c r="J133" i="9"/>
  <c r="J132" i="9"/>
  <c r="J131" i="9"/>
  <c r="J130" i="9"/>
  <c r="J127" i="9"/>
  <c r="J126" i="9"/>
  <c r="J125" i="9"/>
  <c r="J124" i="9"/>
  <c r="J123" i="9"/>
  <c r="J122" i="9"/>
  <c r="J119" i="9"/>
  <c r="J118" i="9"/>
  <c r="J117" i="9"/>
  <c r="J116" i="9"/>
  <c r="J115" i="9"/>
  <c r="J114" i="9"/>
  <c r="J111" i="9"/>
  <c r="J110" i="9"/>
  <c r="J109" i="9"/>
  <c r="J108" i="9"/>
  <c r="J107" i="9"/>
  <c r="J106" i="9"/>
  <c r="J103" i="9"/>
  <c r="J102" i="9"/>
  <c r="J101" i="9"/>
  <c r="J100" i="9"/>
  <c r="J99" i="9"/>
  <c r="J98" i="9"/>
  <c r="J95" i="9"/>
  <c r="J94" i="9"/>
  <c r="J93" i="9"/>
  <c r="J92" i="9"/>
  <c r="J91" i="9"/>
  <c r="J90" i="9"/>
  <c r="J87" i="9"/>
  <c r="J86" i="9"/>
  <c r="J85" i="9"/>
  <c r="J84" i="9"/>
  <c r="J83" i="9"/>
  <c r="J82" i="9"/>
  <c r="J79" i="9"/>
  <c r="J78" i="9"/>
  <c r="J77" i="9"/>
  <c r="J76" i="9"/>
  <c r="J75" i="9"/>
  <c r="J74" i="9"/>
  <c r="J71" i="9"/>
  <c r="J70" i="9"/>
  <c r="J69" i="9"/>
  <c r="J68" i="9"/>
  <c r="J67" i="9"/>
  <c r="J66" i="9"/>
  <c r="J63" i="9"/>
  <c r="J62" i="9"/>
  <c r="J61" i="9"/>
  <c r="J60" i="9"/>
  <c r="J59" i="9"/>
  <c r="J58" i="9"/>
  <c r="J55" i="9"/>
  <c r="J54" i="9"/>
  <c r="J53" i="9"/>
  <c r="J52" i="9"/>
  <c r="J51" i="9"/>
  <c r="J50" i="9"/>
  <c r="J47" i="9"/>
  <c r="J46" i="9"/>
  <c r="J45" i="9"/>
  <c r="J44" i="9"/>
  <c r="J43" i="9"/>
  <c r="J42" i="9"/>
  <c r="J39" i="9"/>
  <c r="J38" i="9"/>
  <c r="J37" i="9"/>
  <c r="J36" i="9"/>
  <c r="J35" i="9"/>
  <c r="J34" i="9"/>
  <c r="J31" i="9"/>
  <c r="J30" i="9"/>
  <c r="J29" i="9"/>
  <c r="J28" i="9"/>
  <c r="J27" i="9"/>
  <c r="J26" i="9"/>
  <c r="J23" i="9"/>
  <c r="J22" i="9"/>
  <c r="J21" i="9"/>
  <c r="J20" i="9"/>
  <c r="J19" i="9"/>
  <c r="J18" i="9"/>
  <c r="J15" i="9"/>
  <c r="J14" i="9"/>
  <c r="J13" i="9"/>
  <c r="J12" i="9"/>
  <c r="J11" i="9"/>
  <c r="J10" i="9"/>
  <c r="J8" i="9"/>
  <c r="J7" i="9"/>
  <c r="J6" i="9"/>
  <c r="J5" i="9"/>
  <c r="J4" i="9"/>
  <c r="J3" i="9"/>
  <c r="J2" i="9"/>
  <c r="J247" i="8"/>
  <c r="J246" i="8"/>
  <c r="J245" i="8"/>
  <c r="J244" i="8"/>
  <c r="J243" i="8"/>
  <c r="J242" i="8"/>
  <c r="J240" i="8"/>
  <c r="J239" i="8"/>
  <c r="J238" i="8"/>
  <c r="J237" i="8"/>
  <c r="J236" i="8"/>
  <c r="J235" i="8"/>
  <c r="J234" i="8"/>
  <c r="J231" i="8"/>
  <c r="J230" i="8"/>
  <c r="J229" i="8"/>
  <c r="J228" i="8"/>
  <c r="J227" i="8"/>
  <c r="J226" i="8"/>
  <c r="J223" i="8"/>
  <c r="J222" i="8"/>
  <c r="J221" i="8"/>
  <c r="J220" i="8"/>
  <c r="J219" i="8"/>
  <c r="J218" i="8"/>
  <c r="J215" i="8"/>
  <c r="J214" i="8"/>
  <c r="J213" i="8"/>
  <c r="J212" i="8"/>
  <c r="J211" i="8"/>
  <c r="J210" i="8"/>
  <c r="J208" i="8"/>
  <c r="J207" i="8"/>
  <c r="J206" i="8"/>
  <c r="J205" i="8"/>
  <c r="J204" i="8"/>
  <c r="J203" i="8"/>
  <c r="J202" i="8"/>
  <c r="J199" i="8"/>
  <c r="J198" i="8"/>
  <c r="J197" i="8"/>
  <c r="J196" i="8"/>
  <c r="J195" i="8"/>
  <c r="J194" i="8"/>
  <c r="J191" i="8"/>
  <c r="J190" i="8"/>
  <c r="J189" i="8"/>
  <c r="J188" i="8"/>
  <c r="J187" i="8"/>
  <c r="J186" i="8"/>
  <c r="J183" i="8"/>
  <c r="J182" i="8"/>
  <c r="J181" i="8"/>
  <c r="J180" i="8"/>
  <c r="J179" i="8"/>
  <c r="J178" i="8"/>
  <c r="J175" i="8"/>
  <c r="J174" i="8"/>
  <c r="J173" i="8"/>
  <c r="J172" i="8"/>
  <c r="J171" i="8"/>
  <c r="J170" i="8"/>
  <c r="J168" i="8"/>
  <c r="J167" i="8"/>
  <c r="J166" i="8"/>
  <c r="J165" i="8"/>
  <c r="J164" i="8"/>
  <c r="J163" i="8"/>
  <c r="J162" i="8"/>
  <c r="J159" i="8"/>
  <c r="J158" i="8"/>
  <c r="J157" i="8"/>
  <c r="J156" i="8"/>
  <c r="J155" i="8"/>
  <c r="J154" i="8"/>
  <c r="J151" i="8"/>
  <c r="J150" i="8"/>
  <c r="J149" i="8"/>
  <c r="J148" i="8"/>
  <c r="J147" i="8"/>
  <c r="J146" i="8"/>
  <c r="J144" i="8"/>
  <c r="J143" i="8"/>
  <c r="J142" i="8"/>
  <c r="J141" i="8"/>
  <c r="J140" i="8"/>
  <c r="J139" i="8"/>
  <c r="J138" i="8"/>
  <c r="J135" i="8"/>
  <c r="J134" i="8"/>
  <c r="J133" i="8"/>
  <c r="J132" i="8"/>
  <c r="J131" i="8"/>
  <c r="J130" i="8"/>
  <c r="J127" i="8"/>
  <c r="J126" i="8"/>
  <c r="J125" i="8"/>
  <c r="J124" i="8"/>
  <c r="J123" i="8"/>
  <c r="J122" i="8"/>
  <c r="J119" i="8"/>
  <c r="J118" i="8"/>
  <c r="J117" i="8"/>
  <c r="J116" i="8"/>
  <c r="J115" i="8"/>
  <c r="J114" i="8"/>
  <c r="J111" i="8"/>
  <c r="J110" i="8"/>
  <c r="J109" i="8"/>
  <c r="J108" i="8"/>
  <c r="J107" i="8"/>
  <c r="J106" i="8"/>
  <c r="J104" i="8"/>
  <c r="J103" i="8"/>
  <c r="J102" i="8"/>
  <c r="J101" i="8"/>
  <c r="J100" i="8"/>
  <c r="J99" i="8"/>
  <c r="J98" i="8"/>
  <c r="J95" i="8"/>
  <c r="J94" i="8"/>
  <c r="J93" i="8"/>
  <c r="J92" i="8"/>
  <c r="J91" i="8"/>
  <c r="J90" i="8"/>
  <c r="J87" i="8"/>
  <c r="J86" i="8"/>
  <c r="J85" i="8"/>
  <c r="J84" i="8"/>
  <c r="J83" i="8"/>
  <c r="J82" i="8"/>
  <c r="J79" i="8"/>
  <c r="J78" i="8"/>
  <c r="J77" i="8"/>
  <c r="J76" i="8"/>
  <c r="J75" i="8"/>
  <c r="J74" i="8"/>
  <c r="J71" i="8"/>
  <c r="J70" i="8"/>
  <c r="J69" i="8"/>
  <c r="J68" i="8"/>
  <c r="J67" i="8"/>
  <c r="J66" i="8"/>
  <c r="J63" i="8"/>
  <c r="J62" i="8"/>
  <c r="J61" i="8"/>
  <c r="J60" i="8"/>
  <c r="J59" i="8"/>
  <c r="J58" i="8"/>
  <c r="J55" i="8"/>
  <c r="J54" i="8"/>
  <c r="J53" i="8"/>
  <c r="J52" i="8"/>
  <c r="J51" i="8"/>
  <c r="J50" i="8"/>
  <c r="J47" i="8"/>
  <c r="J46" i="8"/>
  <c r="J45" i="8"/>
  <c r="J44" i="8"/>
  <c r="J43" i="8"/>
  <c r="J42" i="8"/>
  <c r="J39" i="8"/>
  <c r="J38" i="8"/>
  <c r="J37" i="8"/>
  <c r="J36" i="8"/>
  <c r="J35" i="8"/>
  <c r="J34" i="8"/>
  <c r="J32" i="8"/>
  <c r="J31" i="8"/>
  <c r="J30" i="8"/>
  <c r="J29" i="8"/>
  <c r="J28" i="8"/>
  <c r="J27" i="8"/>
  <c r="J26" i="8"/>
  <c r="J23" i="8"/>
  <c r="J22" i="8"/>
  <c r="J21" i="8"/>
  <c r="J20" i="8"/>
  <c r="J19" i="8"/>
  <c r="J18" i="8"/>
  <c r="J16" i="8"/>
  <c r="J15" i="8"/>
  <c r="J14" i="8"/>
  <c r="J13" i="8"/>
  <c r="J12" i="8"/>
  <c r="J11" i="8"/>
  <c r="J10" i="8"/>
  <c r="J7" i="8"/>
  <c r="J6" i="8"/>
  <c r="J5" i="8"/>
  <c r="J4" i="8"/>
  <c r="J3" i="8"/>
  <c r="J2" i="8"/>
  <c r="J247" i="7"/>
  <c r="J246" i="7"/>
  <c r="J245" i="7"/>
  <c r="J244" i="7"/>
  <c r="J243" i="7"/>
  <c r="J242" i="7"/>
  <c r="J239" i="7"/>
  <c r="J238" i="7"/>
  <c r="J237" i="7"/>
  <c r="J236" i="7"/>
  <c r="J235" i="7"/>
  <c r="J234" i="7"/>
  <c r="J231" i="7"/>
  <c r="J230" i="7"/>
  <c r="J229" i="7"/>
  <c r="J228" i="7"/>
  <c r="J227" i="7"/>
  <c r="J226" i="7"/>
  <c r="J223" i="7"/>
  <c r="J222" i="7"/>
  <c r="J221" i="7"/>
  <c r="J220" i="7"/>
  <c r="J219" i="7"/>
  <c r="J218" i="7"/>
  <c r="J215" i="7"/>
  <c r="J214" i="7"/>
  <c r="J213" i="7"/>
  <c r="J212" i="7"/>
  <c r="J211" i="7"/>
  <c r="J210" i="7"/>
  <c r="J207" i="7"/>
  <c r="J206" i="7"/>
  <c r="J205" i="7"/>
  <c r="J204" i="7"/>
  <c r="J203" i="7"/>
  <c r="J202" i="7"/>
  <c r="J199" i="7"/>
  <c r="J198" i="7"/>
  <c r="J197" i="7"/>
  <c r="J196" i="7"/>
  <c r="J195" i="7"/>
  <c r="J194" i="7"/>
  <c r="J191" i="7"/>
  <c r="J190" i="7"/>
  <c r="J189" i="7"/>
  <c r="J188" i="7"/>
  <c r="J187" i="7"/>
  <c r="J186" i="7"/>
  <c r="J183" i="7"/>
  <c r="J182" i="7"/>
  <c r="J181" i="7"/>
  <c r="J180" i="7"/>
  <c r="J179" i="7"/>
  <c r="J178" i="7"/>
  <c r="J175" i="7"/>
  <c r="J174" i="7"/>
  <c r="J173" i="7"/>
  <c r="J172" i="7"/>
  <c r="J171" i="7"/>
  <c r="J170" i="7"/>
  <c r="J167" i="7"/>
  <c r="J166" i="7"/>
  <c r="J165" i="7"/>
  <c r="J164" i="7"/>
  <c r="J163" i="7"/>
  <c r="J162" i="7"/>
  <c r="J159" i="7"/>
  <c r="J158" i="7"/>
  <c r="J157" i="7"/>
  <c r="J156" i="7"/>
  <c r="J155" i="7"/>
  <c r="J154" i="7"/>
  <c r="J151" i="7"/>
  <c r="J150" i="7"/>
  <c r="J149" i="7"/>
  <c r="J148" i="7"/>
  <c r="J147" i="7"/>
  <c r="J146" i="7"/>
  <c r="J143" i="7"/>
  <c r="J142" i="7"/>
  <c r="J141" i="7"/>
  <c r="J140" i="7"/>
  <c r="J139" i="7"/>
  <c r="J138" i="7"/>
  <c r="J135" i="7"/>
  <c r="J134" i="7"/>
  <c r="J133" i="7"/>
  <c r="J132" i="7"/>
  <c r="J131" i="7"/>
  <c r="J130" i="7"/>
  <c r="J127" i="7"/>
  <c r="J126" i="7"/>
  <c r="J125" i="7"/>
  <c r="J124" i="7"/>
  <c r="J123" i="7"/>
  <c r="J122" i="7"/>
  <c r="J119" i="7"/>
  <c r="J118" i="7"/>
  <c r="J117" i="7"/>
  <c r="J116" i="7"/>
  <c r="J115" i="7"/>
  <c r="J114" i="7"/>
  <c r="J111" i="7"/>
  <c r="J110" i="7"/>
  <c r="J109" i="7"/>
  <c r="J108" i="7"/>
  <c r="J107" i="7"/>
  <c r="J106" i="7"/>
  <c r="J103" i="7"/>
  <c r="J102" i="7"/>
  <c r="J101" i="7"/>
  <c r="J100" i="7"/>
  <c r="J99" i="7"/>
  <c r="J98" i="7"/>
  <c r="J95" i="7"/>
  <c r="J94" i="7"/>
  <c r="J93" i="7"/>
  <c r="J92" i="7"/>
  <c r="J91" i="7"/>
  <c r="J90" i="7"/>
  <c r="J87" i="7"/>
  <c r="J86" i="7"/>
  <c r="J85" i="7"/>
  <c r="J84" i="7"/>
  <c r="J83" i="7"/>
  <c r="J82" i="7"/>
  <c r="J79" i="7"/>
  <c r="J78" i="7"/>
  <c r="J77" i="7"/>
  <c r="J76" i="7"/>
  <c r="J75" i="7"/>
  <c r="J74" i="7"/>
  <c r="J72" i="7"/>
  <c r="J71" i="7"/>
  <c r="J70" i="7"/>
  <c r="J69" i="7"/>
  <c r="J68" i="7"/>
  <c r="J67" i="7"/>
  <c r="J66" i="7"/>
  <c r="J63" i="7"/>
  <c r="J62" i="7"/>
  <c r="J61" i="7"/>
  <c r="J60" i="7"/>
  <c r="J59" i="7"/>
  <c r="J58" i="7"/>
  <c r="J55" i="7"/>
  <c r="J54" i="7"/>
  <c r="J53" i="7"/>
  <c r="J52" i="7"/>
  <c r="J51" i="7"/>
  <c r="J50" i="7"/>
  <c r="J47" i="7"/>
  <c r="J46" i="7"/>
  <c r="J45" i="7"/>
  <c r="J44" i="7"/>
  <c r="J43" i="7"/>
  <c r="J42" i="7"/>
  <c r="J39" i="7"/>
  <c r="J38" i="7"/>
  <c r="J37" i="7"/>
  <c r="J36" i="7"/>
  <c r="J35" i="7"/>
  <c r="J34" i="7"/>
  <c r="J32" i="7"/>
  <c r="J31" i="7"/>
  <c r="J30" i="7"/>
  <c r="J29" i="7"/>
  <c r="J28" i="7"/>
  <c r="J27" i="7"/>
  <c r="J26" i="7"/>
  <c r="J23" i="7"/>
  <c r="J22" i="7"/>
  <c r="J21" i="7"/>
  <c r="J20" i="7"/>
  <c r="J19" i="7"/>
  <c r="J18" i="7"/>
  <c r="J15" i="7"/>
  <c r="J14" i="7"/>
  <c r="J13" i="7"/>
  <c r="J12" i="7"/>
  <c r="J11" i="7"/>
  <c r="J10" i="7"/>
  <c r="J7" i="7"/>
  <c r="J6" i="7"/>
  <c r="J5" i="7"/>
  <c r="J4" i="7"/>
  <c r="J3" i="7"/>
  <c r="J2" i="7"/>
  <c r="J249" i="6"/>
  <c r="J247" i="6"/>
  <c r="J245" i="6"/>
  <c r="J243" i="6"/>
  <c r="J241" i="6"/>
  <c r="J239" i="6"/>
  <c r="J237" i="6"/>
  <c r="J235" i="6"/>
  <c r="J233" i="6"/>
  <c r="J231" i="6"/>
  <c r="J229" i="6"/>
  <c r="J228" i="6"/>
  <c r="J227" i="6"/>
  <c r="J225" i="6"/>
  <c r="J223" i="6"/>
  <c r="J222" i="6"/>
  <c r="J221" i="6"/>
  <c r="J220" i="6"/>
  <c r="J219" i="6"/>
  <c r="J217" i="6"/>
  <c r="J215" i="6"/>
  <c r="J214" i="6"/>
  <c r="J213" i="6"/>
  <c r="J212" i="6"/>
  <c r="J211" i="6"/>
  <c r="J209" i="6"/>
  <c r="J207" i="6"/>
  <c r="J206" i="6"/>
  <c r="J205" i="6"/>
  <c r="J204" i="6"/>
  <c r="J203" i="6"/>
  <c r="J201" i="6"/>
  <c r="J199" i="6"/>
  <c r="J198" i="6"/>
  <c r="J197" i="6"/>
  <c r="J196" i="6"/>
  <c r="J195" i="6"/>
  <c r="J193" i="6"/>
  <c r="J191" i="6"/>
  <c r="J190" i="6"/>
  <c r="J189" i="6"/>
  <c r="J188" i="6"/>
  <c r="J187" i="6"/>
  <c r="J185" i="6"/>
  <c r="J183" i="6"/>
  <c r="J182" i="6"/>
  <c r="J181" i="6"/>
  <c r="J180" i="6"/>
  <c r="J179" i="6"/>
  <c r="J177" i="6"/>
  <c r="J175" i="6"/>
  <c r="J174" i="6"/>
  <c r="J173" i="6"/>
  <c r="J172" i="6"/>
  <c r="J171" i="6"/>
  <c r="J169" i="6"/>
  <c r="J167" i="6"/>
  <c r="J166" i="6"/>
  <c r="J165" i="6"/>
  <c r="J164" i="6"/>
  <c r="J163" i="6"/>
  <c r="J161" i="6"/>
  <c r="J159" i="6"/>
  <c r="J158" i="6"/>
  <c r="J157" i="6"/>
  <c r="J156" i="6"/>
  <c r="J155" i="6"/>
  <c r="J153" i="6"/>
  <c r="J151" i="6"/>
  <c r="J150" i="6"/>
  <c r="J149" i="6"/>
  <c r="J148" i="6"/>
  <c r="J147" i="6"/>
  <c r="J145" i="6"/>
  <c r="J143" i="6"/>
  <c r="J142" i="6"/>
  <c r="J141" i="6"/>
  <c r="J140" i="6"/>
  <c r="J139" i="6"/>
  <c r="J137" i="6"/>
  <c r="J135" i="6"/>
  <c r="J134" i="6"/>
  <c r="J133" i="6"/>
  <c r="J132" i="6"/>
  <c r="J131" i="6"/>
  <c r="J129" i="6"/>
  <c r="J127" i="6"/>
  <c r="J126" i="6"/>
  <c r="J125" i="6"/>
  <c r="J124" i="6"/>
  <c r="J123" i="6"/>
  <c r="J121" i="6"/>
  <c r="J119" i="6"/>
  <c r="J118" i="6"/>
  <c r="J117" i="6"/>
  <c r="J116" i="6"/>
  <c r="J115" i="6"/>
  <c r="J113" i="6"/>
  <c r="J111" i="6"/>
  <c r="J110" i="6"/>
  <c r="J109" i="6"/>
  <c r="J108" i="6"/>
  <c r="J107" i="6"/>
  <c r="J105" i="6"/>
  <c r="J103" i="6"/>
  <c r="J102" i="6"/>
  <c r="J101" i="6"/>
  <c r="J100" i="6"/>
  <c r="J99" i="6"/>
  <c r="J97" i="6"/>
  <c r="J95" i="6"/>
  <c r="J94" i="6"/>
  <c r="J93" i="6"/>
  <c r="J92" i="6"/>
  <c r="J91" i="6"/>
  <c r="J89" i="6"/>
  <c r="J88" i="6"/>
  <c r="J87" i="6"/>
  <c r="J86" i="6"/>
  <c r="J85" i="6"/>
  <c r="J84" i="6"/>
  <c r="J83" i="6"/>
  <c r="J81" i="6"/>
  <c r="J79" i="6"/>
  <c r="J78" i="6"/>
  <c r="J77" i="6"/>
  <c r="J76" i="6"/>
  <c r="J75" i="6"/>
  <c r="J73" i="6"/>
  <c r="J71" i="6"/>
  <c r="J70" i="6"/>
  <c r="J69" i="6"/>
  <c r="J68" i="6"/>
  <c r="J67" i="6"/>
  <c r="J66" i="6"/>
  <c r="J65" i="6"/>
  <c r="J63" i="6"/>
  <c r="J62" i="6"/>
  <c r="J61" i="6"/>
  <c r="J60" i="6"/>
  <c r="J59" i="6"/>
  <c r="J58" i="6"/>
  <c r="J57" i="6"/>
  <c r="J55" i="6"/>
  <c r="J54" i="6"/>
  <c r="J53" i="6"/>
  <c r="J52" i="6"/>
  <c r="J51" i="6"/>
  <c r="J50" i="6"/>
  <c r="J49" i="6"/>
  <c r="J47" i="6"/>
  <c r="J46" i="6"/>
  <c r="J45" i="6"/>
  <c r="J44" i="6"/>
  <c r="J43" i="6"/>
  <c r="J42" i="6"/>
  <c r="J41" i="6"/>
  <c r="J39" i="6"/>
  <c r="J38" i="6"/>
  <c r="J37" i="6"/>
  <c r="J36" i="6"/>
  <c r="J35" i="6"/>
  <c r="J34" i="6"/>
  <c r="J33" i="6"/>
  <c r="J31" i="6"/>
  <c r="J30" i="6"/>
  <c r="J29" i="6"/>
  <c r="J28" i="6"/>
  <c r="J27" i="6"/>
  <c r="J26" i="6"/>
  <c r="J25" i="6"/>
  <c r="J23" i="6"/>
  <c r="J22" i="6"/>
  <c r="J21" i="6"/>
  <c r="J20" i="6"/>
  <c r="J19" i="6"/>
  <c r="J18" i="6"/>
  <c r="J17" i="6"/>
  <c r="J15" i="6"/>
  <c r="J14" i="6"/>
  <c r="J13" i="6"/>
  <c r="J12" i="6"/>
  <c r="J11" i="6"/>
  <c r="J10" i="6"/>
  <c r="J9" i="6"/>
  <c r="J7" i="6"/>
  <c r="J6" i="6"/>
  <c r="J5" i="6"/>
  <c r="J4" i="6"/>
  <c r="J3" i="6"/>
  <c r="J2" i="6"/>
</calcChain>
</file>

<file path=xl/sharedStrings.xml><?xml version="1.0" encoding="utf-8"?>
<sst xmlns="http://schemas.openxmlformats.org/spreadsheetml/2006/main" count="38075" uniqueCount="516">
  <si>
    <t>Región</t>
  </si>
  <si>
    <t>Unidad Ejecutora de Educación</t>
  </si>
  <si>
    <t>Nombre de IGED</t>
  </si>
  <si>
    <t>Codigo de IGED (codooii)</t>
  </si>
  <si>
    <t>Tipo de IGED</t>
  </si>
  <si>
    <t>Meta</t>
  </si>
  <si>
    <t>Numerador</t>
  </si>
  <si>
    <t>Denominador</t>
  </si>
  <si>
    <t>Valor logrado</t>
  </si>
  <si>
    <t>Cumplimiento</t>
  </si>
  <si>
    <t>LIMA METROPOLITANA</t>
  </si>
  <si>
    <t>001-56: USE 01 SAN JUAN DE MIRAFLORES</t>
  </si>
  <si>
    <t>UGEL 01 SAN JUAN DE MIRAFLORES</t>
  </si>
  <si>
    <t>UGEL EJECUTORA</t>
  </si>
  <si>
    <t>017-72: DIRECCION DE EDUCACION DE LIMA</t>
  </si>
  <si>
    <t>DRE LIMA METROPOLITANA</t>
  </si>
  <si>
    <t>DRE EJECUTORA</t>
  </si>
  <si>
    <t>NO APLICA</t>
  </si>
  <si>
    <t>002-57: USE 02 SAN MARTIN DE PORRAS</t>
  </si>
  <si>
    <t>UGEL 02 RIMAC</t>
  </si>
  <si>
    <t>003-58: USE 03 CERCADO</t>
  </si>
  <si>
    <t>UGEL 03 BREÑA</t>
  </si>
  <si>
    <t>004-59: USE 04 COMAS</t>
  </si>
  <si>
    <t>UGEL 04 COMAS</t>
  </si>
  <si>
    <t>005-60: USE 05 SAN JUAN DE LURIGANCHO</t>
  </si>
  <si>
    <t>UGEL 05 SAN JUAN DE LURIGANCHO</t>
  </si>
  <si>
    <t>006-61: USE 06 VITARTE</t>
  </si>
  <si>
    <t>UGEL 06 ATE</t>
  </si>
  <si>
    <t>007-62: USE 07 SAN BORJA</t>
  </si>
  <si>
    <t>UGEL 07 SAN BORJA</t>
  </si>
  <si>
    <t>AMAZONAS</t>
  </si>
  <si>
    <t>300-724: REGION AMAZONAS-EDUCACION</t>
  </si>
  <si>
    <t>UGEL BONGARA</t>
  </si>
  <si>
    <t>UGEL OPERATIVA</t>
  </si>
  <si>
    <t>UGEL CHACHAPOYAS</t>
  </si>
  <si>
    <t>DRE AMAZONAS</t>
  </si>
  <si>
    <t>UGEL LUYA</t>
  </si>
  <si>
    <t>UGEL RODRIGUEZ DE MENDOZA</t>
  </si>
  <si>
    <t>301-954: REGION AMAZONAS-EDUCACION BAGUA</t>
  </si>
  <si>
    <t>UGEL UTCUBAMBA</t>
  </si>
  <si>
    <t>302-1220: REGION AMAZONAS-EDUCACION CONDORCANQUI</t>
  </si>
  <si>
    <t>UGEL CONDORCANQUI</t>
  </si>
  <si>
    <t>303-1349: GOB.REG.AMAZONAS- EDUCACION BAGUA CAPITAL</t>
  </si>
  <si>
    <t>UGEL BAGUA</t>
  </si>
  <si>
    <t>UGEL IBIR-IMAZA</t>
  </si>
  <si>
    <t>ANCASH</t>
  </si>
  <si>
    <t>300-729: REGION ANCASH-EDUCACION ANCASH</t>
  </si>
  <si>
    <t>DRE ANCASH</t>
  </si>
  <si>
    <t>301-730: REGION ANCASH-EDUCACION SANTA</t>
  </si>
  <si>
    <t>UGEL SANTA</t>
  </si>
  <si>
    <t>302-731: REGION ANCASH-EDUCACION HUAYLAS</t>
  </si>
  <si>
    <t>UGEL HUAYLAS</t>
  </si>
  <si>
    <t>303-732: REGION ANCASH-EDUCACION HUARMEY</t>
  </si>
  <si>
    <t>UGEL HUARMEY</t>
  </si>
  <si>
    <t>304-733: REGION ANCASH-EDUCACION AIJA</t>
  </si>
  <si>
    <t>UGEL AIJA</t>
  </si>
  <si>
    <t>305-734: REGION ANCASH-EDUCACION POMABAMBA</t>
  </si>
  <si>
    <t>UGEL POMABAMBA</t>
  </si>
  <si>
    <t>306-735: REGION ANCASH-EDUCACION SIHUAS</t>
  </si>
  <si>
    <t>UGEL SIHUAS</t>
  </si>
  <si>
    <t>307-736: REGION ANCASH-EDUCACION CARLOS F. FITZCARRALD</t>
  </si>
  <si>
    <t>UGEL CARLOS FERMIN FITZCARRALD</t>
  </si>
  <si>
    <t>308-737: REGION ANCASH-EDUCACION HUARI</t>
  </si>
  <si>
    <t>UGEL HUARI</t>
  </si>
  <si>
    <t>309-738: REGION ANCASH-EDUCACION PALLASCA</t>
  </si>
  <si>
    <t>UGEL PALLASCA</t>
  </si>
  <si>
    <t>310-1206: REGION ANCASH - EDUCACION CASMA</t>
  </si>
  <si>
    <t>UGEL CASMA</t>
  </si>
  <si>
    <t>311-1221: REGION ANCASH - EDUCACION HUARAZ</t>
  </si>
  <si>
    <t>UGEL HUARAZ</t>
  </si>
  <si>
    <t>312-1477: GOB. REG. DE ANCASH- EDUCACION ANTONIO RAIMONDI</t>
  </si>
  <si>
    <t>UGEL ANTONIO RAYMONDI</t>
  </si>
  <si>
    <t>313-1478: GOB.REG. DE ANCASH- EDUCACION BOLOGNESI</t>
  </si>
  <si>
    <t>UGEL BOLOGNESI</t>
  </si>
  <si>
    <t>314-1479: GOB.REG. DE ANCASH- EDUCACION - ASUNCION</t>
  </si>
  <si>
    <t>UGEL ASUNCION</t>
  </si>
  <si>
    <t>315-1480: GOB.REG. DE ANCASH- EDUCACION - CARHUAZ</t>
  </si>
  <si>
    <t>UGEL CARHUAZ</t>
  </si>
  <si>
    <t>316-1481: GOB.REG. DE ANCASH- EDUCACION - MARISCAL LUZURIAGA</t>
  </si>
  <si>
    <t>UGEL MARISCAL LUZURIAGA</t>
  </si>
  <si>
    <t>317-1482: GOB.REG. DE ANCASH- EDUCACION OCROS</t>
  </si>
  <si>
    <t>UGEL OCROS</t>
  </si>
  <si>
    <t>318-1483: GOB.REG. DE ANCASH- EDUCACION RECUAY</t>
  </si>
  <si>
    <t>UGEL RECUAY</t>
  </si>
  <si>
    <t>319-1484: GOB.REG. DE ANCASH - EDUCACION YUNGAY</t>
  </si>
  <si>
    <t>UGEL YUNGAY</t>
  </si>
  <si>
    <t>320-1491: GOB. REG. DE ANCASH- EDUCACION CORONGO</t>
  </si>
  <si>
    <t>UGEL CORONGO</t>
  </si>
  <si>
    <t>APURIMAC</t>
  </si>
  <si>
    <t>300-753: REGION APURIMAC-EDUCACION APURIMAC</t>
  </si>
  <si>
    <t>GRE APURIMAC</t>
  </si>
  <si>
    <t>GRE EJECUTORA</t>
  </si>
  <si>
    <t>301-754: REGION APURIMAC-EDUCACION CHANKA</t>
  </si>
  <si>
    <t>UGEL ANDAHUAYLAS</t>
  </si>
  <si>
    <t>302-1010: REGION APURIMAC-EDUCACION COTABAMBAS</t>
  </si>
  <si>
    <t>UGEL COTABAMBAS</t>
  </si>
  <si>
    <t>303-1011: REGION APURIMAC-EDUCACION CHINCHEROS</t>
  </si>
  <si>
    <t>UGEL CHINCHEROS</t>
  </si>
  <si>
    <t>304-1430: GOB.REG.APURIMAC- EDUCACION GRAU</t>
  </si>
  <si>
    <t>UGEL GRAU</t>
  </si>
  <si>
    <t>305-1431: GOB.REG. APURIMAC- EDUCACION HUANCARAMA</t>
  </si>
  <si>
    <t>UGEL HUANCARAMA</t>
  </si>
  <si>
    <t>306-1432: GOB.REG. DE APURIMAC- EDUCACION AYMARAES</t>
  </si>
  <si>
    <t>UGEL AYMARAES</t>
  </si>
  <si>
    <t>307-1433: GOB. REG. APURIMAC- EDUCACION ABANCAY</t>
  </si>
  <si>
    <t>UGEL ABANCAY</t>
  </si>
  <si>
    <t>308-1538: GOB. REG. APURIMAC - EDUCACION ANTABAMBA</t>
  </si>
  <si>
    <t>UGEL ANTABAMBA</t>
  </si>
  <si>
    <t>AREQUIPA</t>
  </si>
  <si>
    <t>300-763: REGION AREQUIPA-EDUCACION</t>
  </si>
  <si>
    <t>GRE AREQUIPA</t>
  </si>
  <si>
    <t>302-1103: REGION AREQUIPA-EDUCACION AREQUIPA NORTE</t>
  </si>
  <si>
    <t>UGEL AREQUIPA NORTE</t>
  </si>
  <si>
    <t>303-1104: REGION AREQUIPA-EDUCACION AREQUIPA SUR</t>
  </si>
  <si>
    <t>UGEL AREQUIPA SUR</t>
  </si>
  <si>
    <t>304-1597: REGION AREQUIPA - UGEL CAMANA</t>
  </si>
  <si>
    <t>UGEL CAMANA</t>
  </si>
  <si>
    <t>305-1598: REGION AREQUIPA - UGEL CARAVELI</t>
  </si>
  <si>
    <t>UGEL CARAVELI</t>
  </si>
  <si>
    <t>306-1599: REGION AREQUIPA - UGEL CASTILLA</t>
  </si>
  <si>
    <t>UGEL CASTILLA</t>
  </si>
  <si>
    <t>307-1600: REGION AREQUIPA - UGEL CONDESUYOS</t>
  </si>
  <si>
    <t>UGEL CONDESUYOS</t>
  </si>
  <si>
    <t>308-1601: REGION AREQUIPA - UGEL ISLAY</t>
  </si>
  <si>
    <t>UGEL ISLAY</t>
  </si>
  <si>
    <t>309-1602: REGION AREQUIPA - UGEL LA UNION</t>
  </si>
  <si>
    <t>UGEL LA UNION</t>
  </si>
  <si>
    <t>310-1603: REGION AREQUIPA - UGEL CAYLLOMA</t>
  </si>
  <si>
    <t>UGEL CAYLLOMA</t>
  </si>
  <si>
    <t>311-1604: REGION AREQUIPA - UGEL LA JOYA</t>
  </si>
  <si>
    <t>UGEL LA JOYA</t>
  </si>
  <si>
    <t>AYACUCHO</t>
  </si>
  <si>
    <t>300-773: REGION AYACUCHO-EDUCACION</t>
  </si>
  <si>
    <t>DRE AYACUCHO</t>
  </si>
  <si>
    <t>301-1042: REGION AYACUCHO-EDUCACION CENTRO AYACUCHO</t>
  </si>
  <si>
    <t>UGEL CANGALLO</t>
  </si>
  <si>
    <t>302-1043: REGION AYACUCHO-EDUCACION LUCANAS</t>
  </si>
  <si>
    <t>UGEL LUCANAS</t>
  </si>
  <si>
    <t>303-1044: REGION AYACUCHO-EDUCACION SARA SARA</t>
  </si>
  <si>
    <t>UGEL PARINACOCHAS</t>
  </si>
  <si>
    <t>304-1351: GOB.REG. DE AYACUCHO- EDUCACION SUR PAUZA</t>
  </si>
  <si>
    <t>UGEL PAUCAR DEL SARA SARA</t>
  </si>
  <si>
    <t>305-1237: REGION AYACUCHO - EDUCACION HUANTA</t>
  </si>
  <si>
    <t>UGEL HUANTA</t>
  </si>
  <si>
    <t>307-1352: GOB.REG. DE AYACUCHO- EDUCACION VRAE LA MAR</t>
  </si>
  <si>
    <t>UGEL LA MAR</t>
  </si>
  <si>
    <t>308-1361: GOB. REG. DE AYACUCHO- EDUCACION HUAMANGA</t>
  </si>
  <si>
    <t>UGEL HUAMANGA</t>
  </si>
  <si>
    <t>309-1377: GOB. REG. AYACUCHO- EDUCACION UGEL SUCRE</t>
  </si>
  <si>
    <t>UGEL SUCRE</t>
  </si>
  <si>
    <t>310-1378: GOB. REG. AYACUCHO - EDUCACION UGEL VICTOR FAJARDO</t>
  </si>
  <si>
    <t>UGEL VICTOR FAJARDO</t>
  </si>
  <si>
    <t>311-1440: GOB. REG. AYACUCHO- EDUCACION VILCASHUAMAN</t>
  </si>
  <si>
    <t>UGEL VILCASHUAMAN</t>
  </si>
  <si>
    <t>312-1493: GOB.REG. DE AYACUCHO- EDUCACION HUANCASANCOS</t>
  </si>
  <si>
    <t>UGEL HUANCASANCOS</t>
  </si>
  <si>
    <t>CAJAMARCA</t>
  </si>
  <si>
    <t>300-781: REGION CAJAMARCA-EDUCACION CAJAMARCA</t>
  </si>
  <si>
    <t>DRE CAJAMARCA</t>
  </si>
  <si>
    <t>301-782: REGION CAJAMARCA-EDUCACION CHOTA</t>
  </si>
  <si>
    <t>UGEL CHOTA</t>
  </si>
  <si>
    <t>302-783: REGION CAJAMARCA-EDUCACION CUTERVO</t>
  </si>
  <si>
    <t>UGEL CUTERVO</t>
  </si>
  <si>
    <t>303-784: REGION CAJAMARCA-EDUCACION JAEN</t>
  </si>
  <si>
    <t>UGEL JAEN</t>
  </si>
  <si>
    <t>304-1168: REGION CAJAMARCA - EDUCACION SAN IGNACIO</t>
  </si>
  <si>
    <t>UGEL SAN IGNACIO</t>
  </si>
  <si>
    <t>305-1353: GOB.REG. DE CAJAMARCA- EDUCACION UGEL SANTA CRUZ</t>
  </si>
  <si>
    <t>UGEL SANTA CRUZ</t>
  </si>
  <si>
    <t>306-1354: GOB.REG. DE CAJAMARCA- EDUCACION UGEL CAJABAMBA</t>
  </si>
  <si>
    <t>UGEL CAJABAMBA</t>
  </si>
  <si>
    <t>307-1355: GOB.REG. DE CAJAMARCA- EDUCACION UGEL BAMBAMARCA</t>
  </si>
  <si>
    <t>UGEL HUALGAYOC</t>
  </si>
  <si>
    <t>308-1379: GOB.REG. CAJAMARCA - EDUCACION UGEL CELENDIN</t>
  </si>
  <si>
    <t>UGEL CELENDIN</t>
  </si>
  <si>
    <t>309-1380: GOB. REG. CAJAMARCA - EDUCACION UGEL CAJAMARCA</t>
  </si>
  <si>
    <t>UGEL CAJAMARCA</t>
  </si>
  <si>
    <t>310-1381: GOB. REG. CAJAMARCA - EDUCACION UGEL SAN MARCOS</t>
  </si>
  <si>
    <t>UGEL SAN MARCOS</t>
  </si>
  <si>
    <t>311-1382: GOB. REG. CAJAMARCA - EDUCACION UGEL CONTUMAZA</t>
  </si>
  <si>
    <t>UGEL CONTUMAZA</t>
  </si>
  <si>
    <t>312-1383: GOB. REG. CAJAMARCA - EDUCACION UGEL SAN MIGUEL</t>
  </si>
  <si>
    <t>UGEL SAN MIGUEL</t>
  </si>
  <si>
    <t>313-1384: GOB. REG. CAJAMARCA - EDUCACION UGEL SAN PABLO</t>
  </si>
  <si>
    <t>UGEL SAN PABLO</t>
  </si>
  <si>
    <t>CUSCO</t>
  </si>
  <si>
    <t>300-796: REGION CUSCO-EDUCACION</t>
  </si>
  <si>
    <t>DRE CUSCO</t>
  </si>
  <si>
    <t>302-1105: REGION CUSCO-EDUCACION CANCHIS</t>
  </si>
  <si>
    <t>UGEL CANCHIS</t>
  </si>
  <si>
    <t>303-1106: REGION CUSCO - EDUCACION QUISPICANCHI</t>
  </si>
  <si>
    <t>UGEL QUISPICANCHI</t>
  </si>
  <si>
    <t>304-1107: REGION CUSCO - EDUCACION LA CONVENCION</t>
  </si>
  <si>
    <t>UGEL LA CONVENCION</t>
  </si>
  <si>
    <t>305-1239: REGION CUSCO - EDUCACION CHUMBIVILCAS</t>
  </si>
  <si>
    <t>UGEL CHUMBIVILCAS</t>
  </si>
  <si>
    <t>306-1240: GOB. REG. DPTO. CUSCO - EDUCACION PARURO</t>
  </si>
  <si>
    <t>UGEL PARURO</t>
  </si>
  <si>
    <t>308-1242: GOB. REG. DPTO. CUSCO - EDUCACION URUBAMBA</t>
  </si>
  <si>
    <t>UGEL URUBAMBA</t>
  </si>
  <si>
    <t>309-1524: GOB.REG.DPTO. CUSCO- EDUCACION PAUCARTAMBO</t>
  </si>
  <si>
    <t>UGEL PAUCARTAMBO</t>
  </si>
  <si>
    <t>310-1525: GOB.REG. DPTO. CUSCO- EDUCACION ESPINAR</t>
  </si>
  <si>
    <t>UGEL ESPINAR</t>
  </si>
  <si>
    <t>311-1550: GOB.REG,DPTO. CUSCO- UGEL CALCA</t>
  </si>
  <si>
    <t>UGEL CALCA</t>
  </si>
  <si>
    <t>312-1644: GOB. REG. DPTO. CUSCO - UGEL CUSCO</t>
  </si>
  <si>
    <t>UGEL CUSCO</t>
  </si>
  <si>
    <t>313-1665: GOB.REG.DPTO. DE CUSCO - EDUCACION CANAS</t>
  </si>
  <si>
    <t>UGEL CANAS</t>
  </si>
  <si>
    <t>314-1668: GOB. REG. DPTO. CUSCO - EDUCACION ACOMAYO</t>
  </si>
  <si>
    <t>UGEL ACOMAYO</t>
  </si>
  <si>
    <t>315-1682: GOB. REG. DPTO. CUSCO - EDUCACION ANTA</t>
  </si>
  <si>
    <t>UGEL ANTA</t>
  </si>
  <si>
    <t>316-1694: GOB. REG. DPTO. CUSCO - EDUCACION PICHARI KIMBIRI VILLA VIRGEN</t>
  </si>
  <si>
    <t>UGEL PICHARI-KIMBIRI</t>
  </si>
  <si>
    <t>HUANCAVELICA</t>
  </si>
  <si>
    <t>300-802: REGION HUANCAVELICA-EDUCACION</t>
  </si>
  <si>
    <t>DRE HUANCAVELICA</t>
  </si>
  <si>
    <t>307-1385: GOB. REG. HUANCAVELICA - EDUCACION UGEL ANGARAES</t>
  </si>
  <si>
    <t>UGEL ANGARAES</t>
  </si>
  <si>
    <t>308-1637: GOB. REG. HUANCAVELICA - UGEL SURCUBAMBA</t>
  </si>
  <si>
    <t>UGEL SURCUBAMBA</t>
  </si>
  <si>
    <t>309-1638: GOB. REG. HUANCAVELICA - UGEL ACOBAMBA</t>
  </si>
  <si>
    <t>UGEL ACOBAMBA</t>
  </si>
  <si>
    <t>310-1639: GOB. REG. HUANCAVELICA - UGEL HUANCAVELICA</t>
  </si>
  <si>
    <t>UGEL HUANCAVELICA</t>
  </si>
  <si>
    <t>311-1640: GOB. REG. HUANCAVELICA - UGEL HUAYTARA</t>
  </si>
  <si>
    <t>UGEL HUAYTARA</t>
  </si>
  <si>
    <t>312-1641: GOB. REG. HUANCAVELICA - UGEL TAYACAJA</t>
  </si>
  <si>
    <t>UGEL TAYACAJA</t>
  </si>
  <si>
    <t>313-1642: GOB. REG. HUANCAVELICA - UGEL CASTROVIRREYNA</t>
  </si>
  <si>
    <t>UGEL CASTROVIRREYNA</t>
  </si>
  <si>
    <t>314-1643: GOB. REG. HUANCAVELICA - UGEL CHURCAMPA</t>
  </si>
  <si>
    <t>UGEL CHURCAMPA</t>
  </si>
  <si>
    <t>HUANUCO</t>
  </si>
  <si>
    <t>300-808: REGION HUANUCO-EDUCACION</t>
  </si>
  <si>
    <t>DRE HUANUCO</t>
  </si>
  <si>
    <t>301-809: REGION HUANUCO-EDUCACION MARAÑON</t>
  </si>
  <si>
    <t>UGEL MARAÑON</t>
  </si>
  <si>
    <t>302-1108: REGION HUANUCO - EDUCACION LEONCIO PRADO</t>
  </si>
  <si>
    <t>UGEL LEONCIO PRADO</t>
  </si>
  <si>
    <t>303-1109: REGION HUANUCO - EDUCACION DOS DE MAYO</t>
  </si>
  <si>
    <t>UGEL DOS DE MAYO</t>
  </si>
  <si>
    <t>304-1386: GOB. REG. HUANUCO - EDUCACION PACHITEA</t>
  </si>
  <si>
    <t>UGEL PACHITEA</t>
  </si>
  <si>
    <t>305-1387: GOB. REG. HUANUCO - EDUCACION HUAMALIES</t>
  </si>
  <si>
    <t>UGEL HUAMALIES</t>
  </si>
  <si>
    <t>306-1388: GOB. REG. HUANUCO - EDUCACION PUERTO INCA</t>
  </si>
  <si>
    <t>UGEL PUERTO INCA</t>
  </si>
  <si>
    <t>307-1453: GOB. REG. HUANUCO - EDUCACION UGEL HUACAYBAMBA</t>
  </si>
  <si>
    <t>UGEL HUACAYBAMBA</t>
  </si>
  <si>
    <t>308-1540: GOB. REG. HUANUCO - EDUCAC ION UGEL AMBO</t>
  </si>
  <si>
    <t>UGEL AMBO</t>
  </si>
  <si>
    <t>309-1541: GOB. REG. HUANUCO - EDUCACION UGEL LAURICOCHA</t>
  </si>
  <si>
    <t>UGEL LAURICOCHA</t>
  </si>
  <si>
    <t>310-1542: GOB. REG. HUANUCO - EDUCACION - UGEL YAROWILCA</t>
  </si>
  <si>
    <t>UGEL YAROWILCA</t>
  </si>
  <si>
    <t>311-1543: GOB. REG. HUANUCO - EDUCACION- UGEL HUANUCO</t>
  </si>
  <si>
    <t>UGEL HUANUCO</t>
  </si>
  <si>
    <t>ICA</t>
  </si>
  <si>
    <t>300-816: REGION ICA-EDUCACION</t>
  </si>
  <si>
    <t>DRE ICA</t>
  </si>
  <si>
    <t>UGEL ICA</t>
  </si>
  <si>
    <t>301-1012: REGION ICA-EDUCACION CHINCHA</t>
  </si>
  <si>
    <t>UGEL CHINCHA</t>
  </si>
  <si>
    <t>302-1013: REGION ICA-EDUCACION - NASCA</t>
  </si>
  <si>
    <t>UGEL NAZCA</t>
  </si>
  <si>
    <t>303-1389: GOB. REG. ICA - EDUCACION PISCO</t>
  </si>
  <si>
    <t>UGEL PISCO</t>
  </si>
  <si>
    <t>304-1417: REGION ICA - EDUCACION PALPA</t>
  </si>
  <si>
    <t>UGEL PALPA</t>
  </si>
  <si>
    <t>JUNIN</t>
  </si>
  <si>
    <t>300-822: REGION JUNIN-EDUCACION</t>
  </si>
  <si>
    <t>DRE JUNIN</t>
  </si>
  <si>
    <t>301-1111: REGION JUNIN - EDUCACION TARMA</t>
  </si>
  <si>
    <t>UGEL TARMA</t>
  </si>
  <si>
    <t>302-1112: REGION JUNIN - EDUCACION SATIPO</t>
  </si>
  <si>
    <t>UGEL SATIPO</t>
  </si>
  <si>
    <t>UGEL RIO ENE - MANTARO</t>
  </si>
  <si>
    <t>303-1459: GOB. REG. DE JUNIN- EDUCACION CHANCHAMAYO</t>
  </si>
  <si>
    <t>UGEL CHANCHAMAYO</t>
  </si>
  <si>
    <t>304-1606: GOB. REG. DE JUNIN - EDUCACION HUANCAYO</t>
  </si>
  <si>
    <t>UGEL HUANCAYO</t>
  </si>
  <si>
    <t>305-1607: GOB. REG. DE JUNIN - EDUCACION CONCEPCION</t>
  </si>
  <si>
    <t>UGEL CONCEPCION</t>
  </si>
  <si>
    <t>306-1608: GOB. REG. DE JUNIN - EDUCACION CHUPACA</t>
  </si>
  <si>
    <t>UGEL CHUPACA</t>
  </si>
  <si>
    <t>307-1609: GOB. REG. DE JUNIN - EDUCACION JAUJA</t>
  </si>
  <si>
    <t>UGEL JAUJA</t>
  </si>
  <si>
    <t>308-1610: GOB. REG. DE JUNIN - EDUCACION YAULI- LA OROYA</t>
  </si>
  <si>
    <t>UGEL YAULI</t>
  </si>
  <si>
    <t>309-1611: GOB. REG. DE JUNIN - EDUCACION PROVINCIA DE JUNIN</t>
  </si>
  <si>
    <t>UGEL JUNIN</t>
  </si>
  <si>
    <t>310-1678: GOB. REG. DE JUNIN - EDUCACION PICHANAKI</t>
  </si>
  <si>
    <t>UGEL PICHANAKI</t>
  </si>
  <si>
    <t>311-1679: GOB. REG. DE JUNIN - EDUCACION PANGOA</t>
  </si>
  <si>
    <t>UGEL PANGOA</t>
  </si>
  <si>
    <t>312-1680: GOB. REG. DE JUNIN - EDUCACION RIO TAMBO</t>
  </si>
  <si>
    <t>UGEL RIO TAMBO</t>
  </si>
  <si>
    <t>LA LIBERTAD</t>
  </si>
  <si>
    <t>300-834: REGION LA LIBERTAD-EDUCACION</t>
  </si>
  <si>
    <t>GRE LA LIBERTAD</t>
  </si>
  <si>
    <t>301-835: REGION LA LIBERTAD-EDUCACION CHEPEN</t>
  </si>
  <si>
    <t>UGEL CHEPEN</t>
  </si>
  <si>
    <t>302-836: REGION LA LIBERTAD-EDUCACION PACASMAYO</t>
  </si>
  <si>
    <t>UGEL PACASMAYO</t>
  </si>
  <si>
    <t>303-837: REGION LA LIBERTAD-EDUCACION ASCOPE</t>
  </si>
  <si>
    <t>UGEL ASCOPE</t>
  </si>
  <si>
    <t>304-838: REGION LA LIBERTAD-EDUCACION GRAN CHIMU</t>
  </si>
  <si>
    <t>UGEL GRAN CHIMU</t>
  </si>
  <si>
    <t>305-839: REGION LA LIBERTAD-EDUCACION OTUZCO</t>
  </si>
  <si>
    <t>UGEL OTUZCO</t>
  </si>
  <si>
    <t>306-840: REGION LA LIBERTAD-EDUCACION SANTIAGO DE CHUCO</t>
  </si>
  <si>
    <t>UGEL SANTIAGO DE CHUCO</t>
  </si>
  <si>
    <t>307-841: REGION LA LIBERTAD-EDUCACION SANCHEZ CARRION</t>
  </si>
  <si>
    <t>UGEL SANCHEZ CARRION</t>
  </si>
  <si>
    <t>308-842: REGION LA LIBERTAD-EDUCACION PATAZ</t>
  </si>
  <si>
    <t>UGEL PATAZ</t>
  </si>
  <si>
    <t>309-843: REGION LA LIBERTAD-EDUCACION BOLIVAR</t>
  </si>
  <si>
    <t>UGEL BOLIVAR</t>
  </si>
  <si>
    <t>311-988: REGION LA LIBERTAD-EDUCACION JULCAN</t>
  </si>
  <si>
    <t>UGEL JULCAN</t>
  </si>
  <si>
    <t>312-1307: REGION LA LIBERTAD- EDUCACION VIRU</t>
  </si>
  <si>
    <t>UGEL VIRU</t>
  </si>
  <si>
    <t>313-1485: GOB. REG. DE LA LIBERTAD - EDUCACION EL PORVENIR</t>
  </si>
  <si>
    <t>UGEL 01 EL PORVENIR</t>
  </si>
  <si>
    <t>314-1486: GOB. REG. DE LA LIBERTAD - EDUCACION LA ESPERANZA</t>
  </si>
  <si>
    <t>UGEL 02 LA ESPERANZA</t>
  </si>
  <si>
    <t>315-1487: GOB. REG. DE LA LIBERTAD - EDUCACION TRUJILLO NOR OESTE</t>
  </si>
  <si>
    <t>UGEL 03 TRUJILLO NOR OESTE</t>
  </si>
  <si>
    <t>316-1488: GOB. REG. DE LA LIBERTAD - EDUCACION TRUJILLO SUR ESTE</t>
  </si>
  <si>
    <t>UGEL 04 TRUJILLO SUR ESTE</t>
  </si>
  <si>
    <t>LAMBAYEQUE</t>
  </si>
  <si>
    <t>300-858: REGION LAMBAYEQUE-EDUCACION CHICLAYO</t>
  </si>
  <si>
    <t>UGEL CHICLAYO</t>
  </si>
  <si>
    <t>302-1225: REGION LAMBAYEQUE - EDUCACION LAMBAYEQUE</t>
  </si>
  <si>
    <t>UGEL LAMBAYEQUE</t>
  </si>
  <si>
    <t>303-1226: REGION LAMBAYEQUE - EDUCACION FERREÑAFE</t>
  </si>
  <si>
    <t>UGEL FERREÑAFE</t>
  </si>
  <si>
    <t>304-1697: GOB. REG. DPTO. LAMBAYEQUE - GERENCIA REGIONAL DE EDUCACION LAMBAYEQUE</t>
  </si>
  <si>
    <t>GRE LAMBAYEQUE</t>
  </si>
  <si>
    <t>LORETO</t>
  </si>
  <si>
    <t>300-867: REGION LORETO-EDUCACION</t>
  </si>
  <si>
    <t>UGEL MAYNAS</t>
  </si>
  <si>
    <t>DRE LORETO</t>
  </si>
  <si>
    <t>301-868: REGION LORETO-EDUCACION ALTO AMAZONAS</t>
  </si>
  <si>
    <t>UGEL ALTO AMAZONAS - YURIMAGUAS</t>
  </si>
  <si>
    <t>302-869: REGION LORETO-EDUCACION UCAYALI-CONTAMANA LORETO</t>
  </si>
  <si>
    <t>UGEL UCAYALI - CONTAMANA</t>
  </si>
  <si>
    <t>303-1125: REGION LORETO-EDUCACION MARISCAL RAMON CASTILLA</t>
  </si>
  <si>
    <t>UGEL MARISCAL RAMON CASTILLA - CABALLOCOCHA</t>
  </si>
  <si>
    <t>304-1178: REGION LORETO-EDUCACION REQUENA</t>
  </si>
  <si>
    <t>UGEL REQUENA</t>
  </si>
  <si>
    <t>305-1179: REGION LORETO-EDUCACION NAUTA</t>
  </si>
  <si>
    <t>UGEL LORETO - NAUTA</t>
  </si>
  <si>
    <t>306-1248: REGION LORETO - EDUCACION DATEM DEL MARAÑON</t>
  </si>
  <si>
    <t>UGEL ALTO AMAZONAS - SAN LORENZO</t>
  </si>
  <si>
    <t>308-1676: GOB. REG. DE LORETO - EDUCACION PUTUMAYO</t>
  </si>
  <si>
    <t>UGEL PUTUMAYO</t>
  </si>
  <si>
    <t>MADRE DE DIOS</t>
  </si>
  <si>
    <t>300-878: REGION MADRE DE DIOS-EDUCACION</t>
  </si>
  <si>
    <t>UGEL TAHUAMANU</t>
  </si>
  <si>
    <t>DRE MADRE DE DIOS</t>
  </si>
  <si>
    <t>UGEL MANU</t>
  </si>
  <si>
    <t>UGEL TAMBOPATA</t>
  </si>
  <si>
    <t>MOQUEGUA</t>
  </si>
  <si>
    <t>300-883: REGION MOQUEGUA-EDUCACION</t>
  </si>
  <si>
    <t>GRE MOQUEGUA</t>
  </si>
  <si>
    <t>UGEL SAN IGNACIO DE LOYOLA - ICHUÑA</t>
  </si>
  <si>
    <t>301-1171: REGION MOQUEGUA - EDUCACION ILO</t>
  </si>
  <si>
    <t>UGEL ILO</t>
  </si>
  <si>
    <t>302-1207: REGION MOQUEGUA - EDUCACION MARISCAL NIETO</t>
  </si>
  <si>
    <t>UGEL MARISCAL NIETO</t>
  </si>
  <si>
    <t>303-1208: REGION MOQUEGUA - EDUCACION SANCHEZ CERRO</t>
  </si>
  <si>
    <t>UGEL GENERAL SANCHEZ CERRO</t>
  </si>
  <si>
    <t>PASCO</t>
  </si>
  <si>
    <t>300-888: REGION PASCO-EDUCACION</t>
  </si>
  <si>
    <t>DRE PASCO</t>
  </si>
  <si>
    <t>301-1113: REGION PASCO - EDUCACION OXAPAMPA</t>
  </si>
  <si>
    <t>UGEL PUERTO BERMUDEZ</t>
  </si>
  <si>
    <t>UGEL OXAPAMPA</t>
  </si>
  <si>
    <t>302-1227: REGION PASCO - EDUCACION DANIEL A. CARRION</t>
  </si>
  <si>
    <t>UGEL DANIEL ALCIDES CARRION</t>
  </si>
  <si>
    <t>303-1461: GOB. REG. DE PASCO - UGEL PASCO</t>
  </si>
  <si>
    <t>UGEL PASCO</t>
  </si>
  <si>
    <t>PIURA</t>
  </si>
  <si>
    <t>300-896: REGION PIURA-EDUCACION</t>
  </si>
  <si>
    <t>UGEL SECHURA</t>
  </si>
  <si>
    <t>UGEL LA UNION - PIURA</t>
  </si>
  <si>
    <t>DRE PIURA</t>
  </si>
  <si>
    <t>UGEL PIURA</t>
  </si>
  <si>
    <t>UGEL TAMBOGRANDE</t>
  </si>
  <si>
    <t>302-898: REGION PIURA-EDUCACION LUCIANO CASTILLO COLONNA</t>
  </si>
  <si>
    <t>UGEL SULLANA</t>
  </si>
  <si>
    <t>303-1115: REGION PIURA - EDUCACION ALTO PIURA</t>
  </si>
  <si>
    <t>UGEL CHULUCANAS</t>
  </si>
  <si>
    <t>305-1395: GOB. REG. DE PIURA- EDUCACION UGEL DE PAITA</t>
  </si>
  <si>
    <t>UGEL PAITA</t>
  </si>
  <si>
    <t>306-1396: GOB. REG. DE PIURA - EDUCACION UGEL DE TALARA</t>
  </si>
  <si>
    <t>UGEL TALARA</t>
  </si>
  <si>
    <t>307-1397: GOB. REG. DE PIURA - EDUCACION UGEL MORROPON</t>
  </si>
  <si>
    <t>UGEL MORROPON</t>
  </si>
  <si>
    <t>308-1398: GOB. REG. DE PIURA - EDUCACION UGEL AYABACA</t>
  </si>
  <si>
    <t>UGEL AYABACA</t>
  </si>
  <si>
    <t>309-1513: GOB.REGIONAL DPTO.PIURA- UNIDAD DE GESTION EDUCATIVA LOCAL-UGEL HUANCABAMBA</t>
  </si>
  <si>
    <t>UGEL HUANCABAMBA</t>
  </si>
  <si>
    <t>310-1532: GOB.REG. DPTO. PIURA- EDUCACION UGEL HUARMACA</t>
  </si>
  <si>
    <t>UGEL HUARMACA</t>
  </si>
  <si>
    <t>PUNO</t>
  </si>
  <si>
    <t>300-910: REGION PUNO-EDUCACION PUNO</t>
  </si>
  <si>
    <t>DRE PUNO</t>
  </si>
  <si>
    <t>301-911: REGION PUNO-EDUCACION SAN ROMAN</t>
  </si>
  <si>
    <t>UGEL SAN ROMAN</t>
  </si>
  <si>
    <t>302-912: REGION PUNO-EDUCACION MELGAR</t>
  </si>
  <si>
    <t>UGEL MELGAR</t>
  </si>
  <si>
    <t>303-913: REGION PUNO-EDUCACION AZANGARO</t>
  </si>
  <si>
    <t>UGEL AZANGARO</t>
  </si>
  <si>
    <t>304-1004: REGION PUNO-EDUCACION HUANCANE</t>
  </si>
  <si>
    <t>UGEL HUANCANE</t>
  </si>
  <si>
    <t>305-1005: REGION PUNO-EDUCACION PUTINA</t>
  </si>
  <si>
    <t>UGEL SAN ANTONIO DE PUTINA</t>
  </si>
  <si>
    <t>306-1053: REGION PUNO-EDUCACION COLLAO</t>
  </si>
  <si>
    <t>UGEL EL COLLAO</t>
  </si>
  <si>
    <t>307-1054: REGION PUNO-EDUCACION CHUCUITO-JULI</t>
  </si>
  <si>
    <t>UGEL CHUCUITO</t>
  </si>
  <si>
    <t>308-1055: REGION PUNO-EDUCACION YUNGUYO</t>
  </si>
  <si>
    <t>UGEL YUNGUYO</t>
  </si>
  <si>
    <t>309-1056: REGION PUNO-EDUCACION CARABAYA-MACUSANI</t>
  </si>
  <si>
    <t>UGEL CARABAYA</t>
  </si>
  <si>
    <t>310-1339: REGION PUNO- EDUCACION SANDIA</t>
  </si>
  <si>
    <t>UGEL SANDIA</t>
  </si>
  <si>
    <t>311-1434: GOB. REG. DE PUNO- UGEL PUNO</t>
  </si>
  <si>
    <t>UGEL PUNO</t>
  </si>
  <si>
    <t>312-1504: GOB. REG. DPTO. DE PUNO - EDUCACION LAMPA</t>
  </si>
  <si>
    <t>UGEL LAMPA</t>
  </si>
  <si>
    <t>313-1505: GOB. REG. DPTO. DE PUNO - EDUCACION MOHO</t>
  </si>
  <si>
    <t>UGEL MOHO</t>
  </si>
  <si>
    <t>314-1514: GOB. REG. DPTO. DE PUNO- EDUCACION CRUCERO</t>
  </si>
  <si>
    <t>UGEL CRUCERO</t>
  </si>
  <si>
    <t>SAN MARTIN</t>
  </si>
  <si>
    <t>300-926: REGION SAN MARTIN-EDUCACION</t>
  </si>
  <si>
    <t>UGEL MOYOBAMBA</t>
  </si>
  <si>
    <t>DRE SAN MARTIN</t>
  </si>
  <si>
    <t>301-927: REGION SAN MARTIN-EDUCACION BAJO MAYO</t>
  </si>
  <si>
    <t>UGEL EL DORADO</t>
  </si>
  <si>
    <t>UGEL SAN MARTIN</t>
  </si>
  <si>
    <t>UGEL PICOTA</t>
  </si>
  <si>
    <t>302-928: REGION SAN MARTIN-EDUCACION HUALLAGA CENTRAL</t>
  </si>
  <si>
    <t>UGEL HUALLAGA</t>
  </si>
  <si>
    <t>UGEL MARISCAL CACERES</t>
  </si>
  <si>
    <t>303-929: REGION SAN MARTIN-EDUCACION ALTO HUALLAGA</t>
  </si>
  <si>
    <t>UGEL TOCACHE</t>
  </si>
  <si>
    <t>305-1517: GOB.REG.DPTO. SAN MARTIN- EDUCACION LAMAS</t>
  </si>
  <si>
    <t>UGEL LAMAS</t>
  </si>
  <si>
    <t>306-1523: GOB.REG. DPTO. SAN MARTIN - EDUCACION RIOJA</t>
  </si>
  <si>
    <t>UGEL RIOJA</t>
  </si>
  <si>
    <t>307-1527: GOB.REG. DPTO. SAN MARTIN- EDUCACION BELLAVISTA</t>
  </si>
  <si>
    <t>UGEL BELLAVISTA</t>
  </si>
  <si>
    <t>TACNA</t>
  </si>
  <si>
    <t>300-934: REGION TACNA-EDUCACION</t>
  </si>
  <si>
    <t>UGEL TARATA</t>
  </si>
  <si>
    <t>UGEL JORGE BASADRE</t>
  </si>
  <si>
    <t>UGEL CANDARAVE</t>
  </si>
  <si>
    <t>DRE TACNA</t>
  </si>
  <si>
    <t>301-1464: GOB. REG. DE TACNA - UGEL TACNA</t>
  </si>
  <si>
    <t>UGEL TACNA</t>
  </si>
  <si>
    <t>TUMBES</t>
  </si>
  <si>
    <t>300-939: REGION TUMBES-EDUCACION</t>
  </si>
  <si>
    <t>DRE TUMBES</t>
  </si>
  <si>
    <t>301-1401: GOB. REG. DE TUMBES - EDUCACION UGEL TUMBES</t>
  </si>
  <si>
    <t>UGEL TUMBES</t>
  </si>
  <si>
    <t>302-1402: GOB. REG. DE TUMBES - EDUCACION UGEL CONTRALMIRANTE VILLAR- ZORRITOS</t>
  </si>
  <si>
    <t>UGEL CONTRALMIRANTE VILLAR</t>
  </si>
  <si>
    <t>303-1403: GOB. REG. DE TUMBES - EDUCACION UGEL ZARUMILLA</t>
  </si>
  <si>
    <t>UGEL ZARUMILLA</t>
  </si>
  <si>
    <t>UCAYALI</t>
  </si>
  <si>
    <t>300-949: REGION UCAYALI-EDUCACION</t>
  </si>
  <si>
    <t>DRE UCAYALI</t>
  </si>
  <si>
    <t>301-1506: GOB. REG. DE UCAYALI - EDUCACION PURUS</t>
  </si>
  <si>
    <t>UGEL PURUS</t>
  </si>
  <si>
    <t>302-1507: GOB. REG. DE UCAYALI - EDUCACION ATALAYA</t>
  </si>
  <si>
    <t>UGEL ATALAYA</t>
  </si>
  <si>
    <t>303-1508: GOB. REG. DE UCAYALI - EDUCACION CORONEL PORTILLO</t>
  </si>
  <si>
    <t>UGEL CORONEL PORTILLO</t>
  </si>
  <si>
    <t>304-1509: GOB. REG. DE UCAYALI - EDUCACION PADRE ABAD</t>
  </si>
  <si>
    <t>UGEL PADRE ABAD</t>
  </si>
  <si>
    <t>LIMA PROVINCIAS</t>
  </si>
  <si>
    <t>300-1190: REGION LIMA - EDUCACION LIMA PROVINCIAS</t>
  </si>
  <si>
    <t>DRE LIMA PROVINCIAS</t>
  </si>
  <si>
    <t>301-1181: REGION LIMA - EDUCACION CAÑETE</t>
  </si>
  <si>
    <t>UGEL 08 CAÑETE</t>
  </si>
  <si>
    <t>302-1182: REGION LIMA - EDUCACION HUAURA</t>
  </si>
  <si>
    <t>UGEL 09 HUAURA</t>
  </si>
  <si>
    <t>303-1183: REGION LIMA - EDUCACION HUARAL</t>
  </si>
  <si>
    <t>UGEL 10 HUARAL</t>
  </si>
  <si>
    <t>304-1184: REGION LIMA - EDUCACION CAJATAMBO</t>
  </si>
  <si>
    <t>UGEL 11 CAJATAMBO</t>
  </si>
  <si>
    <t>305-1185: REGION LIMA - EDUCACION CANTA</t>
  </si>
  <si>
    <t>UGEL 12 CANTA</t>
  </si>
  <si>
    <t>306-1186: REGION LIMA - EDUCACION YAUYOS</t>
  </si>
  <si>
    <t>UGEL 13 YAUYOS</t>
  </si>
  <si>
    <t>307-1187: REGION LIMA - EDUCACION OYON</t>
  </si>
  <si>
    <t>UGEL 14 OYON</t>
  </si>
  <si>
    <t>308-1188: REGION LIMA - EDUCACION HUAROCHIRI</t>
  </si>
  <si>
    <t>UGEL 15 HUAROCHIRI</t>
  </si>
  <si>
    <t>309-1189: REGION LIMA - EDUCACION BARRANCA</t>
  </si>
  <si>
    <t>UGEL 16 BARRANCA</t>
  </si>
  <si>
    <t>CALLAO</t>
  </si>
  <si>
    <t>300-1211: REGION CALLAO - EDUCACION CALLAO</t>
  </si>
  <si>
    <t>DRE CALLAO</t>
  </si>
  <si>
    <t>302-1229: REGION CALLAO - EDUCACION VENTANILLA</t>
  </si>
  <si>
    <t>UGEL VENTANILLA</t>
  </si>
  <si>
    <t>NO APLICA*</t>
  </si>
  <si>
    <t>No</t>
  </si>
  <si>
    <t>Sí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</si>
</sst>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1"/>
      <color rgb="FFFF0000"/>
      <name val="Arial"/>
      <family val="2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Border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9" fontId="0" fillId="0" borderId="0" xfId="1" applyFont="1" applyAlignment="1">
      <alignment horizontal="center"/>
    </xf>
    <xf numFmtId="164" fontId="0" fillId="0" borderId="0" xfId="1" applyNumberFormat="1" applyFont="1" applyAlignment="1">
      <alignment horizontal="center"/>
    </xf>
    <xf numFmtId="10" fontId="0" fillId="0" borderId="0" xfId="1" applyNumberFormat="1" applyFont="1" applyAlignment="1">
      <alignment horizontal="center"/>
    </xf>
    <xf numFmtId="0" fontId="0" fillId="0" borderId="0" xfId="0" applyAlignment="1">
      <alignment vertical="center"/>
    </xf>
    <xf numFmtId="9" fontId="0" fillId="0" borderId="0" xfId="1" applyFont="1" applyAlignment="1">
      <alignment horizontal="center" vertical="center"/>
    </xf>
    <xf numFmtId="0" fontId="0" fillId="0" borderId="0" xfId="0" applyAlignment="1">
      <alignment horizontal="center" vertical="center"/>
    </xf>
    <xf numFmtId="9" fontId="4" fillId="0" borderId="0" xfId="1" applyFont="1" applyAlignment="1">
      <alignment horizontal="center"/>
    </xf>
    <xf numFmtId="9" fontId="5" fillId="0" borderId="0" xfId="1" applyFont="1" applyAlignment="1">
      <alignment horizontal="center" vertical="center"/>
    </xf>
    <xf numFmtId="0" fontId="0" fillId="0" borderId="0" xfId="0" applyNumberFormat="1" applyAlignment="1">
      <alignment horizontal="center"/>
    </xf>
    <xf numFmtId="0" fontId="6" fillId="0" borderId="0" xfId="0" applyNumberFormat="1" applyFont="1" applyAlignment="1">
      <alignment horizontal="center"/>
    </xf>
    <xf numFmtId="9" fontId="6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10" fontId="0" fillId="0" borderId="0" xfId="0" applyNumberFormat="1" applyAlignment="1">
      <alignment horizontal="center"/>
    </xf>
    <xf numFmtId="10" fontId="5" fillId="0" borderId="0" xfId="1" applyNumberFormat="1" applyFont="1" applyAlignment="1">
      <alignment horizontal="center" vertical="center"/>
    </xf>
    <xf numFmtId="10" fontId="0" fillId="0" borderId="0" xfId="1" applyNumberFormat="1" applyFont="1"/>
  </cellXfs>
  <cellStyles count="2">
    <cellStyle name="Normal" xfId="0" builtinId="0"/>
    <cellStyle name="Porcentaje" xfId="1" builtinId="5"/>
  </cellStyles>
  <dxfs count="307"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3" formatCode="0%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3" formatCode="0%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3" formatCode="0%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numFmt numFmtId="13" formatCode="0%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numFmt numFmtId="14" formatCode="0.00%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numFmt numFmtId="13" formatCode="0%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alignment vertical="center" textRotation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numFmt numFmtId="13" formatCode="0%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53BC115-B695-42F8-96E3-6D167B8AAFBB}" name="Tabla1" displayName="Tabla1" ref="A1:J249" totalsRowShown="0">
  <autoFilter ref="A1:J249" xr:uid="{BD347A63-4D10-407D-B9E6-2B00408FFF78}">
    <filterColumn colId="4">
      <filters>
        <filter val="DRE EJECUTORA"/>
        <filter val="GRE EJECUTORA"/>
        <filter val="UGEL EJECUTORA"/>
      </filters>
    </filterColumn>
    <filterColumn colId="9">
      <filters>
        <filter val="NO APLICA"/>
      </filters>
    </filterColumn>
  </autoFilter>
  <tableColumns count="10">
    <tableColumn id="1" xr3:uid="{23A6BAAF-57AB-46E5-96A4-50C4549C0C05}" name="Región" dataDxfId="306"/>
    <tableColumn id="2" xr3:uid="{87D2E030-B726-43AE-958C-FEE99408F003}" name="Unidad Ejecutora de Educación" dataDxfId="305"/>
    <tableColumn id="3" xr3:uid="{AE106ECB-9CEC-49DB-9E82-CE538589D154}" name="Nombre de IGED" dataDxfId="304"/>
    <tableColumn id="4" xr3:uid="{C6E83B71-7BA6-4D1E-BDD6-2503650CDBF1}" name="Codigo de IGED (codooii)"/>
    <tableColumn id="5" xr3:uid="{651C21B0-2F18-4222-96E7-00B47EFBC791}" name="Tipo de IGED" dataDxfId="303"/>
    <tableColumn id="6" xr3:uid="{5B2AFF61-9594-443B-8E91-7B3E90D29E6B}" name="Meta" dataDxfId="302" dataCellStyle="Porcentaje"/>
    <tableColumn id="7" xr3:uid="{0B3DF417-7EA5-43F5-81D1-0F91842AC7E3}" name="Numerador" dataDxfId="301"/>
    <tableColumn id="8" xr3:uid="{DFA9A737-23E2-4D3B-A3EA-2E61C2BE59DC}" name="Denominador" dataDxfId="300"/>
    <tableColumn id="9" xr3:uid="{9E51C4F2-A442-4198-99D8-63DD36EB5F7F}" name="Valor logrado" dataDxfId="299" dataCellStyle="Porcentaje">
      <calculatedColumnFormula>ROUND(G2/H2,2)</calculatedColumnFormula>
    </tableColumn>
    <tableColumn id="10" xr3:uid="{ECEA7072-ABB8-4938-90DF-BBEB28191031}" name="Cumplimiento" dataDxfId="298">
      <calculatedColumnFormula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calculatedColumnFormula>
    </tableColumn>
  </tableColumns>
  <tableStyleInfo name="TableStyleLight18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B814438D-310F-4598-9B54-21C9CF77F73C}" name="Tabla111" displayName="Tabla111" ref="A1:J249" totalsRowShown="0">
  <autoFilter ref="A1:J249" xr:uid="{F53086BC-9A02-453A-B5EB-26110C061936}"/>
  <tableColumns count="10">
    <tableColumn id="1" xr3:uid="{5405D590-5510-4845-B0EA-336428BB2A56}" name="Región" dataDxfId="224"/>
    <tableColumn id="2" xr3:uid="{FCAE9594-0E61-4DFF-824A-271CF3D83DD5}" name="Unidad Ejecutora de Educación" dataDxfId="223"/>
    <tableColumn id="3" xr3:uid="{DAD1FED8-EB8D-47AC-A77F-DB3B73CFEC1C}" name="Nombre de IGED" dataDxfId="222"/>
    <tableColumn id="4" xr3:uid="{0415CC72-9572-4FB8-97F9-81162C1FD376}" name="Codigo de IGED (codooii)"/>
    <tableColumn id="5" xr3:uid="{FBA347BF-8675-4F71-8178-8793BA832D3D}" name="Tipo de IGED" dataDxfId="221"/>
    <tableColumn id="6" xr3:uid="{F237B8FC-95BF-4F0B-BD83-2EF605D5F998}" name="Meta" dataDxfId="220" dataCellStyle="Porcentaje"/>
    <tableColumn id="7" xr3:uid="{63B3F535-8701-4DDB-AB7E-46EA16A20D01}" name="Numerador" dataDxfId="219"/>
    <tableColumn id="8" xr3:uid="{6C3BCBD1-2FC0-4F04-8D2C-AA68EFD3371B}" name="Denominador" dataDxfId="218"/>
    <tableColumn id="9" xr3:uid="{96613CE4-A71E-4F60-B696-25E62005B4B0}" name="Valor logrado" dataDxfId="217" dataCellStyle="Porcentaje"/>
    <tableColumn id="10" xr3:uid="{3D86BD5D-3722-422B-8656-9DED8C131B52}" name="Cumplimiento" dataDxfId="216">
      <calculatedColumnFormula>IF(AND(Tabla111[[#This Row],[Valor logrado]]&gt;=Tabla111[[#This Row],[Meta]],Tabla111[[#This Row],[Valor logrado]]&gt;0,Tabla111[[#This Row],[Meta]]&gt;0),"Sí","No")</calculatedColumnFormula>
    </tableColumn>
  </tableColumns>
  <tableStyleInfo name="TableStyleLight18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337ED60B-7F63-49E7-9D27-55E253047EFC}" name="Tabla112" displayName="Tabla112" ref="A1:J249" totalsRowShown="0">
  <autoFilter ref="A1:J249" xr:uid="{F53086BC-9A02-453A-B5EB-26110C061936}"/>
  <tableColumns count="10">
    <tableColumn id="1" xr3:uid="{7F69DADE-A72D-474B-93CB-CCFAD3A3847F}" name="Región" dataDxfId="215"/>
    <tableColumn id="2" xr3:uid="{33EC54A8-3CAF-4B36-9EC4-EC0C917D29D7}" name="Unidad Ejecutora de Educación" dataDxfId="214"/>
    <tableColumn id="3" xr3:uid="{36608B80-7E5B-49EC-A1B8-0E16CE422632}" name="Nombre de IGED" dataDxfId="213"/>
    <tableColumn id="4" xr3:uid="{0E57E308-5818-4C87-A96B-600692EFFC7B}" name="Codigo de IGED (codooii)"/>
    <tableColumn id="5" xr3:uid="{1AF7D7D0-4F14-4E71-9201-7241F834A168}" name="Tipo de IGED" dataDxfId="212"/>
    <tableColumn id="6" xr3:uid="{B85692B7-7529-4E02-8CAA-9D56AE92454B}" name="Meta" dataDxfId="211" dataCellStyle="Porcentaje"/>
    <tableColumn id="7" xr3:uid="{CBA6DFC6-1562-4D8B-8041-60D978F2E9A7}" name="Numerador" dataDxfId="210"/>
    <tableColumn id="8" xr3:uid="{D925FDC7-FC78-433E-9606-F0F89E338F6D}" name="Denominador" dataDxfId="209"/>
    <tableColumn id="9" xr3:uid="{91E4DF96-13EE-45FE-A5F9-CACC96BA8444}" name="Valor logrado" dataDxfId="208" dataCellStyle="Porcentaje"/>
    <tableColumn id="10" xr3:uid="{5C849998-0D6E-4CBF-8F7B-C79ABED74D8E}" name="Cumplimiento" dataDxfId="207">
      <calculatedColumnFormula>IF(AND(Tabla112[[#This Row],[Valor logrado]]&gt;=Tabla112[[#This Row],[Meta]],Tabla112[[#This Row],[Valor logrado]]&gt;0,Tabla112[[#This Row],[Meta]]&gt;0),"Sí","No")</calculatedColumnFormula>
    </tableColumn>
  </tableColumns>
  <tableStyleInfo name="TableStyleLight18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B53EED26-349F-4B77-8574-CC1247D2F51F}" name="Tabla113" displayName="Tabla113" ref="A1:J249" totalsRowShown="0">
  <autoFilter ref="A1:J249" xr:uid="{F53086BC-9A02-453A-B5EB-26110C061936}"/>
  <tableColumns count="10">
    <tableColumn id="1" xr3:uid="{91E502EF-5091-49C4-8299-FD2181C0DC55}" name="Región" dataDxfId="206"/>
    <tableColumn id="2" xr3:uid="{0E4F6692-F8B5-4855-B6A6-6F1F0656979C}" name="Unidad Ejecutora de Educación" dataDxfId="205"/>
    <tableColumn id="3" xr3:uid="{62BA53D2-19B5-46F3-AD44-56EEF96BA15B}" name="Nombre de IGED" dataDxfId="204"/>
    <tableColumn id="4" xr3:uid="{20113E7D-9524-41BB-AF31-55DEB3CCD974}" name="Codigo de IGED (codooii)"/>
    <tableColumn id="5" xr3:uid="{5715CC0B-A5C3-4CE0-91C7-73F52F11254B}" name="Tipo de IGED" dataDxfId="203"/>
    <tableColumn id="6" xr3:uid="{80C868D0-E781-407B-B187-3DF8A3AE5459}" name="Meta" dataDxfId="202" dataCellStyle="Porcentaje"/>
    <tableColumn id="7" xr3:uid="{AEC00035-705D-40DE-917B-15991B4FC3BB}" name="Numerador" dataDxfId="201"/>
    <tableColumn id="8" xr3:uid="{CCB6657F-C0B2-45E6-9609-13F2606BAD50}" name="Denominador" dataDxfId="200"/>
    <tableColumn id="9" xr3:uid="{58CE4E42-FC4B-41E3-A5D1-D0AF52868631}" name="Valor logrado" dataDxfId="199" dataCellStyle="Porcentaje"/>
    <tableColumn id="10" xr3:uid="{4BA0A725-D8BC-4629-98F8-6DA246425763}" name="Cumplimiento" dataDxfId="198">
      <calculatedColumnFormula>IF(AND(Tabla113[[#This Row],[Valor logrado]]&gt;=Tabla113[[#This Row],[Meta]],Tabla113[[#This Row],[Valor logrado]]&gt;0,Tabla113[[#This Row],[Meta]]&gt;0),"Sí","No")</calculatedColumnFormula>
    </tableColumn>
  </tableColumns>
  <tableStyleInfo name="TableStyleLight18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C130A3BA-71CC-4CBD-9FAB-B866E4C78B06}" name="Tabla114" displayName="Tabla114" ref="A1:J249" totalsRowShown="0">
  <autoFilter ref="A1:J249" xr:uid="{F53086BC-9A02-453A-B5EB-26110C061936}"/>
  <tableColumns count="10">
    <tableColumn id="1" xr3:uid="{C280FBE7-99A0-4A38-B028-CC5F07544D02}" name="Región" dataDxfId="197"/>
    <tableColumn id="2" xr3:uid="{4F208287-7171-43B6-8DC4-9A00DFC949F8}" name="Unidad Ejecutora de Educación" dataDxfId="196"/>
    <tableColumn id="3" xr3:uid="{F00371C8-3550-416F-8672-067E78AC2B52}" name="Nombre de IGED" dataDxfId="195"/>
    <tableColumn id="4" xr3:uid="{D576125D-2AA3-4BA3-8656-198A31E9E593}" name="Codigo de IGED (codooii)"/>
    <tableColumn id="5" xr3:uid="{5D696046-883B-4AE6-9711-BDE044B88C99}" name="Tipo de IGED" dataDxfId="194"/>
    <tableColumn id="6" xr3:uid="{E0A01172-DCFE-4E2C-841F-9CE4E80FD363}" name="Meta" dataDxfId="193" dataCellStyle="Porcentaje"/>
    <tableColumn id="7" xr3:uid="{3587D611-EF7E-4B53-87E2-1A626EBA3127}" name="Numerador" dataDxfId="192"/>
    <tableColumn id="8" xr3:uid="{D1E1A950-915B-4403-9C8B-42F467AE5DD4}" name="Denominador" dataDxfId="191"/>
    <tableColumn id="9" xr3:uid="{5FBD53CC-DB83-4364-8620-970525109940}" name="Valor logrado" dataDxfId="190" dataCellStyle="Porcentaje"/>
    <tableColumn id="10" xr3:uid="{B904D804-96B3-4875-BD51-F42ACC143C9B}" name="Cumplimiento" dataDxfId="189">
      <calculatedColumnFormula>IF(AND(Tabla114[[#This Row],[Valor logrado]]&gt;=Tabla114[[#This Row],[Meta]],Tabla114[[#This Row],[Valor logrado]]&gt;0,Tabla114[[#This Row],[Meta]]&gt;0),"Sí","No")</calculatedColumnFormula>
    </tableColumn>
  </tableColumns>
  <tableStyleInfo name="TableStyleLight18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74474319-FD27-4C94-9837-68936E48B992}" name="Tabla115" displayName="Tabla115" ref="A1:J249" totalsRowShown="0">
  <autoFilter ref="A1:J249" xr:uid="{F53086BC-9A02-453A-B5EB-26110C061936}"/>
  <tableColumns count="10">
    <tableColumn id="1" xr3:uid="{DC5CA9CF-F12D-457C-80E9-A3E8570EA42C}" name="Región" dataDxfId="188"/>
    <tableColumn id="2" xr3:uid="{AF82F601-E3A8-41BB-8EB7-4ED459037A43}" name="Unidad Ejecutora de Educación" dataDxfId="187"/>
    <tableColumn id="3" xr3:uid="{61ECA9F4-3E6A-42FE-B2FB-09914882B091}" name="Nombre de IGED" dataDxfId="186"/>
    <tableColumn id="4" xr3:uid="{25C74137-A699-430E-A693-082C3CBD38E0}" name="Codigo de IGED (codooii)"/>
    <tableColumn id="5" xr3:uid="{B403BAD6-750F-44E4-A0AB-805D2F68F601}" name="Tipo de IGED" dataDxfId="185"/>
    <tableColumn id="6" xr3:uid="{1038F0BC-6D70-4994-865D-B95CF9572AD0}" name="Meta" dataDxfId="184" dataCellStyle="Porcentaje"/>
    <tableColumn id="7" xr3:uid="{AF63715E-92D2-421C-9242-6088262DE2D8}" name="Numerador" dataDxfId="183"/>
    <tableColumn id="8" xr3:uid="{AE840F16-2E79-4976-A09A-95FE252386C5}" name="Denominador" dataDxfId="182"/>
    <tableColumn id="9" xr3:uid="{AB4B5652-CA55-4B0D-8C76-A3AC5B3CD5EF}" name="Valor logrado" dataDxfId="181" dataCellStyle="Porcentaje"/>
    <tableColumn id="10" xr3:uid="{DD77E551-2C0D-4055-B3B2-C70C6E62C1EC}" name="Cumplimiento" dataDxfId="180">
      <calculatedColumnFormula>IF(AND(Tabla115[[#This Row],[Valor logrado]]&gt;=Tabla115[[#This Row],[Meta]],Tabla115[[#This Row],[Valor logrado]]&gt;0,Tabla115[[#This Row],[Meta]]&gt;0),"Sí","No")</calculatedColumnFormula>
    </tableColumn>
  </tableColumns>
  <tableStyleInfo name="TableStyleLight18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DE871293-A6E3-4331-8FEF-B4D3CDAC1F97}" name="Tabla116" displayName="Tabla116" ref="A1:J249" totalsRowShown="0">
  <autoFilter ref="A1:J249" xr:uid="{F53086BC-9A02-453A-B5EB-26110C061936}"/>
  <tableColumns count="10">
    <tableColumn id="1" xr3:uid="{5E892266-5C3B-4BD4-AF5E-2FAF917F81A6}" name="Región" dataDxfId="179"/>
    <tableColumn id="2" xr3:uid="{4AF67185-36C3-4930-91BA-6BDD3EB24904}" name="Unidad Ejecutora de Educación" dataDxfId="178"/>
    <tableColumn id="3" xr3:uid="{170A18B4-E03F-43CA-9C9E-31EA321DB237}" name="Nombre de IGED" dataDxfId="177"/>
    <tableColumn id="4" xr3:uid="{7761E7C5-BCA7-4771-B94D-7B5B2C210F0B}" name="Codigo de IGED (codooii)"/>
    <tableColumn id="5" xr3:uid="{F90DF298-6915-4B81-A3FE-3C033A7FC9E7}" name="Tipo de IGED" dataDxfId="176"/>
    <tableColumn id="6" xr3:uid="{C6C00128-1565-478A-B4CC-E7C3A9752D8E}" name="Meta" dataDxfId="175" dataCellStyle="Porcentaje"/>
    <tableColumn id="7" xr3:uid="{4223BC47-EEB5-4B18-A1BF-ADA996354713}" name="Numerador" dataDxfId="174"/>
    <tableColumn id="8" xr3:uid="{55202DFC-3563-48BD-9625-177C3EC33EB4}" name="Denominador" dataDxfId="173"/>
    <tableColumn id="9" xr3:uid="{6BD5957D-5D12-46AB-A648-BED43FCAAE95}" name="Valor logrado" dataDxfId="172" dataCellStyle="Porcentaje"/>
    <tableColumn id="10" xr3:uid="{0225D1DD-7C4E-48BC-B4FA-BCB246B29949}" name="Cumplimiento" dataDxfId="171">
      <calculatedColumnFormula>IF(AND(Tabla116[[#This Row],[Valor logrado]]&gt;=Tabla116[[#This Row],[Meta]],Tabla116[[#This Row],[Valor logrado]]&gt;0,Tabla116[[#This Row],[Meta]]&gt;0),"Sí","No")</calculatedColumnFormula>
    </tableColumn>
  </tableColumns>
  <tableStyleInfo name="TableStyleLight18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FAEAC470-941B-4C6D-9D69-B7F7239B364A}" name="Tabla117" displayName="Tabla117" ref="A1:J249" totalsRowShown="0">
  <autoFilter ref="A1:J249" xr:uid="{F53086BC-9A02-453A-B5EB-26110C061936}"/>
  <tableColumns count="10">
    <tableColumn id="1" xr3:uid="{59C36159-CFD6-4F28-994B-A36F07630D72}" name="Región" dataDxfId="170"/>
    <tableColumn id="2" xr3:uid="{1F1F625E-EA50-4AAC-8B3E-F9F6D35DDE53}" name="Unidad Ejecutora de Educación" dataDxfId="169"/>
    <tableColumn id="3" xr3:uid="{9BB6AB8F-02D3-4CB6-93A7-8E51C7533597}" name="Nombre de IGED" dataDxfId="168"/>
    <tableColumn id="4" xr3:uid="{17474AB2-BEF8-4B91-ACCE-633EA69F0E94}" name="Codigo de IGED (codooii)"/>
    <tableColumn id="5" xr3:uid="{02A3D5A1-0AEE-4B88-AFF8-7390D40F1C1C}" name="Tipo de IGED" dataDxfId="167"/>
    <tableColumn id="6" xr3:uid="{6878A396-C482-46D5-A1FF-D792C009D1D8}" name="Meta" dataDxfId="166" dataCellStyle="Porcentaje"/>
    <tableColumn id="7" xr3:uid="{48F11456-30F5-4ACB-B358-41523EA77457}" name="Numerador" dataDxfId="165"/>
    <tableColumn id="8" xr3:uid="{B4B78FAF-33AA-4F3B-A648-9896D3B4D37C}" name="Denominador" dataDxfId="164"/>
    <tableColumn id="9" xr3:uid="{351E6013-DC61-4BD9-B8B8-2AE7625D846D}" name="Valor logrado" dataDxfId="163" dataCellStyle="Porcentaje"/>
    <tableColumn id="10" xr3:uid="{DA0CAF5B-CFAB-4863-9DBF-C6678402E129}" name="Cumplimiento" dataDxfId="162">
      <calculatedColumnFormula>IF(AND(Tabla117[[#This Row],[Valor logrado]]&gt;=Tabla117[[#This Row],[Meta]],Tabla117[[#This Row],[Valor logrado]]&gt;0,Tabla117[[#This Row],[Meta]]&gt;0),"Sí","No")</calculatedColumnFormula>
    </tableColumn>
  </tableColumns>
  <tableStyleInfo name="TableStyleLight18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18648C05-6CF1-4949-9FA8-50761FD2CEF2}" name="Tabla11518" displayName="Tabla11518" ref="A1:J249" totalsRowShown="0">
  <autoFilter ref="A1:J249" xr:uid="{F53086BC-9A02-453A-B5EB-26110C061936}"/>
  <tableColumns count="10">
    <tableColumn id="1" xr3:uid="{70A6B7D6-4B1D-4ECC-839F-68FDEC6B2C97}" name="Región" dataDxfId="161"/>
    <tableColumn id="2" xr3:uid="{725CCB7F-B8C9-4465-BFFC-97047DF9EABA}" name="Unidad Ejecutora de Educación" dataDxfId="160"/>
    <tableColumn id="3" xr3:uid="{F5AB385D-4FE7-4CB5-A214-FD729222BA9B}" name="Nombre de IGED" dataDxfId="159"/>
    <tableColumn id="4" xr3:uid="{E4CC41BB-1DB8-4A12-88B2-9F751D4B999C}" name="Codigo de IGED (codooii)"/>
    <tableColumn id="5" xr3:uid="{0F9D4E3A-EE3B-4603-B338-6553137E1C01}" name="Tipo de IGED" dataDxfId="158"/>
    <tableColumn id="6" xr3:uid="{62999E92-4D6A-4B8B-9610-71446C51C29B}" name="Meta" dataDxfId="157" dataCellStyle="Porcentaje"/>
    <tableColumn id="7" xr3:uid="{33F8CFF5-9443-4794-AF53-0B568CFA6A07}" name="Numerador" dataDxfId="156"/>
    <tableColumn id="8" xr3:uid="{69FDBF48-FF35-4D95-BE62-344FBC75AC29}" name="Denominador" dataDxfId="155"/>
    <tableColumn id="9" xr3:uid="{B9308C7C-E29D-4744-A175-E82993DADB1B}" name="Valor logrado" dataDxfId="154" dataCellStyle="Porcentaje"/>
    <tableColumn id="10" xr3:uid="{5F4CFB5A-F34C-43D0-875A-AE51335817CF}" name="Cumplimiento" dataDxfId="153">
      <calculatedColumnFormula>IF(AND(Tabla11518[[#This Row],[Valor logrado]]&gt;=Tabla11518[[#This Row],[Meta]],Tabla11518[[#This Row],[Valor logrado]]&gt;0,Tabla11518[[#This Row],[Meta]]&gt;0),"Sí","No")</calculatedColumnFormula>
    </tableColumn>
  </tableColumns>
  <tableStyleInfo name="TableStyleLight18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554AA780-1AA4-49FF-923D-6F981588D52E}" name="Tabla11519" displayName="Tabla11519" ref="A1:J249" totalsRowShown="0">
  <autoFilter ref="A1:J249" xr:uid="{F53086BC-9A02-453A-B5EB-26110C061936}"/>
  <tableColumns count="10">
    <tableColumn id="1" xr3:uid="{74877AD8-C82D-4D5D-8753-1FE5DD8E04B1}" name="Región" dataDxfId="152"/>
    <tableColumn id="2" xr3:uid="{22F07248-6109-48BA-AEB3-6C86D5F3FAB4}" name="Unidad Ejecutora de Educación" dataDxfId="151"/>
    <tableColumn id="3" xr3:uid="{62F064BC-E02B-43E3-B1F2-3293F6B2B464}" name="Nombre de IGED" dataDxfId="150"/>
    <tableColumn id="4" xr3:uid="{E066DA63-F750-4E06-A8D4-32935C7134B5}" name="Codigo de IGED (codooii)"/>
    <tableColumn id="5" xr3:uid="{F6592003-6FD1-43D6-B902-6CD9802BAAF5}" name="Tipo de IGED" dataDxfId="149"/>
    <tableColumn id="6" xr3:uid="{C72015CB-7F85-4961-88B3-FF6A3914219D}" name="Meta" dataDxfId="148" dataCellStyle="Porcentaje"/>
    <tableColumn id="7" xr3:uid="{4348F7C3-D5C3-479B-999A-C26302E779D1}" name="Numerador" dataDxfId="147"/>
    <tableColumn id="8" xr3:uid="{B29ACAB6-141B-4434-8F75-87BAE6795C0A}" name="Denominador" dataDxfId="146"/>
    <tableColumn id="9" xr3:uid="{F75131AE-4D8A-4C44-A65F-43099439AB63}" name="Valor logrado" dataDxfId="145" dataCellStyle="Porcentaje"/>
    <tableColumn id="10" xr3:uid="{F9F221DB-648C-487A-8C9E-29C1B3366127}" name="Cumplimiento" dataDxfId="144">
      <calculatedColumnFormula>IF(AND(Tabla11519[[#This Row],[Valor logrado]]&gt;=Tabla11519[[#This Row],[Meta]],Tabla11519[[#This Row],[Valor logrado]]&gt;0,Tabla11519[[#This Row],[Meta]]&gt;0),"Sí","No")</calculatedColumnFormula>
    </tableColumn>
  </tableColumns>
  <tableStyleInfo name="TableStyleLight18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97E00029-4E95-466D-B15D-C81853ABFF7B}" name="Tabla11520" displayName="Tabla11520" ref="A1:J249" totalsRowShown="0">
  <autoFilter ref="A1:J249" xr:uid="{F53086BC-9A02-453A-B5EB-26110C061936}"/>
  <tableColumns count="10">
    <tableColumn id="1" xr3:uid="{19F36B21-EB8B-4756-907E-E23D3B97AE6C}" name="Región" dataDxfId="143"/>
    <tableColumn id="2" xr3:uid="{CC54174E-14D0-44EF-9878-2701F1800E67}" name="Unidad Ejecutora de Educación" dataDxfId="142"/>
    <tableColumn id="3" xr3:uid="{26D93020-DFB9-4B86-9DE7-2FDEDBAA6254}" name="Nombre de IGED" dataDxfId="141"/>
    <tableColumn id="4" xr3:uid="{20DB617C-6351-45DC-B3DF-2EEEDAD8915C}" name="Codigo de IGED (codooii)"/>
    <tableColumn id="5" xr3:uid="{5A67D47B-656B-47DB-BBDC-9FA8131F52D3}" name="Tipo de IGED" dataDxfId="140"/>
    <tableColumn id="6" xr3:uid="{B65A7421-3524-4468-9317-446C38C2494A}" name="Meta" dataDxfId="139" dataCellStyle="Porcentaje"/>
    <tableColumn id="7" xr3:uid="{D7C94B8A-32F2-4DA2-B9F6-F2F590D0AE0B}" name="Numerador" dataDxfId="138"/>
    <tableColumn id="8" xr3:uid="{803D9F22-6659-48FE-AF22-49BFD611B17B}" name="Denominador" dataDxfId="137"/>
    <tableColumn id="9" xr3:uid="{91CDA91D-FF0F-4957-8041-9716C8EB586F}" name="Valor logrado" dataDxfId="136" dataCellStyle="Porcentaje"/>
    <tableColumn id="10" xr3:uid="{F3D7D3C4-C7F0-469E-B1A5-A8ED2D9F1084}" name="Cumplimiento" dataDxfId="135">
      <calculatedColumnFormula>IF(AND(Tabla11520[[#This Row],[Valor logrado]]&gt;=Tabla11520[[#This Row],[Meta]],Tabla11520[[#This Row],[Valor logrado]]&gt;0,Tabla11520[[#This Row],[Meta]]&gt;0),"Sí","No")</calculatedColumnFormula>
    </tableColumn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EFCE645-F9FA-4421-AC49-FE44F9AEF2A7}" name="Tabla13" displayName="Tabla13" ref="A1:J249" totalsRowShown="0" headerRowDxfId="297">
  <autoFilter ref="A1:J249" xr:uid="{7623DD23-72DC-475A-A26E-84AB33F30364}">
    <filterColumn colId="9">
      <filters>
        <filter val="NO APLICA"/>
      </filters>
    </filterColumn>
  </autoFilter>
  <tableColumns count="10">
    <tableColumn id="1" xr3:uid="{69D9C8D9-4DC9-4837-BD28-046BD2C2E65F}" name="Región" dataDxfId="296"/>
    <tableColumn id="2" xr3:uid="{6CA8D031-1DF5-4B56-B423-23BE830F56D9}" name="Unidad Ejecutora de Educación" dataDxfId="295"/>
    <tableColumn id="3" xr3:uid="{40D9080C-9DB8-460F-BB45-6536B7932C3C}" name="Nombre de IGED" dataDxfId="294"/>
    <tableColumn id="4" xr3:uid="{AFF1977D-0CFE-4F98-93D8-4C9294FB5A01}" name="Codigo de IGED (codooii)"/>
    <tableColumn id="5" xr3:uid="{462C7256-7566-483B-8AF0-2C9352A31BC0}" name="Tipo de IGED" dataDxfId="293"/>
    <tableColumn id="6" xr3:uid="{FFAE4427-4E12-40A3-87E8-2F95B10FFF62}" name="Meta" dataDxfId="292" dataCellStyle="Porcentaje"/>
    <tableColumn id="7" xr3:uid="{A3FCD03E-2123-4DF1-BD2E-95C2C41140D4}" name="Numerador" dataDxfId="291"/>
    <tableColumn id="8" xr3:uid="{774950AA-358C-4EA0-9A54-299C27BE3534}" name="Denominador" dataDxfId="290"/>
    <tableColumn id="9" xr3:uid="{B186F86B-1BDC-4F34-AFE6-3B528E88DEEE}" name="Valor logrado" dataDxfId="289" dataCellStyle="Porcentaje"/>
    <tableColumn id="10" xr3:uid="{72903F70-0959-4987-897D-282F3616F790}" name="Cumplimiento" dataDxfId="288">
      <calculatedColumnFormula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calculatedColumnFormula>
    </tableColumn>
  </tableColumns>
  <tableStyleInfo name="TableStyleLight18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D66571A0-16D5-4773-A089-1D4A4F81CD0D}" name="Tabla1152037" displayName="Tabla1152037" ref="A1:J249" totalsRowShown="0">
  <autoFilter ref="A1:J249" xr:uid="{F53086BC-9A02-453A-B5EB-26110C061936}"/>
  <tableColumns count="10">
    <tableColumn id="1" xr3:uid="{2B54AF3A-3EED-45C9-9BBF-481729AFC068}" name="Región" dataDxfId="134"/>
    <tableColumn id="2" xr3:uid="{5576E00F-7E2C-4A2B-A77E-C47A9A634091}" name="Unidad Ejecutora de Educación" dataDxfId="133"/>
    <tableColumn id="3" xr3:uid="{729B38B1-BB92-4E48-B016-8730520515B4}" name="Nombre de IGED" dataDxfId="132"/>
    <tableColumn id="4" xr3:uid="{891BE48B-F8F6-409F-BB8D-232ABF56B03B}" name="Codigo de IGED (codooii)"/>
    <tableColumn id="5" xr3:uid="{DA4B1AE4-87DC-41E4-A0A5-7B335E1EEACD}" name="Tipo de IGED" dataDxfId="131"/>
    <tableColumn id="6" xr3:uid="{74A71765-1F6A-4187-B1CD-A9464380C0E6}" name="Meta" dataDxfId="130" dataCellStyle="Porcentaje"/>
    <tableColumn id="7" xr3:uid="{B5371C28-66D1-4031-B7FC-641D048398F0}" name="Numerador" dataDxfId="129"/>
    <tableColumn id="8" xr3:uid="{4BAD05F7-AB72-4DE8-B6E1-DFC6A899FC97}" name="Denominador" dataDxfId="128"/>
    <tableColumn id="9" xr3:uid="{1FC57924-D31E-41B1-80D6-AF313B0B5391}" name="Valor logrado" dataDxfId="127" dataCellStyle="Porcentaje"/>
    <tableColumn id="10" xr3:uid="{415AE06A-D5B0-4E4C-ABB6-B53B09EC2C83}" name="Cumplimiento" dataDxfId="126">
      <calculatedColumnFormula>IF(AND(Tabla1152037[[#This Row],[Valor logrado]]&gt;=Tabla1152037[[#This Row],[Meta]],Tabla1152037[[#This Row],[Valor logrado]]&gt;0,Tabla1152037[[#This Row],[Meta]]&gt;0),"Sí","No")</calculatedColumnFormula>
    </tableColumn>
  </tableColumns>
  <tableStyleInfo name="TableStyleLight18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3B0DF43-B192-4FB4-A278-899379209132}" name="Tabla11521" displayName="Tabla11521" ref="A1:J249" totalsRowShown="0">
  <autoFilter ref="A1:J249" xr:uid="{F53086BC-9A02-453A-B5EB-26110C061936}"/>
  <tableColumns count="10">
    <tableColumn id="1" xr3:uid="{F053A9A8-4CF4-431F-AE22-20193F6A789C}" name="Región" dataDxfId="125"/>
    <tableColumn id="2" xr3:uid="{055FAA03-A7C7-4BCC-A95A-D54AB2945047}" name="Unidad Ejecutora de Educación" dataDxfId="124"/>
    <tableColumn id="3" xr3:uid="{28F68787-6A4D-4358-9AA0-D88B56D18843}" name="Nombre de IGED" dataDxfId="123"/>
    <tableColumn id="4" xr3:uid="{5F0B5302-2446-4EA9-A8D9-B1C6999605DD}" name="Codigo de IGED (codooii)"/>
    <tableColumn id="5" xr3:uid="{BD2E52DF-A8E8-4303-AFA8-9C4D5D56F113}" name="Tipo de IGED" dataDxfId="122"/>
    <tableColumn id="6" xr3:uid="{EFF20AA9-C635-4603-A579-58C32C294D66}" name="Meta" dataDxfId="121" dataCellStyle="Porcentaje"/>
    <tableColumn id="7" xr3:uid="{CFE3161C-B8A6-4E7E-BC3C-D447C6BA56B3}" name="Numerador" dataDxfId="120"/>
    <tableColumn id="8" xr3:uid="{EB761B33-9826-4EF7-95C4-D4392E34B8A5}" name="Denominador" dataDxfId="119"/>
    <tableColumn id="9" xr3:uid="{57C9F5AF-5ADD-4DDC-AAC1-AB90ED862F38}" name="Valor logrado" dataDxfId="118" dataCellStyle="Porcentaje"/>
    <tableColumn id="10" xr3:uid="{AA410E21-E8C4-441E-889C-0E243FF83B64}" name="Cumplimiento" dataDxfId="117">
      <calculatedColumnFormula>IF(AND(Tabla11521[[#This Row],[Valor logrado]]&gt;=Tabla11521[[#This Row],[Meta]],Tabla11521[[#This Row],[Valor logrado]]&gt;0,Tabla11521[[#This Row],[Meta]]&gt;0),"Sí","No")</calculatedColumnFormula>
    </tableColumn>
  </tableColumns>
  <tableStyleInfo name="TableStyleLight18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5466F6E4-F996-4ECA-A49A-C36D4A9816C1}" name="Tabla11522" displayName="Tabla11522" ref="A1:J249" totalsRowShown="0">
  <autoFilter ref="A1:J249" xr:uid="{F53086BC-9A02-453A-B5EB-26110C061936}"/>
  <tableColumns count="10">
    <tableColumn id="1" xr3:uid="{E9D5F547-4025-4800-B071-52476EA6FEE5}" name="Región" dataDxfId="116"/>
    <tableColumn id="2" xr3:uid="{125E8296-8C55-44E1-A448-8C2464163A01}" name="Unidad Ejecutora de Educación" dataDxfId="115"/>
    <tableColumn id="3" xr3:uid="{3602E40F-B04D-430F-A38F-87D0A6A9536B}" name="Nombre de IGED" dataDxfId="114"/>
    <tableColumn id="4" xr3:uid="{973EFE4A-3924-41BD-892A-58036D2D985F}" name="Codigo de IGED (codooii)"/>
    <tableColumn id="5" xr3:uid="{7D7296F7-8F49-478C-A1BC-1156B7EF8C0D}" name="Tipo de IGED" dataDxfId="113"/>
    <tableColumn id="6" xr3:uid="{907E61A9-FD57-40F7-B7EC-3B2049C8D738}" name="Meta" dataDxfId="112" dataCellStyle="Porcentaje"/>
    <tableColumn id="7" xr3:uid="{B7ECDAFD-02B4-48CC-9DE8-9CB26D53AB57}" name="Numerador" dataDxfId="111"/>
    <tableColumn id="8" xr3:uid="{1B5B4C74-1AE7-4E03-ACCC-B56D3A3F37D9}" name="Denominador" dataDxfId="110"/>
    <tableColumn id="9" xr3:uid="{0FE236B9-BEDC-4F6A-914A-A0C09C487183}" name="Valor logrado" dataDxfId="109" dataCellStyle="Porcentaje"/>
    <tableColumn id="10" xr3:uid="{AC4F0212-2BD4-426F-B187-E030F5A35C9D}" name="Cumplimiento" dataDxfId="108">
      <calculatedColumnFormula>IF(AND(Tabla11522[[#This Row],[Valor logrado]]&gt;=Tabla11522[[#This Row],[Meta]],Tabla11522[[#This Row],[Valor logrado]]&gt;0,Tabla11522[[#This Row],[Meta]]&gt;0),"Sí","No")</calculatedColumnFormula>
    </tableColumn>
  </tableColumns>
  <tableStyleInfo name="TableStyleLight18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D24F3D20-833D-42CD-BA2A-ED99E092C144}" name="Tabla11523" displayName="Tabla11523" ref="A1:J249" totalsRowShown="0">
  <autoFilter ref="A1:J249" xr:uid="{F53086BC-9A02-453A-B5EB-26110C061936}"/>
  <tableColumns count="10">
    <tableColumn id="1" xr3:uid="{57384896-C2A8-4D3B-B5E2-961DB2E5EB5F}" name="Región" dataDxfId="107"/>
    <tableColumn id="2" xr3:uid="{2DCD39F6-84EF-4676-BA74-482A81FADEFE}" name="Unidad Ejecutora de Educación" dataDxfId="106"/>
    <tableColumn id="3" xr3:uid="{DD429ECA-4E02-41C6-AECB-553A732F58EA}" name="Nombre de IGED" dataDxfId="105"/>
    <tableColumn id="4" xr3:uid="{49E1C56A-32DC-4A94-996A-B6C49A4C39BD}" name="Codigo de IGED (codooii)"/>
    <tableColumn id="5" xr3:uid="{1E1E9252-CA97-4AC2-A5DC-3FBD1B7AD45D}" name="Tipo de IGED" dataDxfId="104"/>
    <tableColumn id="6" xr3:uid="{57A59BB4-00A3-4E4D-B2F8-F2057701F0B3}" name="Meta" dataDxfId="103" dataCellStyle="Porcentaje"/>
    <tableColumn id="7" xr3:uid="{4591C257-7DE2-4099-A37E-8A6ECA802A59}" name="Numerador" dataDxfId="102"/>
    <tableColumn id="8" xr3:uid="{D312F1D9-45D1-4A59-89A8-6AFDC403C674}" name="Denominador" dataDxfId="101"/>
    <tableColumn id="9" xr3:uid="{7208FA49-3C30-4D0F-AAA0-836978CEE265}" name="Valor logrado" dataDxfId="100" dataCellStyle="Porcentaje"/>
    <tableColumn id="10" xr3:uid="{D8082A8F-E21A-4FB5-9D52-81BF83368BFF}" name="Cumplimiento" dataDxfId="99">
      <calculatedColumnFormula>IF(AND(Tabla11523[[#This Row],[Valor logrado]]&gt;=Tabla11523[[#This Row],[Meta]],Tabla11523[[#This Row],[Valor logrado]]&gt;0,Tabla11523[[#This Row],[Meta]]&gt;0),"Sí","No")</calculatedColumnFormula>
    </tableColumn>
  </tableColumns>
  <tableStyleInfo name="TableStyleLight18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BC5DF6FC-CD1D-4820-9D54-2383E5980BF0}" name="Tabla11524" displayName="Tabla11524" ref="A1:J249" totalsRowShown="0">
  <autoFilter ref="A1:J249" xr:uid="{F53086BC-9A02-453A-B5EB-26110C061936}"/>
  <tableColumns count="10">
    <tableColumn id="1" xr3:uid="{3AE74BEC-7CC3-4005-9BA4-6559EA2DCC2D}" name="Región" dataDxfId="98"/>
    <tableColumn id="2" xr3:uid="{EC105543-08D3-4FF8-AD5A-EA8DE7AAE2A6}" name="Unidad Ejecutora de Educación" dataDxfId="97"/>
    <tableColumn id="3" xr3:uid="{B19EAC31-8DF9-4459-B3C2-413C09AC2448}" name="Nombre de IGED" dataDxfId="96"/>
    <tableColumn id="4" xr3:uid="{21D3A38B-5C04-4C6F-BF99-04F0B306C9D6}" name="Codigo de IGED (codooii)"/>
    <tableColumn id="5" xr3:uid="{D54EADF9-592D-4430-82CD-E21BA0C6F10D}" name="Tipo de IGED" dataDxfId="95"/>
    <tableColumn id="6" xr3:uid="{8BD33283-D178-4752-BFEF-D3BF85CEE59B}" name="Meta" dataDxfId="94" dataCellStyle="Porcentaje"/>
    <tableColumn id="7" xr3:uid="{0EFB177F-4319-4306-9642-B95802A8E4F2}" name="Numerador" dataDxfId="93"/>
    <tableColumn id="8" xr3:uid="{A9600BC5-DA1D-43B7-BA0C-30755CF5FD9A}" name="Denominador" dataDxfId="92"/>
    <tableColumn id="9" xr3:uid="{83628B20-F0BD-41F9-BB17-8443D093F0F1}" name="Valor logrado" dataDxfId="91" dataCellStyle="Porcentaje"/>
    <tableColumn id="10" xr3:uid="{7C301310-3000-4751-95B9-BCF909B87697}" name="Cumplimiento" dataDxfId="90">
      <calculatedColumnFormula>IF(AND(Tabla11524[[#This Row],[Valor logrado]]&gt;=Tabla11524[[#This Row],[Meta]],Tabla11524[[#This Row],[Valor logrado]]&gt;0,Tabla11524[[#This Row],[Meta]]&gt;0),"Sí","No")</calculatedColumnFormula>
    </tableColumn>
  </tableColumns>
  <tableStyleInfo name="TableStyleLight18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89A66FB3-F60E-45F4-9FA1-A9F51B340BA5}" name="Tabla11525" displayName="Tabla11525" ref="A1:J249" totalsRowShown="0">
  <autoFilter ref="A1:J249" xr:uid="{F53086BC-9A02-453A-B5EB-26110C061936}"/>
  <tableColumns count="10">
    <tableColumn id="1" xr3:uid="{29235BC2-8E47-45AF-86CF-2D955A684C29}" name="Región" dataDxfId="89"/>
    <tableColumn id="2" xr3:uid="{D1FE55FD-A229-45AE-9A5A-BB9904F1B2F2}" name="Unidad Ejecutora de Educación" dataDxfId="88"/>
    <tableColumn id="3" xr3:uid="{4C0D31DB-CDCF-4177-8CDD-28F6335B9AA4}" name="Nombre de IGED" dataDxfId="87"/>
    <tableColumn id="4" xr3:uid="{F3B30D7B-1735-47D3-B4CF-FCDF761E9337}" name="Codigo de IGED (codooii)"/>
    <tableColumn id="5" xr3:uid="{BA07B795-1112-4B28-8460-1B52FC75D45D}" name="Tipo de IGED" dataDxfId="86"/>
    <tableColumn id="6" xr3:uid="{DB90753F-A515-4B67-9CB6-027C0481694F}" name="Meta" dataDxfId="85" dataCellStyle="Porcentaje"/>
    <tableColumn id="7" xr3:uid="{0C515E50-1F53-49C1-9D0B-BE7569673F3D}" name="Numerador" dataDxfId="84"/>
    <tableColumn id="8" xr3:uid="{DE994679-60D9-4967-9B63-12EBE3C49DBA}" name="Denominador" dataDxfId="83"/>
    <tableColumn id="9" xr3:uid="{60324558-CE15-437E-A46E-60715603FEF1}" name="Valor logrado" dataDxfId="82" dataCellStyle="Porcentaje"/>
    <tableColumn id="10" xr3:uid="{30D2E6FD-AA09-4E11-99AD-949A2C325D5A}" name="Cumplimiento" dataDxfId="81">
      <calculatedColumnFormula>IF(AND(Tabla11525[[#This Row],[Valor logrado]]&gt;=Tabla11525[[#This Row],[Meta]],Tabla11525[[#This Row],[Valor logrado]]&gt;0,Tabla11525[[#This Row],[Meta]]&gt;0),"Sí","No")</calculatedColumnFormula>
    </tableColumn>
  </tableColumns>
  <tableStyleInfo name="TableStyleLight18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8589F461-C223-4546-B651-C5C3AA5537CA}" name="Tabla11526" displayName="Tabla11526" ref="A1:J249" totalsRowShown="0">
  <autoFilter ref="A1:J249" xr:uid="{F53086BC-9A02-453A-B5EB-26110C061936}"/>
  <tableColumns count="10">
    <tableColumn id="1" xr3:uid="{2C8508EC-E7EE-4048-A162-5DF2F7CB6412}" name="Región" dataDxfId="80"/>
    <tableColumn id="2" xr3:uid="{D23E0DCF-F658-4D94-A727-8EF0937C9F23}" name="Unidad Ejecutora de Educación" dataDxfId="79"/>
    <tableColumn id="3" xr3:uid="{0579070E-9FE3-4A8B-A122-ADEF5F98349A}" name="Nombre de IGED" dataDxfId="78"/>
    <tableColumn id="4" xr3:uid="{E9660750-E05C-471B-94CC-2FD8AE9A5367}" name="Codigo de IGED (codooii)"/>
    <tableColumn id="5" xr3:uid="{3A234AF6-1789-4E72-BB5A-217803EDE9B9}" name="Tipo de IGED" dataDxfId="77"/>
    <tableColumn id="6" xr3:uid="{DDEA73FC-6344-4C52-A116-1E218BAD6485}" name="Meta" dataDxfId="76" dataCellStyle="Porcentaje"/>
    <tableColumn id="7" xr3:uid="{0C824AE4-162F-4D28-973F-F1FDA3686EBB}" name="Numerador" dataDxfId="75"/>
    <tableColumn id="8" xr3:uid="{F301B7D6-2799-4653-901C-4D3AE97BF9C4}" name="Denominador" dataDxfId="74"/>
    <tableColumn id="9" xr3:uid="{458211F0-FACB-4A7A-8F44-7558F1FD5F6D}" name="Valor logrado" dataDxfId="73" dataCellStyle="Porcentaje"/>
    <tableColumn id="10" xr3:uid="{E90EC50B-69E3-4B25-8243-D22FDB15C906}" name="Cumplimiento" dataDxfId="72">
      <calculatedColumnFormula>IF(AND(Tabla11526[[#This Row],[Valor logrado]]&gt;=Tabla11526[[#This Row],[Meta]],Tabla11526[[#This Row],[Valor logrado]]&gt;0,Tabla11526[[#This Row],[Meta]]&gt;0),"Sí","No")</calculatedColumnFormula>
    </tableColumn>
  </tableColumns>
  <tableStyleInfo name="TableStyleLight18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A43CEB9C-0DC8-404A-AAB0-498C8D6651B8}" name="Tabla1152627" displayName="Tabla1152627" ref="A1:J249" totalsRowShown="0">
  <autoFilter ref="A1:J249" xr:uid="{F53086BC-9A02-453A-B5EB-26110C061936}"/>
  <tableColumns count="10">
    <tableColumn id="1" xr3:uid="{B81D237C-53D0-443B-A1AD-62855046421D}" name="Región" dataDxfId="71"/>
    <tableColumn id="2" xr3:uid="{7B886A84-53AD-4BB6-B01E-9FB0E06F1FB8}" name="Unidad Ejecutora de Educación" dataDxfId="70"/>
    <tableColumn id="3" xr3:uid="{57499F16-8A9A-4E44-B026-326E04D5E342}" name="Nombre de IGED" dataDxfId="69"/>
    <tableColumn id="4" xr3:uid="{D06C2335-C999-409F-8E94-F49B2235B8FE}" name="Codigo de IGED (codooii)"/>
    <tableColumn id="5" xr3:uid="{DAC5AF75-69E0-4114-99EA-CC35051D0E74}" name="Tipo de IGED" dataDxfId="68"/>
    <tableColumn id="6" xr3:uid="{E1084129-9949-4347-8305-02E1B7391535}" name="Meta" dataDxfId="67" dataCellStyle="Porcentaje"/>
    <tableColumn id="7" xr3:uid="{B58A0D81-6D54-41BA-B3D0-46C1BBDDBAF9}" name="Numerador" dataDxfId="66"/>
    <tableColumn id="8" xr3:uid="{CF3BD651-E6CD-467B-AA6B-26A58CE8178D}" name="Denominador" dataDxfId="65"/>
    <tableColumn id="9" xr3:uid="{F334B98B-E7FE-42E8-8FA1-A0E04F3F4454}" name="Valor logrado" dataDxfId="64" dataCellStyle="Porcentaje"/>
    <tableColumn id="10" xr3:uid="{EBF8F29F-DE23-4299-989C-662349485EAD}" name="Cumplimiento" dataDxfId="63">
      <calculatedColumnFormula>IF(AND(Tabla1152627[[#This Row],[Valor logrado]]&gt;=Tabla1152627[[#This Row],[Meta]],Tabla1152627[[#This Row],[Valor logrado]]&gt;0,Tabla1152627[[#This Row],[Meta]]&gt;0),"Sí","No")</calculatedColumnFormula>
    </tableColumn>
  </tableColumns>
  <tableStyleInfo name="TableStyleLight18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FF9F34CB-00EC-4A06-B3A1-7ED779718474}" name="Tabla115262728" displayName="Tabla115262728" ref="A1:J249" totalsRowShown="0">
  <autoFilter ref="A1:J249" xr:uid="{F53086BC-9A02-453A-B5EB-26110C061936}"/>
  <tableColumns count="10">
    <tableColumn id="1" xr3:uid="{A8547E39-B3BA-477F-A7B8-677524F1A3DF}" name="Región" dataDxfId="62"/>
    <tableColumn id="2" xr3:uid="{0B3FBEEA-6A0A-477B-B20C-2CB3A6A0C084}" name="Unidad Ejecutora de Educación" dataDxfId="61"/>
    <tableColumn id="3" xr3:uid="{6A17FFA5-A780-46C3-9718-B2555F8CDC69}" name="Nombre de IGED" dataDxfId="60"/>
    <tableColumn id="4" xr3:uid="{F6A780B3-43DC-4AB6-92F7-B0E63B46ADC6}" name="Codigo de IGED (codooii)"/>
    <tableColumn id="5" xr3:uid="{5B336C05-1F0F-4773-AFF0-F5313433F140}" name="Tipo de IGED" dataDxfId="59"/>
    <tableColumn id="6" xr3:uid="{B5E49D46-4A45-4B1A-81CC-A5C82EB5607C}" name="Meta" dataDxfId="58" dataCellStyle="Porcentaje"/>
    <tableColumn id="7" xr3:uid="{7589D540-9B6B-431A-8224-47AA022B53F6}" name="Numerador" dataDxfId="57"/>
    <tableColumn id="8" xr3:uid="{08CA9FC9-95B8-4223-ADE7-2609C340391E}" name="Denominador" dataDxfId="56"/>
    <tableColumn id="9" xr3:uid="{A35342C4-125B-4912-A027-32559B44D2A4}" name="Valor logrado" dataDxfId="55" dataCellStyle="Porcentaje"/>
    <tableColumn id="10" xr3:uid="{DB3AA3B0-4D03-4000-900B-9966A7C30982}" name="Cumplimiento" dataDxfId="54">
      <calculatedColumnFormula>IF(AND(Tabla115262728[[#This Row],[Valor logrado]]&gt;=Tabla115262728[[#This Row],[Meta]],Tabla115262728[[#This Row],[Valor logrado]]&gt;0,Tabla115262728[[#This Row],[Meta]]&gt;0),"Sí","No")</calculatedColumnFormula>
    </tableColumn>
  </tableColumns>
  <tableStyleInfo name="TableStyleLight18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EE27D210-7B89-4978-814C-DED275D2C82F}" name="Tabla11526272829" displayName="Tabla11526272829" ref="A1:J249" totalsRowShown="0">
  <autoFilter ref="A1:J249" xr:uid="{F53086BC-9A02-453A-B5EB-26110C061936}"/>
  <tableColumns count="10">
    <tableColumn id="1" xr3:uid="{F9353D09-57E9-4F5A-822F-4F9B4CDA38DD}" name="Región" dataDxfId="53"/>
    <tableColumn id="2" xr3:uid="{40261888-EF7A-49F5-8798-FAF7D9C7FF68}" name="Unidad Ejecutora de Educación" dataDxfId="52"/>
    <tableColumn id="3" xr3:uid="{2751082B-51AE-479E-852F-09E21F1E7C53}" name="Nombre de IGED" dataDxfId="51"/>
    <tableColumn id="4" xr3:uid="{D420B6F2-BF5D-40BD-945C-56C0BC11B0B4}" name="Codigo de IGED (codooii)"/>
    <tableColumn id="5" xr3:uid="{23E075CF-B6A9-4A34-9CF7-0676889FC9F6}" name="Tipo de IGED" dataDxfId="50"/>
    <tableColumn id="6" xr3:uid="{428A2E70-FDB3-4D0B-ACA2-0AA0DF3D5C58}" name="Meta" dataDxfId="49" dataCellStyle="Porcentaje"/>
    <tableColumn id="7" xr3:uid="{C070F7E7-2C51-4497-9469-7B45D3641576}" name="Numerador" dataDxfId="48"/>
    <tableColumn id="8" xr3:uid="{A24DA975-90F7-48F7-9821-ED8BDD4B8392}" name="Denominador" dataDxfId="47"/>
    <tableColumn id="9" xr3:uid="{53DBA6DD-CD58-40CA-837C-26BC67DF0ADA}" name="Valor logrado" dataDxfId="46" dataCellStyle="Porcentaje"/>
    <tableColumn id="10" xr3:uid="{C944C1AE-CFD0-45BF-BB7D-4D1F432F4F72}" name="Cumplimiento" dataDxfId="45">
      <calculatedColumnFormula>IF(AND(Tabla11526272829[[#This Row],[Valor logrado]]&gt;=Tabla11526272829[[#This Row],[Meta]],Tabla11526272829[[#This Row],[Valor logrado]]&gt;0,Tabla11526272829[[#This Row],[Meta]]&gt;0),"Sí","No")</calculatedColumnFormula>
    </tableColumn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583E5E8-7D2F-4F33-A733-1477EEB681AE}" name="Tabla14" displayName="Tabla14" ref="A1:J249" totalsRowShown="0">
  <autoFilter ref="A1:J249" xr:uid="{F53086BC-9A02-453A-B5EB-26110C061936}">
    <filterColumn colId="4">
      <filters>
        <filter val="DRE EJECUTORA"/>
        <filter val="GRE EJECUTORA"/>
        <filter val="UGEL EJECUTORA"/>
      </filters>
    </filterColumn>
    <filterColumn colId="9">
      <filters>
        <filter val="NO APLICA*"/>
      </filters>
    </filterColumn>
  </autoFilter>
  <tableColumns count="10">
    <tableColumn id="1" xr3:uid="{AA90AD3B-7848-42D9-9DAF-C94AE8807EE0}" name="Región" dataDxfId="287"/>
    <tableColumn id="2" xr3:uid="{2758A926-E395-49C0-ADBA-CA6B40161E47}" name="Unidad Ejecutora de Educación" dataDxfId="286"/>
    <tableColumn id="3" xr3:uid="{1759D9CA-42B0-48BD-BE92-10D2B13F8DE0}" name="Nombre de IGED" dataDxfId="285"/>
    <tableColumn id="4" xr3:uid="{A4BF3A55-E1D1-499C-8C12-0A87357FA1C7}" name="Codigo de IGED (codooii)"/>
    <tableColumn id="5" xr3:uid="{E35EBAF3-1BD3-4D76-B4F6-3B84D445A149}" name="Tipo de IGED" dataDxfId="284"/>
    <tableColumn id="6" xr3:uid="{1660C41A-3701-4389-A70A-E111134661E3}" name="Meta" dataDxfId="283" dataCellStyle="Porcentaje"/>
    <tableColumn id="7" xr3:uid="{F9A14B8C-B2B1-433B-97AA-00AB584E4DCF}" name="Numerador" dataDxfId="282"/>
    <tableColumn id="8" xr3:uid="{4E0C76EA-67C8-4D93-AC15-2346035A4EF6}" name="Denominador" dataDxfId="281"/>
    <tableColumn id="9" xr3:uid="{B4F312E3-BA07-45B1-B1B4-685C57F06975}" name="Valor logrado" dataDxfId="280" dataCellStyle="Porcentaje"/>
    <tableColumn id="10" xr3:uid="{A9D6B85A-9668-42C9-A034-904C7F9B30CD}" name="Cumplimiento" dataDxfId="279">
      <calculatedColumnFormula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calculatedColumnFormula>
    </tableColumn>
  </tableColumns>
  <tableStyleInfo name="TableStyleLight18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C7985670-F522-4111-908B-745435AFECBE}" name="Tabla1152627282930" displayName="Tabla1152627282930" ref="A1:J249" totalsRowShown="0">
  <autoFilter ref="A1:J249" xr:uid="{F53086BC-9A02-453A-B5EB-26110C061936}"/>
  <tableColumns count="10">
    <tableColumn id="1" xr3:uid="{887AAF47-D3DF-4464-A51F-9003ED136B75}" name="Región" dataDxfId="44"/>
    <tableColumn id="2" xr3:uid="{048E2284-CE7C-415E-8E74-476D139625F0}" name="Unidad Ejecutora de Educación" dataDxfId="43"/>
    <tableColumn id="3" xr3:uid="{31F3FE9F-7504-4E05-836B-05CDF62095B4}" name="Nombre de IGED" dataDxfId="42"/>
    <tableColumn id="4" xr3:uid="{39D04FB3-2A07-4BA5-8A47-63E30E206ECB}" name="Codigo de IGED (codooii)"/>
    <tableColumn id="5" xr3:uid="{C867CEAD-A0E9-44FB-B48C-32E5F683DAB4}" name="Tipo de IGED" dataDxfId="41"/>
    <tableColumn id="6" xr3:uid="{55D56531-C9E3-4CFE-BAC9-6EB7736DD059}" name="Meta" dataDxfId="40" dataCellStyle="Porcentaje"/>
    <tableColumn id="7" xr3:uid="{F3E475D4-F1B0-4E0D-9E87-A6CF93C57002}" name="Numerador" dataDxfId="39"/>
    <tableColumn id="8" xr3:uid="{215FA347-D2F4-4F70-B4FC-95FE7002F3D0}" name="Denominador" dataDxfId="38"/>
    <tableColumn id="9" xr3:uid="{6E7147BD-F8A8-42EE-9552-4AFC04AA613E}" name="Valor logrado" dataDxfId="37" dataCellStyle="Porcentaje"/>
    <tableColumn id="10" xr3:uid="{F27BF74E-E7AB-4A00-B283-5EED09C3EE05}" name="Cumplimiento" dataDxfId="36">
      <calculatedColumnFormula>IF(AND(Tabla1152627282930[[#This Row],[Valor logrado]]&gt;=Tabla1152627282930[[#This Row],[Meta]],Tabla1152627282930[[#This Row],[Valor logrado]]&gt;0,Tabla1152627282930[[#This Row],[Meta]]&gt;0),"Sí","No")</calculatedColumnFormula>
    </tableColumn>
  </tableColumns>
  <tableStyleInfo name="TableStyleLight18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B247145A-8C38-457F-9965-AE38A22CD737}" name="Tabla115262728293031" displayName="Tabla115262728293031" ref="A1:J249" totalsRowShown="0">
  <autoFilter ref="A1:J249" xr:uid="{F53086BC-9A02-453A-B5EB-26110C061936}"/>
  <tableColumns count="10">
    <tableColumn id="1" xr3:uid="{DCB828A1-28C8-499F-8A76-86EEEC3B1470}" name="Región" dataDxfId="35"/>
    <tableColumn id="2" xr3:uid="{25651A2F-C601-4608-A804-CD41ED5D2DD2}" name="Unidad Ejecutora de Educación" dataDxfId="34"/>
    <tableColumn id="3" xr3:uid="{DC3C1833-EB43-48DF-86D5-1DA5303814FA}" name="Nombre de IGED" dataDxfId="33"/>
    <tableColumn id="4" xr3:uid="{46276F75-6B47-456B-9E0F-41162315DE20}" name="Codigo de IGED (codooii)"/>
    <tableColumn id="5" xr3:uid="{F53A79DD-078F-4D0A-809A-D1A2D083103D}" name="Tipo de IGED" dataDxfId="32"/>
    <tableColumn id="6" xr3:uid="{193440EC-B1E8-49F7-A577-44344B73C3DF}" name="Meta" dataDxfId="31" dataCellStyle="Porcentaje"/>
    <tableColumn id="7" xr3:uid="{29527913-76A0-4C8A-B39E-D14E3A5A67F6}" name="Numerador" dataDxfId="30"/>
    <tableColumn id="8" xr3:uid="{1583D492-A92E-4843-9298-054AD59B6A5D}" name="Denominador" dataDxfId="29"/>
    <tableColumn id="9" xr3:uid="{B85EBA87-453E-43B1-B43D-B4C2DAA7B02B}" name="Valor logrado" dataDxfId="28" dataCellStyle="Porcentaje"/>
    <tableColumn id="10" xr3:uid="{D569C480-79F9-49D7-9A44-505DE2B3E9AA}" name="Cumplimiento" dataDxfId="27">
      <calculatedColumnFormula>IF(AND(Tabla115262728293031[[#This Row],[Valor logrado]]&gt;=Tabla115262728293031[[#This Row],[Meta]],Tabla115262728293031[[#This Row],[Valor logrado]]&gt;0,Tabla115262728293031[[#This Row],[Meta]]&gt;0),"Sí","No")</calculatedColumnFormula>
    </tableColumn>
  </tableColumns>
  <tableStyleInfo name="TableStyleLight18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DCAE634A-EC18-4EE9-9CE1-FE3612E88B2A}" name="Tabla11526272829303132" displayName="Tabla11526272829303132" ref="A1:J249" totalsRowShown="0">
  <autoFilter ref="A1:J249" xr:uid="{F53086BC-9A02-453A-B5EB-26110C061936}"/>
  <tableColumns count="10">
    <tableColumn id="1" xr3:uid="{402FC09B-0F1D-43B9-A52D-5E30230F2903}" name="Región" dataDxfId="26"/>
    <tableColumn id="2" xr3:uid="{99A968F5-95C2-4250-8C2A-FAF700F91DBB}" name="Unidad Ejecutora de Educación" dataDxfId="25"/>
    <tableColumn id="3" xr3:uid="{88569062-27CA-4F56-AA3D-0B55A6DD4D95}" name="Nombre de IGED" dataDxfId="24"/>
    <tableColumn id="4" xr3:uid="{C67A29EF-7F45-4625-95A9-7153F8086ADD}" name="Codigo de IGED (codooii)"/>
    <tableColumn id="5" xr3:uid="{8AE4954D-D347-40A8-BA7D-CB2B0610315B}" name="Tipo de IGED" dataDxfId="23"/>
    <tableColumn id="6" xr3:uid="{70FFEBC1-3761-45CE-9BB6-B14163E0B6AD}" name="Meta" dataDxfId="22" dataCellStyle="Porcentaje"/>
    <tableColumn id="7" xr3:uid="{DD27CAFD-591D-464D-847E-D9F3DE6FD818}" name="Numerador" dataDxfId="21"/>
    <tableColumn id="8" xr3:uid="{127706CC-5D2A-44C3-8ECD-F61FA2C68670}" name="Denominador" dataDxfId="20"/>
    <tableColumn id="9" xr3:uid="{D79BD72D-32AF-4769-92E5-BD7AEA582BEA}" name="Valor logrado" dataDxfId="19" dataCellStyle="Porcentaje"/>
    <tableColumn id="10" xr3:uid="{28D563F6-404F-4116-8A40-3D8D4D624D99}" name="Cumplimiento" dataDxfId="18">
      <calculatedColumnFormula>IF(AND(Tabla11526272829303132[[#This Row],[Valor logrado]]&gt;=Tabla11526272829303132[[#This Row],[Meta]],Tabla11526272829303132[[#This Row],[Valor logrado]]&gt;0,Tabla11526272829303132[[#This Row],[Meta]]&gt;0),"Sí","No")</calculatedColumnFormula>
    </tableColumn>
  </tableColumns>
  <tableStyleInfo name="TableStyleLight18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79FE920E-76B7-4301-B77F-020A45209190}" name="Tabla1152627282930313233" displayName="Tabla1152627282930313233" ref="A1:J249" totalsRowShown="0">
  <autoFilter ref="A1:J249" xr:uid="{F53086BC-9A02-453A-B5EB-26110C061936}"/>
  <tableColumns count="10">
    <tableColumn id="1" xr3:uid="{59E682BD-7E6C-46FA-A4DD-580D1FA15688}" name="Región" dataDxfId="17"/>
    <tableColumn id="2" xr3:uid="{C27805A9-5FF6-40CC-AA63-30C8B801C0ED}" name="Unidad Ejecutora de Educación" dataDxfId="16"/>
    <tableColumn id="3" xr3:uid="{968A80DE-6DFC-48EE-911F-AEB8C94B79DE}" name="Nombre de IGED" dataDxfId="15"/>
    <tableColumn id="4" xr3:uid="{51E3E934-D331-4EC1-9234-38361A6E87A0}" name="Codigo de IGED (codooii)"/>
    <tableColumn id="5" xr3:uid="{C641FBEC-027A-4C92-BEAA-2DF4DA9245B8}" name="Tipo de IGED" dataDxfId="14"/>
    <tableColumn id="6" xr3:uid="{DA0CB36C-9FD8-44E0-BEB2-8BECE0D3C591}" name="Meta" dataDxfId="13" dataCellStyle="Porcentaje"/>
    <tableColumn id="7" xr3:uid="{8D8A628C-353E-43CD-9BE0-E9625CB50E8C}" name="Numerador" dataDxfId="12"/>
    <tableColumn id="8" xr3:uid="{2A737518-0D5C-48D8-B090-803AAD9BA9C2}" name="Denominador" dataDxfId="11"/>
    <tableColumn id="9" xr3:uid="{677C78DE-76B0-40D7-835F-9BE7DFF8F7E0}" name="Valor logrado" dataDxfId="10" dataCellStyle="Porcentaje"/>
    <tableColumn id="10" xr3:uid="{CCE7865F-77C9-4061-A816-94C9AB303108}" name="Cumplimiento" dataDxfId="9">
      <calculatedColumnFormula>IF(AND(Tabla1152627282930313233[[#This Row],[Valor logrado]]&gt;=Tabla1152627282930313233[[#This Row],[Meta]],Tabla1152627282930313233[[#This Row],[Valor logrado]]&gt;0,Tabla1152627282930313233[[#This Row],[Meta]]&gt;0),"Sí","No")</calculatedColumnFormula>
    </tableColumn>
  </tableColumns>
  <tableStyleInfo name="TableStyleLight18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91A38979-D0F0-48D2-9DAA-AD286994FD04}" name="Tabla115262728293031323334" displayName="Tabla115262728293031323334" ref="A1:J249" totalsRowShown="0">
  <autoFilter ref="A1:J249" xr:uid="{F53086BC-9A02-453A-B5EB-26110C061936}"/>
  <tableColumns count="10">
    <tableColumn id="1" xr3:uid="{428907B9-2D47-4A67-AD61-B5A64B1BF374}" name="Región" dataDxfId="8"/>
    <tableColumn id="2" xr3:uid="{97791A3E-E669-4C42-AF31-CA03771D221D}" name="Unidad Ejecutora de Educación" dataDxfId="7"/>
    <tableColumn id="3" xr3:uid="{3530E3AE-C2D1-468D-80AA-EEFE006EA929}" name="Nombre de IGED" dataDxfId="6"/>
    <tableColumn id="4" xr3:uid="{3651348D-A3D2-4260-9B42-A5E4ACC8D2A5}" name="Codigo de IGED (codooii)"/>
    <tableColumn id="5" xr3:uid="{7548F667-7E06-418D-B8FA-8EDC01965F05}" name="Tipo de IGED" dataDxfId="5"/>
    <tableColumn id="6" xr3:uid="{5B9905CF-C9EE-4AE7-83D7-B930E70F0D36}" name="Meta" dataDxfId="4" dataCellStyle="Porcentaje"/>
    <tableColumn id="7" xr3:uid="{3D7FCADD-3047-480B-8E59-6EADC87F38BB}" name="Numerador" dataDxfId="3"/>
    <tableColumn id="8" xr3:uid="{D72A123F-73B2-4433-AC36-4AAE737EE57A}" name="Denominador" dataDxfId="2"/>
    <tableColumn id="9" xr3:uid="{889BEA2C-B6F2-49F3-96D9-ADED3946C033}" name="Valor logrado" dataDxfId="1" dataCellStyle="Porcentaje"/>
    <tableColumn id="10" xr3:uid="{AD619463-EF44-477F-BA6B-0B8368EBD856}" name="Cumplimiento" dataDxfId="0">
      <calculatedColumnFormula>IF(AND(Tabla115262728293031323334[[#This Row],[Valor logrado]]&gt;=Tabla115262728293031323334[[#This Row],[Meta]],Tabla115262728293031323334[[#This Row],[Valor logrado]]&gt;0,Tabla115262728293031323334[[#This Row],[Meta]]&gt;0),"Sí","No")</calculatedColumnFormula>
    </tableColumn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9543A87-A9E9-46E0-A703-E10FC21715BD}" name="Tabla15" displayName="Tabla15" ref="A1:J249" totalsRowShown="0">
  <autoFilter ref="A1:J249" xr:uid="{6532F6B0-505F-4FB7-AAF1-24848D63F92D}">
    <filterColumn colId="5">
      <filters>
        <filter val="75%"/>
      </filters>
    </filterColumn>
  </autoFilter>
  <sortState xmlns:xlrd2="http://schemas.microsoft.com/office/spreadsheetml/2017/richdata2" ref="A3:J248">
    <sortCondition ref="A1:A249"/>
  </sortState>
  <tableColumns count="10">
    <tableColumn id="1" xr3:uid="{E9B22E0D-42F9-4A9A-BB9D-0EA747201B2C}" name="Región" dataDxfId="278"/>
    <tableColumn id="2" xr3:uid="{5BA73A3F-1C5B-40F3-9EA3-BF386FF73CDC}" name="Unidad Ejecutora de Educación" dataDxfId="277"/>
    <tableColumn id="3" xr3:uid="{58D2589E-B38D-448F-9C8C-6B23C2786068}" name="Nombre de IGED" dataDxfId="276"/>
    <tableColumn id="4" xr3:uid="{AD67CD1A-D9B5-4DAC-8B8E-D9B1B219FE0F}" name="Codigo de IGED (codooii)"/>
    <tableColumn id="5" xr3:uid="{4701CE4D-2804-4A07-BCF9-5DEBED9A06F1}" name="Tipo de IGED" dataDxfId="275"/>
    <tableColumn id="6" xr3:uid="{24CC5BC3-7149-493C-948A-AEFD06D9578A}" name="Meta" dataDxfId="274" dataCellStyle="Porcentaje"/>
    <tableColumn id="7" xr3:uid="{F4EF3958-6182-435F-9053-B14243000B50}" name="Numerador" dataDxfId="273"/>
    <tableColumn id="8" xr3:uid="{593D34B8-1B8A-4F1F-A681-7B1E647DB7F7}" name="Denominador" dataDxfId="272"/>
    <tableColumn id="9" xr3:uid="{4C69A42A-173A-43FC-8147-D953D2400BB7}" name="Valor logrado" dataDxfId="271" dataCellStyle="Porcentaje"/>
    <tableColumn id="10" xr3:uid="{7A281893-61EB-47CB-BC9E-25E03E5CE76F}" name="Cumplimiento" dataDxfId="270"/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8B91D40-3AB2-4D51-AEB1-818A51A8D230}" name="Tabla16" displayName="Tabla16" ref="A1:J249" totalsRowShown="0">
  <autoFilter ref="A1:J249" xr:uid="{F53086BC-9A02-453A-B5EB-26110C061936}"/>
  <tableColumns count="10">
    <tableColumn id="1" xr3:uid="{1E41DB15-2F52-454C-A197-C0E8FDEF555F}" name="Región" dataDxfId="269"/>
    <tableColumn id="2" xr3:uid="{C13FEADF-2040-4333-8DD5-8E4806DD1FBC}" name="Unidad Ejecutora de Educación" dataDxfId="268"/>
    <tableColumn id="3" xr3:uid="{9588C26F-E6F4-4764-AB2C-D3AA50100147}" name="Nombre de IGED" dataDxfId="267"/>
    <tableColumn id="4" xr3:uid="{2E681466-ACDB-45B9-8D93-C2649F3CF227}" name="Codigo de IGED (codooii)"/>
    <tableColumn id="5" xr3:uid="{E0B63ACA-D236-497F-B0D0-FC89459C7284}" name="Tipo de IGED" dataDxfId="266"/>
    <tableColumn id="6" xr3:uid="{41E8667D-DA42-406C-83D3-62AFD11EBFFC}" name="Meta" dataDxfId="265" dataCellStyle="Porcentaje"/>
    <tableColumn id="7" xr3:uid="{74805E4A-CF6F-47F6-9F3A-3FCC1FE010A5}" name="Numerador" dataDxfId="264"/>
    <tableColumn id="8" xr3:uid="{DBF62C74-0116-472D-9CD6-3F7569E75D0C}" name="Denominador" dataDxfId="263"/>
    <tableColumn id="9" xr3:uid="{A078B794-993F-4A10-B452-4F94EFFBB5DE}" name="Valor logrado" dataDxfId="262" dataCellStyle="Porcentaje"/>
    <tableColumn id="10" xr3:uid="{320AC02F-82CD-4091-BEE8-D14AC30D1E9F}" name="Cumplimiento" dataDxfId="261">
      <calculatedColumnFormula>IF(AND(Tabla16[[#This Row],[Valor logrado]]&gt;=Tabla16[[#This Row],[Meta]],Tabla16[[#This Row],[Valor logrado]]&gt;0,Tabla16[[#This Row],[Meta]]&gt;0),"Sí","No")</calculatedColumnFormula>
    </tableColumn>
  </tableColumns>
  <tableStyleInfo name="TableStyleLight18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B69EF7C-D67C-4D88-8921-F2C60A2F878C}" name="Tabla17" displayName="Tabla17" ref="A1:J249" totalsRowShown="0">
  <autoFilter ref="A1:J249" xr:uid="{F53086BC-9A02-453A-B5EB-26110C061936}"/>
  <tableColumns count="10">
    <tableColumn id="1" xr3:uid="{51FA90A2-CB9F-4196-A3C4-8097F61C398D}" name="Región" dataDxfId="260"/>
    <tableColumn id="2" xr3:uid="{12C93CC2-EEBB-4AD2-A57C-AAFC90C29AD0}" name="Unidad Ejecutora de Educación" dataDxfId="259"/>
    <tableColumn id="3" xr3:uid="{AB37F5C6-E74A-478E-A552-C10AAE45E6D7}" name="Nombre de IGED" dataDxfId="258"/>
    <tableColumn id="4" xr3:uid="{360C634B-E70B-4B98-98D5-4786B043B351}" name="Codigo de IGED (codooii)"/>
    <tableColumn id="5" xr3:uid="{FBC2B25E-9A96-4E7C-A18D-2722FC6D99BB}" name="Tipo de IGED" dataDxfId="257"/>
    <tableColumn id="6" xr3:uid="{FCF3C085-8135-467D-8477-194D1403E0A6}" name="Meta" dataDxfId="256" dataCellStyle="Porcentaje"/>
    <tableColumn id="7" xr3:uid="{A064C364-4F93-4710-8B4B-72F8456FD411}" name="Numerador" dataDxfId="255"/>
    <tableColumn id="8" xr3:uid="{571A9559-D843-4895-A410-C7DD47B971A5}" name="Denominador" dataDxfId="254"/>
    <tableColumn id="9" xr3:uid="{2351D356-F9B6-49C4-A56B-E678043B06E0}" name="Valor logrado" dataDxfId="253" dataCellStyle="Porcentaje"/>
    <tableColumn id="10" xr3:uid="{2770E737-40A3-48E9-B00D-20D4E496DB17}" name="Cumplimiento" dataDxfId="252">
      <calculatedColumnFormula>IF(AND(Tabla17[[#This Row],[Valor logrado]]&gt;=Tabla17[[#This Row],[Meta]],Tabla17[[#This Row],[Valor logrado]]&gt;0,Tabla17[[#This Row],[Meta]]&gt;0),"Sí","No")</calculatedColumnFormula>
    </tableColumn>
  </tableColumns>
  <tableStyleInfo name="TableStyleLight18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A9B58651-D9F1-4ACC-96BA-6F2C01C173C1}" name="Tabla18" displayName="Tabla18" ref="A1:J249" totalsRowShown="0">
  <autoFilter ref="A1:J249" xr:uid="{F53086BC-9A02-453A-B5EB-26110C061936}"/>
  <tableColumns count="10">
    <tableColumn id="1" xr3:uid="{C59F1959-9451-4457-AD47-155B46225E2E}" name="Región" dataDxfId="251"/>
    <tableColumn id="2" xr3:uid="{78716DCB-0AAE-49C7-9DA1-4E6C5142CAFF}" name="Unidad Ejecutora de Educación" dataDxfId="250"/>
    <tableColumn id="3" xr3:uid="{B6EDA302-F503-49FD-A88F-55093D74AFDA}" name="Nombre de IGED" dataDxfId="249"/>
    <tableColumn id="4" xr3:uid="{58434014-2AE4-440D-8905-A794287B8638}" name="Codigo de IGED (codooii)"/>
    <tableColumn id="5" xr3:uid="{52B1C93A-6A78-4163-977A-DE6216B06719}" name="Tipo de IGED" dataDxfId="248"/>
    <tableColumn id="6" xr3:uid="{98C08774-5B9F-4EDE-AE84-725B85E9BB6C}" name="Meta" dataDxfId="247" dataCellStyle="Porcentaje"/>
    <tableColumn id="7" xr3:uid="{B9FCF693-E98E-4862-96BF-340C51FE08AA}" name="Numerador" dataDxfId="246"/>
    <tableColumn id="8" xr3:uid="{F17E325B-9315-40EF-950E-ECFF33B843A5}" name="Denominador" dataDxfId="245"/>
    <tableColumn id="9" xr3:uid="{8836E500-7840-4666-B657-02683BF8C63D}" name="Valor logrado" dataDxfId="244" dataCellStyle="Porcentaje"/>
    <tableColumn id="10" xr3:uid="{EA0005E0-FE6C-4BB0-BCBC-247B6436F105}" name="Cumplimiento" dataDxfId="243">
      <calculatedColumnFormula>IF(AND(Tabla18[[#This Row],[Valor logrado]]&gt;=Tabla18[[#This Row],[Meta]],Tabla18[[#This Row],[Valor logrado]]&gt;0,Tabla18[[#This Row],[Meta]]&gt;0),"Sí","No")</calculatedColumnFormula>
    </tableColumn>
  </tableColumns>
  <tableStyleInfo name="TableStyleLight18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3B3AC60-4A34-49B0-B393-A436BA2186AC}" name="Tabla19" displayName="Tabla19" ref="A1:J249" totalsRowShown="0">
  <autoFilter ref="A1:J249" xr:uid="{F53086BC-9A02-453A-B5EB-26110C061936}"/>
  <tableColumns count="10">
    <tableColumn id="1" xr3:uid="{87A7BFC6-D095-469B-8FFE-6641CC740B76}" name="Región" dataDxfId="242"/>
    <tableColumn id="2" xr3:uid="{0384E6E6-FA20-48BD-9A7D-94B4E2831E9B}" name="Unidad Ejecutora de Educación" dataDxfId="241"/>
    <tableColumn id="3" xr3:uid="{3096DE97-E647-4C1A-9998-A1C2137E5ED2}" name="Nombre de IGED" dataDxfId="240"/>
    <tableColumn id="4" xr3:uid="{4C5017EA-F2AC-494F-8EA2-D988CD2B6CBC}" name="Codigo de IGED (codooii)"/>
    <tableColumn id="5" xr3:uid="{2B8BD826-37DB-4E71-9DE1-0B49AF7D1156}" name="Tipo de IGED" dataDxfId="239"/>
    <tableColumn id="6" xr3:uid="{2C4F8B6B-C5CF-4D2E-B3C7-E6D9E0796DA6}" name="Meta" dataDxfId="238" dataCellStyle="Porcentaje"/>
    <tableColumn id="7" xr3:uid="{AD5DF0A0-EB13-4428-AC1B-F647E0137E15}" name="Numerador" dataDxfId="237"/>
    <tableColumn id="8" xr3:uid="{054F6D7C-825B-49D8-92D2-8D86D146BF17}" name="Denominador" dataDxfId="236"/>
    <tableColumn id="9" xr3:uid="{AF804236-3BBE-4527-84E3-CEE01AF1CD5F}" name="Valor logrado" dataDxfId="235" dataCellStyle="Porcentaje"/>
    <tableColumn id="10" xr3:uid="{BFF3FF38-4602-410C-A503-DA471BCF6CD7}" name="Cumplimiento" dataDxfId="234">
      <calculatedColumnFormula>IF(AND(Tabla19[[#This Row],[Valor logrado]]&gt;=Tabla19[[#This Row],[Meta]],Tabla19[[#This Row],[Valor logrado]]&gt;0,Tabla19[[#This Row],[Meta]]&gt;0),"Sí","No")</calculatedColumnFormula>
    </tableColumn>
  </tableColumns>
  <tableStyleInfo name="TableStyleLight18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3E2227AA-B447-4A76-9C53-82CC983F698B}" name="Tabla110" displayName="Tabla110" ref="A1:J249" totalsRowShown="0">
  <autoFilter ref="A1:J249" xr:uid="{F53086BC-9A02-453A-B5EB-26110C061936}"/>
  <tableColumns count="10">
    <tableColumn id="1" xr3:uid="{43CB205E-E21A-45D6-9C5E-0F5674A82D6A}" name="Región" dataDxfId="233"/>
    <tableColumn id="2" xr3:uid="{A684CF68-42CA-4A61-8483-F3E5AD14740B}" name="Unidad Ejecutora de Educación" dataDxfId="232"/>
    <tableColumn id="3" xr3:uid="{94490436-8EAA-4BA8-938D-78F7EB2975F0}" name="Nombre de IGED" dataDxfId="231"/>
    <tableColumn id="4" xr3:uid="{ACF15409-3CCE-41B1-BEC2-CF17742FCC05}" name="Codigo de IGED (codooii)"/>
    <tableColumn id="5" xr3:uid="{3E0BBE2A-B500-46C3-B489-CCFCEFF227B9}" name="Tipo de IGED" dataDxfId="230"/>
    <tableColumn id="6" xr3:uid="{9D7A3F08-EE13-4AAD-8FF2-DFA1FC5EC66D}" name="Meta" dataDxfId="229" dataCellStyle="Porcentaje"/>
    <tableColumn id="7" xr3:uid="{F964E230-1ACE-47E0-A66D-990CB0F235E0}" name="Numerador" dataDxfId="228"/>
    <tableColumn id="8" xr3:uid="{CB6C24BF-039E-4053-98D0-779F75697433}" name="Denominador" dataDxfId="227"/>
    <tableColumn id="9" xr3:uid="{639D604F-BD9D-4E67-B519-247CB0F9C1A7}" name="Valor logrado" dataDxfId="226" dataCellStyle="Porcentaje"/>
    <tableColumn id="10" xr3:uid="{B4B30F95-0419-4268-A840-696F0542733D}" name="Cumplimiento" dataDxfId="225">
      <calculatedColumnFormula>IF(AND(Tabla110[[#This Row],[Valor logrado]]&gt;=Tabla110[[#This Row],[Meta]],Tabla110[[#This Row],[Valor logrado]]&gt;0,Tabla110[[#This Row],[Meta]]&gt;0),"Sí","No")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0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1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2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3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AFC5C-8F40-424A-B99B-5A8AE930B288}">
  <sheetPr codeName="Hoja1">
    <tabColor theme="2" tint="-9.9978637043366805E-2"/>
  </sheetPr>
  <dimension ref="A1:J249"/>
  <sheetViews>
    <sheetView zoomScaleNormal="100" workbookViewId="0">
      <selection activeCell="J128" sqref="J128"/>
    </sheetView>
  </sheetViews>
  <sheetFormatPr baseColWidth="10" defaultColWidth="11.42578125" defaultRowHeight="15" x14ac:dyDescent="0.25"/>
  <cols>
    <col min="1" max="1" width="21.7109375" bestFit="1" customWidth="1"/>
    <col min="2" max="2" width="74.85546875" customWidth="1"/>
    <col min="3" max="3" width="36.28515625" customWidth="1"/>
    <col min="4" max="4" width="25.140625" customWidth="1"/>
    <col min="5" max="5" width="27.5703125" customWidth="1"/>
    <col min="6" max="6" width="14.7109375" style="4" customWidth="1"/>
    <col min="7" max="7" width="13.28515625" style="3" customWidth="1"/>
    <col min="8" max="8" width="15.28515625" style="3" customWidth="1"/>
    <col min="9" max="9" width="15" style="4" customWidth="1"/>
    <col min="10" max="10" width="15.85546875" style="3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4" t="s">
        <v>5</v>
      </c>
      <c r="G1" s="3" t="s">
        <v>6</v>
      </c>
      <c r="H1" s="3" t="s">
        <v>7</v>
      </c>
      <c r="I1" s="4" t="s">
        <v>8</v>
      </c>
      <c r="J1" s="3" t="s">
        <v>9</v>
      </c>
    </row>
    <row r="2" spans="1:10" hidden="1" x14ac:dyDescent="0.25">
      <c r="A2" s="1" t="s">
        <v>10</v>
      </c>
      <c r="B2" s="1" t="s">
        <v>11</v>
      </c>
      <c r="C2" s="1" t="s">
        <v>12</v>
      </c>
      <c r="D2">
        <v>150102</v>
      </c>
      <c r="E2" s="2" t="s">
        <v>13</v>
      </c>
      <c r="F2" s="4">
        <v>0.99</v>
      </c>
      <c r="G2" s="12">
        <v>329</v>
      </c>
      <c r="H2" s="12">
        <v>329</v>
      </c>
      <c r="I2" s="4">
        <f>ROUND(G2/H2,2)</f>
        <v>1</v>
      </c>
      <c r="J2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3" spans="1:10" x14ac:dyDescent="0.25">
      <c r="A3" s="1" t="s">
        <v>10</v>
      </c>
      <c r="B3" s="1" t="s">
        <v>14</v>
      </c>
      <c r="C3" s="1" t="s">
        <v>15</v>
      </c>
      <c r="D3">
        <v>150101</v>
      </c>
      <c r="E3" s="2" t="s">
        <v>16</v>
      </c>
      <c r="F3" s="4" t="s">
        <v>17</v>
      </c>
      <c r="G3" s="4" t="s">
        <v>17</v>
      </c>
      <c r="H3" s="4" t="s">
        <v>17</v>
      </c>
      <c r="I3" s="4" t="s">
        <v>17</v>
      </c>
      <c r="J3" s="4" t="s">
        <v>17</v>
      </c>
    </row>
    <row r="4" spans="1:10" hidden="1" x14ac:dyDescent="0.25">
      <c r="A4" s="1" t="s">
        <v>10</v>
      </c>
      <c r="B4" s="1" t="s">
        <v>18</v>
      </c>
      <c r="C4" s="1" t="s">
        <v>19</v>
      </c>
      <c r="D4">
        <v>150103</v>
      </c>
      <c r="E4" s="2" t="s">
        <v>13</v>
      </c>
      <c r="F4" s="4">
        <v>0.99</v>
      </c>
      <c r="G4" s="13">
        <v>185</v>
      </c>
      <c r="H4" s="13">
        <v>213</v>
      </c>
      <c r="I4" s="14">
        <f t="shared" ref="I4:I66" si="0">ROUND(G4/H4,2)</f>
        <v>0.87</v>
      </c>
      <c r="J4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5" spans="1:10" hidden="1" x14ac:dyDescent="0.25">
      <c r="A5" s="1" t="s">
        <v>10</v>
      </c>
      <c r="B5" s="1" t="s">
        <v>20</v>
      </c>
      <c r="C5" s="1" t="s">
        <v>21</v>
      </c>
      <c r="D5">
        <v>150104</v>
      </c>
      <c r="E5" s="2" t="s">
        <v>13</v>
      </c>
      <c r="F5" s="4">
        <v>0.99</v>
      </c>
      <c r="G5" s="13">
        <v>136</v>
      </c>
      <c r="H5" s="13">
        <v>137</v>
      </c>
      <c r="I5" s="14">
        <f t="shared" si="0"/>
        <v>0.99</v>
      </c>
      <c r="J5" s="15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6" spans="1:10" hidden="1" x14ac:dyDescent="0.25">
      <c r="A6" s="1" t="s">
        <v>10</v>
      </c>
      <c r="B6" s="1" t="s">
        <v>22</v>
      </c>
      <c r="C6" s="1" t="s">
        <v>23</v>
      </c>
      <c r="D6">
        <v>150105</v>
      </c>
      <c r="E6" s="2" t="s">
        <v>13</v>
      </c>
      <c r="F6" s="4">
        <v>0.99</v>
      </c>
      <c r="G6" s="12">
        <v>186</v>
      </c>
      <c r="H6" s="12">
        <v>186</v>
      </c>
      <c r="I6" s="4">
        <f t="shared" si="0"/>
        <v>1</v>
      </c>
      <c r="J6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7" spans="1:10" hidden="1" x14ac:dyDescent="0.25">
      <c r="A7" s="1" t="s">
        <v>10</v>
      </c>
      <c r="B7" s="1" t="s">
        <v>24</v>
      </c>
      <c r="C7" s="1" t="s">
        <v>25</v>
      </c>
      <c r="D7">
        <v>150106</v>
      </c>
      <c r="E7" s="2" t="s">
        <v>13</v>
      </c>
      <c r="F7" s="4">
        <v>0.99</v>
      </c>
      <c r="G7" s="12">
        <v>223</v>
      </c>
      <c r="H7" s="12">
        <v>223</v>
      </c>
      <c r="I7" s="4">
        <f t="shared" si="0"/>
        <v>1</v>
      </c>
      <c r="J7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8" spans="1:10" hidden="1" x14ac:dyDescent="0.25">
      <c r="A8" s="1" t="s">
        <v>10</v>
      </c>
      <c r="B8" s="1" t="s">
        <v>26</v>
      </c>
      <c r="C8" s="1" t="s">
        <v>27</v>
      </c>
      <c r="D8">
        <v>150107</v>
      </c>
      <c r="E8" s="2" t="s">
        <v>13</v>
      </c>
      <c r="F8" s="4">
        <v>0.99</v>
      </c>
      <c r="G8" s="12">
        <v>158</v>
      </c>
      <c r="H8" s="12">
        <v>158</v>
      </c>
      <c r="I8" s="4">
        <f t="shared" si="0"/>
        <v>1</v>
      </c>
      <c r="J8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9" spans="1:10" hidden="1" x14ac:dyDescent="0.25">
      <c r="A9" s="1" t="s">
        <v>10</v>
      </c>
      <c r="B9" s="1" t="s">
        <v>28</v>
      </c>
      <c r="C9" s="1" t="s">
        <v>29</v>
      </c>
      <c r="D9">
        <v>150108</v>
      </c>
      <c r="E9" s="2" t="s">
        <v>13</v>
      </c>
      <c r="F9" s="4">
        <v>0.99</v>
      </c>
      <c r="G9" s="12">
        <v>136</v>
      </c>
      <c r="H9" s="12">
        <v>136</v>
      </c>
      <c r="I9" s="4">
        <f t="shared" si="0"/>
        <v>1</v>
      </c>
      <c r="J9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0" spans="1:10" hidden="1" x14ac:dyDescent="0.25">
      <c r="A10" s="1" t="s">
        <v>30</v>
      </c>
      <c r="B10" s="1" t="s">
        <v>31</v>
      </c>
      <c r="C10" s="1" t="s">
        <v>32</v>
      </c>
      <c r="D10">
        <v>10003</v>
      </c>
      <c r="E10" s="2" t="s">
        <v>33</v>
      </c>
      <c r="F10" s="4" t="s">
        <v>17</v>
      </c>
      <c r="G10" s="4" t="s">
        <v>17</v>
      </c>
      <c r="H10" s="4" t="s">
        <v>17</v>
      </c>
      <c r="I10" s="4" t="s">
        <v>17</v>
      </c>
      <c r="J10" s="4" t="s">
        <v>17</v>
      </c>
    </row>
    <row r="11" spans="1:10" hidden="1" x14ac:dyDescent="0.25">
      <c r="A11" s="1" t="s">
        <v>30</v>
      </c>
      <c r="B11" s="1" t="s">
        <v>31</v>
      </c>
      <c r="C11" s="1" t="s">
        <v>34</v>
      </c>
      <c r="D11">
        <v>10001</v>
      </c>
      <c r="E11" s="2" t="s">
        <v>33</v>
      </c>
      <c r="F11" s="4" t="s">
        <v>17</v>
      </c>
      <c r="G11" s="4" t="s">
        <v>17</v>
      </c>
      <c r="H11" s="4" t="s">
        <v>17</v>
      </c>
      <c r="I11" s="4" t="s">
        <v>17</v>
      </c>
      <c r="J11" s="4" t="s">
        <v>17</v>
      </c>
    </row>
    <row r="12" spans="1:10" hidden="1" x14ac:dyDescent="0.25">
      <c r="A12" s="1" t="s">
        <v>30</v>
      </c>
      <c r="B12" s="1" t="s">
        <v>31</v>
      </c>
      <c r="C12" s="1" t="s">
        <v>35</v>
      </c>
      <c r="D12">
        <v>10000</v>
      </c>
      <c r="E12" s="2" t="s">
        <v>16</v>
      </c>
      <c r="F12" s="4">
        <v>0.99</v>
      </c>
      <c r="G12" s="12">
        <v>140</v>
      </c>
      <c r="H12" s="12">
        <v>140</v>
      </c>
      <c r="I12" s="4">
        <f t="shared" si="0"/>
        <v>1</v>
      </c>
      <c r="J12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3" spans="1:10" hidden="1" x14ac:dyDescent="0.25">
      <c r="A13" s="1" t="s">
        <v>30</v>
      </c>
      <c r="B13" s="1" t="s">
        <v>31</v>
      </c>
      <c r="C13" s="1" t="s">
        <v>36</v>
      </c>
      <c r="D13">
        <v>10005</v>
      </c>
      <c r="E13" s="2" t="s">
        <v>33</v>
      </c>
      <c r="F13" s="4" t="s">
        <v>17</v>
      </c>
      <c r="G13" s="4" t="s">
        <v>17</v>
      </c>
      <c r="H13" s="4" t="s">
        <v>17</v>
      </c>
      <c r="I13" s="4" t="s">
        <v>17</v>
      </c>
      <c r="J13" s="4" t="s">
        <v>17</v>
      </c>
    </row>
    <row r="14" spans="1:10" hidden="1" x14ac:dyDescent="0.25">
      <c r="A14" s="1" t="s">
        <v>30</v>
      </c>
      <c r="B14" s="1" t="s">
        <v>31</v>
      </c>
      <c r="C14" s="1" t="s">
        <v>37</v>
      </c>
      <c r="D14">
        <v>10006</v>
      </c>
      <c r="E14" s="2" t="s">
        <v>33</v>
      </c>
      <c r="F14" s="4" t="s">
        <v>17</v>
      </c>
      <c r="G14" s="4" t="s">
        <v>17</v>
      </c>
      <c r="H14" s="4" t="s">
        <v>17</v>
      </c>
      <c r="I14" s="4" t="s">
        <v>17</v>
      </c>
      <c r="J14" s="4" t="s">
        <v>17</v>
      </c>
    </row>
    <row r="15" spans="1:10" hidden="1" x14ac:dyDescent="0.25">
      <c r="A15" s="1" t="s">
        <v>30</v>
      </c>
      <c r="B15" s="1" t="s">
        <v>38</v>
      </c>
      <c r="C15" s="1" t="s">
        <v>39</v>
      </c>
      <c r="D15">
        <v>10007</v>
      </c>
      <c r="E15" s="2" t="s">
        <v>13</v>
      </c>
      <c r="F15" s="4">
        <v>0.99</v>
      </c>
      <c r="G15" s="12">
        <v>115</v>
      </c>
      <c r="H15" s="12">
        <v>115</v>
      </c>
      <c r="I15" s="4">
        <f t="shared" si="0"/>
        <v>1</v>
      </c>
      <c r="J15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6" spans="1:10" hidden="1" x14ac:dyDescent="0.25">
      <c r="A16" s="1" t="s">
        <v>30</v>
      </c>
      <c r="B16" s="1" t="s">
        <v>40</v>
      </c>
      <c r="C16" s="1" t="s">
        <v>41</v>
      </c>
      <c r="D16">
        <v>10004</v>
      </c>
      <c r="E16" s="2" t="s">
        <v>13</v>
      </c>
      <c r="F16" s="4">
        <v>0.99</v>
      </c>
      <c r="G16" s="13">
        <v>109</v>
      </c>
      <c r="H16" s="13">
        <v>109</v>
      </c>
      <c r="I16" s="14">
        <f t="shared" si="0"/>
        <v>1</v>
      </c>
      <c r="J16" s="15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7" spans="1:10" hidden="1" x14ac:dyDescent="0.25">
      <c r="A17" s="1" t="s">
        <v>30</v>
      </c>
      <c r="B17" s="1" t="s">
        <v>42</v>
      </c>
      <c r="C17" s="1" t="s">
        <v>43</v>
      </c>
      <c r="D17">
        <v>10002</v>
      </c>
      <c r="E17" s="2" t="s">
        <v>13</v>
      </c>
      <c r="F17" s="4">
        <v>0.99</v>
      </c>
      <c r="G17" s="13">
        <v>128</v>
      </c>
      <c r="H17" s="13">
        <v>128</v>
      </c>
      <c r="I17" s="14">
        <f t="shared" si="0"/>
        <v>1</v>
      </c>
      <c r="J17" s="15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8" spans="1:10" hidden="1" x14ac:dyDescent="0.25">
      <c r="A18" s="1" t="s">
        <v>30</v>
      </c>
      <c r="B18" s="1" t="s">
        <v>42</v>
      </c>
      <c r="C18" s="1" t="s">
        <v>44</v>
      </c>
      <c r="D18">
        <v>10009</v>
      </c>
      <c r="E18" s="2" t="s">
        <v>33</v>
      </c>
      <c r="F18" s="4" t="s">
        <v>17</v>
      </c>
      <c r="G18" s="4" t="s">
        <v>17</v>
      </c>
      <c r="H18" s="4" t="s">
        <v>17</v>
      </c>
      <c r="I18" s="4" t="s">
        <v>17</v>
      </c>
      <c r="J18" s="4" t="s">
        <v>17</v>
      </c>
    </row>
    <row r="19" spans="1:10" x14ac:dyDescent="0.25">
      <c r="A19" s="1" t="s">
        <v>45</v>
      </c>
      <c r="B19" s="1" t="s">
        <v>46</v>
      </c>
      <c r="C19" s="1" t="s">
        <v>47</v>
      </c>
      <c r="D19">
        <v>20000</v>
      </c>
      <c r="E19" s="2" t="s">
        <v>16</v>
      </c>
      <c r="F19" s="4" t="s">
        <v>17</v>
      </c>
      <c r="G19" s="4" t="s">
        <v>17</v>
      </c>
      <c r="H19" s="4" t="s">
        <v>17</v>
      </c>
      <c r="I19" s="4" t="s">
        <v>17</v>
      </c>
      <c r="J19" s="4" t="s">
        <v>17</v>
      </c>
    </row>
    <row r="20" spans="1:10" hidden="1" x14ac:dyDescent="0.25">
      <c r="A20" s="1" t="s">
        <v>45</v>
      </c>
      <c r="B20" s="1" t="s">
        <v>48</v>
      </c>
      <c r="C20" s="1" t="s">
        <v>49</v>
      </c>
      <c r="D20">
        <v>20018</v>
      </c>
      <c r="E20" s="2" t="s">
        <v>13</v>
      </c>
      <c r="F20" s="4">
        <v>0.99</v>
      </c>
      <c r="G20" s="12">
        <v>127</v>
      </c>
      <c r="H20" s="12">
        <v>127</v>
      </c>
      <c r="I20" s="4">
        <f t="shared" si="0"/>
        <v>1</v>
      </c>
      <c r="J20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21" spans="1:10" hidden="1" x14ac:dyDescent="0.25">
      <c r="A21" s="1" t="s">
        <v>45</v>
      </c>
      <c r="B21" s="1" t="s">
        <v>50</v>
      </c>
      <c r="C21" s="1" t="s">
        <v>51</v>
      </c>
      <c r="D21">
        <v>20012</v>
      </c>
      <c r="E21" s="2" t="s">
        <v>13</v>
      </c>
      <c r="F21" s="4">
        <v>0.99</v>
      </c>
      <c r="G21" s="12">
        <v>35</v>
      </c>
      <c r="H21" s="12">
        <v>43</v>
      </c>
      <c r="I21" s="4">
        <f t="shared" si="0"/>
        <v>0.81</v>
      </c>
      <c r="J21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22" spans="1:10" hidden="1" x14ac:dyDescent="0.25">
      <c r="A22" s="1" t="s">
        <v>45</v>
      </c>
      <c r="B22" s="1" t="s">
        <v>52</v>
      </c>
      <c r="C22" s="1" t="s">
        <v>53</v>
      </c>
      <c r="D22">
        <v>20011</v>
      </c>
      <c r="E22" s="2" t="s">
        <v>13</v>
      </c>
      <c r="F22" s="4">
        <v>0.99</v>
      </c>
      <c r="G22" s="12">
        <v>17</v>
      </c>
      <c r="H22" s="12">
        <v>17</v>
      </c>
      <c r="I22" s="4">
        <f t="shared" si="0"/>
        <v>1</v>
      </c>
      <c r="J22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23" spans="1:10" hidden="1" x14ac:dyDescent="0.25">
      <c r="A23" s="1" t="s">
        <v>45</v>
      </c>
      <c r="B23" s="1" t="s">
        <v>54</v>
      </c>
      <c r="C23" s="1" t="s">
        <v>55</v>
      </c>
      <c r="D23">
        <v>20002</v>
      </c>
      <c r="E23" s="2" t="s">
        <v>13</v>
      </c>
      <c r="F23" s="4">
        <v>0.99</v>
      </c>
      <c r="G23" s="12">
        <v>6</v>
      </c>
      <c r="H23" s="12">
        <v>6</v>
      </c>
      <c r="I23" s="4">
        <f t="shared" si="0"/>
        <v>1</v>
      </c>
      <c r="J23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24" spans="1:10" hidden="1" x14ac:dyDescent="0.25">
      <c r="A24" s="1" t="s">
        <v>45</v>
      </c>
      <c r="B24" s="1" t="s">
        <v>56</v>
      </c>
      <c r="C24" s="1" t="s">
        <v>57</v>
      </c>
      <c r="D24">
        <v>20016</v>
      </c>
      <c r="E24" s="2" t="s">
        <v>13</v>
      </c>
      <c r="F24" s="4">
        <v>0.99</v>
      </c>
      <c r="G24" s="12">
        <v>39</v>
      </c>
      <c r="H24" s="12">
        <v>41</v>
      </c>
      <c r="I24" s="4">
        <f t="shared" si="0"/>
        <v>0.95</v>
      </c>
      <c r="J24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25" spans="1:10" hidden="1" x14ac:dyDescent="0.25">
      <c r="A25" s="1" t="s">
        <v>45</v>
      </c>
      <c r="B25" s="1" t="s">
        <v>58</v>
      </c>
      <c r="C25" s="1" t="s">
        <v>59</v>
      </c>
      <c r="D25">
        <v>20019</v>
      </c>
      <c r="E25" s="2" t="s">
        <v>13</v>
      </c>
      <c r="F25" s="4">
        <v>0.99</v>
      </c>
      <c r="G25" s="12">
        <v>43</v>
      </c>
      <c r="H25" s="12">
        <v>47</v>
      </c>
      <c r="I25" s="4">
        <f t="shared" si="0"/>
        <v>0.91</v>
      </c>
      <c r="J25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26" spans="1:10" hidden="1" x14ac:dyDescent="0.25">
      <c r="A26" s="1" t="s">
        <v>45</v>
      </c>
      <c r="B26" s="1" t="s">
        <v>60</v>
      </c>
      <c r="C26" s="1" t="s">
        <v>61</v>
      </c>
      <c r="D26">
        <v>20007</v>
      </c>
      <c r="E26" s="2" t="s">
        <v>13</v>
      </c>
      <c r="F26" s="4">
        <v>0.99</v>
      </c>
      <c r="G26" s="12">
        <v>14</v>
      </c>
      <c r="H26" s="12">
        <v>14</v>
      </c>
      <c r="I26" s="4">
        <f t="shared" si="0"/>
        <v>1</v>
      </c>
      <c r="J26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27" spans="1:10" hidden="1" x14ac:dyDescent="0.25">
      <c r="A27" s="1" t="s">
        <v>45</v>
      </c>
      <c r="B27" s="1" t="s">
        <v>62</v>
      </c>
      <c r="C27" s="1" t="s">
        <v>63</v>
      </c>
      <c r="D27">
        <v>20010</v>
      </c>
      <c r="E27" s="2" t="s">
        <v>13</v>
      </c>
      <c r="F27" s="4">
        <v>0.99</v>
      </c>
      <c r="G27" s="12">
        <v>0</v>
      </c>
      <c r="H27" s="12">
        <v>79</v>
      </c>
      <c r="I27" s="4">
        <f t="shared" si="0"/>
        <v>0</v>
      </c>
      <c r="J27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28" spans="1:10" hidden="1" x14ac:dyDescent="0.25">
      <c r="A28" s="1" t="s">
        <v>45</v>
      </c>
      <c r="B28" s="1" t="s">
        <v>64</v>
      </c>
      <c r="C28" s="1" t="s">
        <v>65</v>
      </c>
      <c r="D28">
        <v>20015</v>
      </c>
      <c r="E28" s="2" t="s">
        <v>13</v>
      </c>
      <c r="F28" s="4">
        <v>0.99</v>
      </c>
      <c r="G28" s="12">
        <v>25</v>
      </c>
      <c r="H28" s="12">
        <v>30</v>
      </c>
      <c r="I28" s="4">
        <f t="shared" si="0"/>
        <v>0.83</v>
      </c>
      <c r="J28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29" spans="1:10" hidden="1" x14ac:dyDescent="0.25">
      <c r="A29" s="1" t="s">
        <v>45</v>
      </c>
      <c r="B29" s="1" t="s">
        <v>66</v>
      </c>
      <c r="C29" s="1" t="s">
        <v>67</v>
      </c>
      <c r="D29">
        <v>20008</v>
      </c>
      <c r="E29" s="2" t="s">
        <v>13</v>
      </c>
      <c r="F29" s="4">
        <v>0.99</v>
      </c>
      <c r="G29" s="12">
        <v>22</v>
      </c>
      <c r="H29" s="12">
        <v>22</v>
      </c>
      <c r="I29" s="4">
        <f t="shared" si="0"/>
        <v>1</v>
      </c>
      <c r="J29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30" spans="1:10" hidden="1" x14ac:dyDescent="0.25">
      <c r="A30" s="1" t="s">
        <v>45</v>
      </c>
      <c r="B30" s="1" t="s">
        <v>68</v>
      </c>
      <c r="C30" s="1" t="s">
        <v>69</v>
      </c>
      <c r="D30">
        <v>20001</v>
      </c>
      <c r="E30" s="2" t="s">
        <v>13</v>
      </c>
      <c r="F30" s="4">
        <v>0.99</v>
      </c>
      <c r="G30" s="12">
        <v>66</v>
      </c>
      <c r="H30" s="12">
        <v>68</v>
      </c>
      <c r="I30" s="4">
        <f t="shared" si="0"/>
        <v>0.97</v>
      </c>
      <c r="J30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31" spans="1:10" hidden="1" x14ac:dyDescent="0.25">
      <c r="A31" s="1" t="s">
        <v>45</v>
      </c>
      <c r="B31" s="1" t="s">
        <v>70</v>
      </c>
      <c r="C31" s="1" t="s">
        <v>71</v>
      </c>
      <c r="D31">
        <v>20003</v>
      </c>
      <c r="E31" s="2" t="s">
        <v>13</v>
      </c>
      <c r="F31" s="4">
        <v>0.99</v>
      </c>
      <c r="G31" s="12">
        <v>13</v>
      </c>
      <c r="H31" s="12">
        <v>13</v>
      </c>
      <c r="I31" s="4">
        <f t="shared" si="0"/>
        <v>1</v>
      </c>
      <c r="J31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32" spans="1:10" hidden="1" x14ac:dyDescent="0.25">
      <c r="A32" s="1" t="s">
        <v>45</v>
      </c>
      <c r="B32" s="1" t="s">
        <v>72</v>
      </c>
      <c r="C32" s="1" t="s">
        <v>73</v>
      </c>
      <c r="D32">
        <v>20005</v>
      </c>
      <c r="E32" s="2" t="s">
        <v>13</v>
      </c>
      <c r="F32" s="4">
        <v>0.99</v>
      </c>
      <c r="G32" s="12">
        <v>11</v>
      </c>
      <c r="H32" s="12">
        <v>11</v>
      </c>
      <c r="I32" s="4">
        <f t="shared" si="0"/>
        <v>1</v>
      </c>
      <c r="J32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33" spans="1:10" hidden="1" x14ac:dyDescent="0.25">
      <c r="A33" s="1" t="s">
        <v>45</v>
      </c>
      <c r="B33" s="1" t="s">
        <v>74</v>
      </c>
      <c r="C33" s="1" t="s">
        <v>75</v>
      </c>
      <c r="D33">
        <v>20004</v>
      </c>
      <c r="E33" s="2" t="s">
        <v>13</v>
      </c>
      <c r="F33" s="4">
        <v>0.99</v>
      </c>
      <c r="G33" s="12">
        <v>1</v>
      </c>
      <c r="H33" s="12">
        <v>1</v>
      </c>
      <c r="I33" s="4">
        <f t="shared" si="0"/>
        <v>1</v>
      </c>
      <c r="J33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34" spans="1:10" hidden="1" x14ac:dyDescent="0.25">
      <c r="A34" s="1" t="s">
        <v>45</v>
      </c>
      <c r="B34" s="1" t="s">
        <v>76</v>
      </c>
      <c r="C34" s="1" t="s">
        <v>77</v>
      </c>
      <c r="D34">
        <v>20006</v>
      </c>
      <c r="E34" s="2" t="s">
        <v>13</v>
      </c>
      <c r="F34" s="4">
        <v>0.99</v>
      </c>
      <c r="G34" s="12">
        <v>28</v>
      </c>
      <c r="H34" s="12">
        <v>32</v>
      </c>
      <c r="I34" s="4">
        <f t="shared" si="0"/>
        <v>0.88</v>
      </c>
      <c r="J34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35" spans="1:10" hidden="1" x14ac:dyDescent="0.25">
      <c r="A35" s="1" t="s">
        <v>45</v>
      </c>
      <c r="B35" s="1" t="s">
        <v>78</v>
      </c>
      <c r="C35" s="1" t="s">
        <v>79</v>
      </c>
      <c r="D35">
        <v>20013</v>
      </c>
      <c r="E35" s="2" t="s">
        <v>13</v>
      </c>
      <c r="F35" s="4">
        <v>0.99</v>
      </c>
      <c r="G35" s="12">
        <v>51</v>
      </c>
      <c r="H35" s="12">
        <v>51</v>
      </c>
      <c r="I35" s="4">
        <f t="shared" si="0"/>
        <v>1</v>
      </c>
      <c r="J35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36" spans="1:10" x14ac:dyDescent="0.25">
      <c r="A36" s="1" t="s">
        <v>45</v>
      </c>
      <c r="B36" s="1" t="s">
        <v>80</v>
      </c>
      <c r="C36" s="1" t="s">
        <v>81</v>
      </c>
      <c r="D36">
        <v>20014</v>
      </c>
      <c r="E36" s="2" t="s">
        <v>13</v>
      </c>
      <c r="F36" s="4" t="s">
        <v>17</v>
      </c>
      <c r="G36" s="4" t="s">
        <v>17</v>
      </c>
      <c r="H36" s="4" t="s">
        <v>17</v>
      </c>
      <c r="I36" s="4" t="s">
        <v>17</v>
      </c>
      <c r="J36" s="4" t="s">
        <v>17</v>
      </c>
    </row>
    <row r="37" spans="1:10" hidden="1" x14ac:dyDescent="0.25">
      <c r="A37" s="1" t="s">
        <v>45</v>
      </c>
      <c r="B37" s="1" t="s">
        <v>82</v>
      </c>
      <c r="C37" s="1" t="s">
        <v>83</v>
      </c>
      <c r="D37">
        <v>20017</v>
      </c>
      <c r="E37" s="2" t="s">
        <v>13</v>
      </c>
      <c r="F37" s="4">
        <v>0.99</v>
      </c>
      <c r="G37" s="12">
        <v>26</v>
      </c>
      <c r="H37" s="12">
        <v>27</v>
      </c>
      <c r="I37" s="4">
        <f t="shared" si="0"/>
        <v>0.96</v>
      </c>
      <c r="J37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38" spans="1:10" hidden="1" x14ac:dyDescent="0.25">
      <c r="A38" s="1" t="s">
        <v>45</v>
      </c>
      <c r="B38" s="1" t="s">
        <v>84</v>
      </c>
      <c r="C38" s="1" t="s">
        <v>85</v>
      </c>
      <c r="D38">
        <v>20020</v>
      </c>
      <c r="E38" s="2" t="s">
        <v>13</v>
      </c>
      <c r="F38" s="4">
        <v>0.99</v>
      </c>
      <c r="G38" s="12">
        <v>26</v>
      </c>
      <c r="H38" s="12">
        <v>30</v>
      </c>
      <c r="I38" s="4">
        <f t="shared" si="0"/>
        <v>0.87</v>
      </c>
      <c r="J38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39" spans="1:10" hidden="1" x14ac:dyDescent="0.25">
      <c r="A39" s="1" t="s">
        <v>45</v>
      </c>
      <c r="B39" s="1" t="s">
        <v>86</v>
      </c>
      <c r="C39" s="1" t="s">
        <v>87</v>
      </c>
      <c r="D39">
        <v>20009</v>
      </c>
      <c r="E39" s="2" t="s">
        <v>13</v>
      </c>
      <c r="F39" s="4">
        <v>0.99</v>
      </c>
      <c r="G39" s="12">
        <v>5</v>
      </c>
      <c r="H39" s="12">
        <v>5</v>
      </c>
      <c r="I39" s="4">
        <f t="shared" si="0"/>
        <v>1</v>
      </c>
      <c r="J39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40" spans="1:10" x14ac:dyDescent="0.25">
      <c r="A40" s="1" t="s">
        <v>88</v>
      </c>
      <c r="B40" s="1" t="s">
        <v>89</v>
      </c>
      <c r="C40" s="1" t="s">
        <v>90</v>
      </c>
      <c r="D40">
        <v>30000</v>
      </c>
      <c r="E40" s="2" t="s">
        <v>91</v>
      </c>
      <c r="F40" s="4" t="s">
        <v>17</v>
      </c>
      <c r="G40" s="4" t="s">
        <v>17</v>
      </c>
      <c r="H40" s="4" t="s">
        <v>17</v>
      </c>
      <c r="I40" s="4" t="s">
        <v>17</v>
      </c>
      <c r="J40" s="4" t="s">
        <v>17</v>
      </c>
    </row>
    <row r="41" spans="1:10" hidden="1" x14ac:dyDescent="0.25">
      <c r="A41" s="1" t="s">
        <v>88</v>
      </c>
      <c r="B41" s="1" t="s">
        <v>92</v>
      </c>
      <c r="C41" s="1" t="s">
        <v>93</v>
      </c>
      <c r="D41">
        <v>30002</v>
      </c>
      <c r="E41" s="2" t="s">
        <v>13</v>
      </c>
      <c r="F41" s="4">
        <v>0.99</v>
      </c>
      <c r="G41" s="12">
        <v>81</v>
      </c>
      <c r="H41" s="12">
        <v>81</v>
      </c>
      <c r="I41" s="4">
        <f t="shared" si="0"/>
        <v>1</v>
      </c>
      <c r="J41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42" spans="1:10" hidden="1" x14ac:dyDescent="0.25">
      <c r="A42" s="1" t="s">
        <v>88</v>
      </c>
      <c r="B42" s="1" t="s">
        <v>94</v>
      </c>
      <c r="C42" s="1" t="s">
        <v>95</v>
      </c>
      <c r="D42">
        <v>30005</v>
      </c>
      <c r="E42" s="2" t="s">
        <v>13</v>
      </c>
      <c r="F42" s="4">
        <v>0.99</v>
      </c>
      <c r="G42" s="13">
        <v>54</v>
      </c>
      <c r="H42" s="13">
        <v>57</v>
      </c>
      <c r="I42" s="14">
        <f t="shared" si="0"/>
        <v>0.95</v>
      </c>
      <c r="J42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43" spans="1:10" hidden="1" x14ac:dyDescent="0.25">
      <c r="A43" s="1" t="s">
        <v>88</v>
      </c>
      <c r="B43" s="1" t="s">
        <v>96</v>
      </c>
      <c r="C43" s="1" t="s">
        <v>97</v>
      </c>
      <c r="D43">
        <v>30006</v>
      </c>
      <c r="E43" s="2" t="s">
        <v>13</v>
      </c>
      <c r="F43" s="4">
        <v>0.99</v>
      </c>
      <c r="G43" s="12">
        <v>80</v>
      </c>
      <c r="H43" s="12">
        <v>80</v>
      </c>
      <c r="I43" s="4">
        <f t="shared" si="0"/>
        <v>1</v>
      </c>
      <c r="J43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44" spans="1:10" hidden="1" x14ac:dyDescent="0.25">
      <c r="A44" s="1" t="s">
        <v>88</v>
      </c>
      <c r="B44" s="1" t="s">
        <v>98</v>
      </c>
      <c r="C44" s="1" t="s">
        <v>99</v>
      </c>
      <c r="D44">
        <v>30007</v>
      </c>
      <c r="E44" s="2" t="s">
        <v>13</v>
      </c>
      <c r="F44" s="4">
        <v>0.99</v>
      </c>
      <c r="G44" s="12">
        <v>10</v>
      </c>
      <c r="H44" s="12">
        <v>10</v>
      </c>
      <c r="I44" s="4">
        <f t="shared" si="0"/>
        <v>1</v>
      </c>
      <c r="J44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45" spans="1:10" hidden="1" x14ac:dyDescent="0.25">
      <c r="A45" s="1" t="s">
        <v>88</v>
      </c>
      <c r="B45" s="1" t="s">
        <v>100</v>
      </c>
      <c r="C45" s="1" t="s">
        <v>101</v>
      </c>
      <c r="D45">
        <v>30008</v>
      </c>
      <c r="E45" s="2" t="s">
        <v>13</v>
      </c>
      <c r="F45" s="4">
        <v>0.99</v>
      </c>
      <c r="G45" s="12">
        <v>13</v>
      </c>
      <c r="H45" s="12">
        <v>13</v>
      </c>
      <c r="I45" s="4">
        <f t="shared" si="0"/>
        <v>1</v>
      </c>
      <c r="J45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46" spans="1:10" hidden="1" x14ac:dyDescent="0.25">
      <c r="A46" s="1" t="s">
        <v>88</v>
      </c>
      <c r="B46" s="1" t="s">
        <v>102</v>
      </c>
      <c r="C46" s="1" t="s">
        <v>103</v>
      </c>
      <c r="D46">
        <v>30004</v>
      </c>
      <c r="E46" s="2" t="s">
        <v>13</v>
      </c>
      <c r="F46" s="4">
        <v>0.99</v>
      </c>
      <c r="G46" s="12">
        <v>11</v>
      </c>
      <c r="H46" s="12">
        <v>11</v>
      </c>
      <c r="I46" s="4">
        <f t="shared" si="0"/>
        <v>1</v>
      </c>
      <c r="J46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47" spans="1:10" hidden="1" x14ac:dyDescent="0.25">
      <c r="A47" s="1" t="s">
        <v>88</v>
      </c>
      <c r="B47" s="1" t="s">
        <v>104</v>
      </c>
      <c r="C47" s="1" t="s">
        <v>105</v>
      </c>
      <c r="D47">
        <v>30001</v>
      </c>
      <c r="E47" s="2" t="s">
        <v>13</v>
      </c>
      <c r="F47" s="4">
        <v>0.99</v>
      </c>
      <c r="G47" s="12">
        <v>58</v>
      </c>
      <c r="H47" s="12">
        <v>58</v>
      </c>
      <c r="I47" s="4">
        <f t="shared" si="0"/>
        <v>1</v>
      </c>
      <c r="J47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48" spans="1:10" hidden="1" x14ac:dyDescent="0.25">
      <c r="A48" s="1" t="s">
        <v>88</v>
      </c>
      <c r="B48" s="1" t="s">
        <v>106</v>
      </c>
      <c r="C48" s="1" t="s">
        <v>107</v>
      </c>
      <c r="D48">
        <v>30003</v>
      </c>
      <c r="E48" s="2" t="s">
        <v>13</v>
      </c>
      <c r="F48" s="4">
        <v>0.99</v>
      </c>
      <c r="G48" s="12">
        <v>4</v>
      </c>
      <c r="H48" s="12">
        <v>4</v>
      </c>
      <c r="I48" s="4">
        <f t="shared" si="0"/>
        <v>1</v>
      </c>
      <c r="J48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49" spans="1:10" x14ac:dyDescent="0.25">
      <c r="A49" s="1" t="s">
        <v>108</v>
      </c>
      <c r="B49" s="1" t="s">
        <v>109</v>
      </c>
      <c r="C49" s="1" t="s">
        <v>110</v>
      </c>
      <c r="D49">
        <v>40000</v>
      </c>
      <c r="E49" s="2" t="s">
        <v>91</v>
      </c>
      <c r="F49" s="4" t="s">
        <v>17</v>
      </c>
      <c r="G49" s="4" t="s">
        <v>17</v>
      </c>
      <c r="H49" s="4" t="s">
        <v>17</v>
      </c>
      <c r="I49" s="4" t="s">
        <v>17</v>
      </c>
      <c r="J49" s="4" t="s">
        <v>17</v>
      </c>
    </row>
    <row r="50" spans="1:10" hidden="1" x14ac:dyDescent="0.25">
      <c r="A50" s="1" t="s">
        <v>108</v>
      </c>
      <c r="B50" s="1" t="s">
        <v>111</v>
      </c>
      <c r="C50" s="1" t="s">
        <v>112</v>
      </c>
      <c r="D50">
        <v>40001</v>
      </c>
      <c r="E50" s="2" t="s">
        <v>13</v>
      </c>
      <c r="F50" s="4">
        <v>0.99</v>
      </c>
      <c r="G50" s="12">
        <v>85</v>
      </c>
      <c r="H50" s="12">
        <v>85</v>
      </c>
      <c r="I50" s="4">
        <f t="shared" si="0"/>
        <v>1</v>
      </c>
      <c r="J50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51" spans="1:10" hidden="1" x14ac:dyDescent="0.25">
      <c r="A51" s="1" t="s">
        <v>108</v>
      </c>
      <c r="B51" s="1" t="s">
        <v>113</v>
      </c>
      <c r="C51" s="1" t="s">
        <v>114</v>
      </c>
      <c r="D51">
        <v>40002</v>
      </c>
      <c r="E51" s="2" t="s">
        <v>13</v>
      </c>
      <c r="F51" s="4">
        <v>0.99</v>
      </c>
      <c r="G51" s="12">
        <v>90</v>
      </c>
      <c r="H51" s="12">
        <v>90</v>
      </c>
      <c r="I51" s="4">
        <f t="shared" si="0"/>
        <v>1</v>
      </c>
      <c r="J51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52" spans="1:10" hidden="1" x14ac:dyDescent="0.25">
      <c r="A52" s="1" t="s">
        <v>108</v>
      </c>
      <c r="B52" s="1" t="s">
        <v>115</v>
      </c>
      <c r="C52" s="1" t="s">
        <v>116</v>
      </c>
      <c r="D52">
        <v>40003</v>
      </c>
      <c r="E52" s="2" t="s">
        <v>13</v>
      </c>
      <c r="F52" s="4">
        <v>0.99</v>
      </c>
      <c r="G52" s="12">
        <v>22</v>
      </c>
      <c r="H52" s="12">
        <v>22</v>
      </c>
      <c r="I52" s="4">
        <f t="shared" si="0"/>
        <v>1</v>
      </c>
      <c r="J52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53" spans="1:10" hidden="1" x14ac:dyDescent="0.25">
      <c r="A53" s="1" t="s">
        <v>108</v>
      </c>
      <c r="B53" s="1" t="s">
        <v>117</v>
      </c>
      <c r="C53" s="1" t="s">
        <v>118</v>
      </c>
      <c r="D53">
        <v>40004</v>
      </c>
      <c r="E53" s="2" t="s">
        <v>13</v>
      </c>
      <c r="F53" s="4">
        <v>0.99</v>
      </c>
      <c r="G53" s="13">
        <v>8</v>
      </c>
      <c r="H53" s="13">
        <v>17</v>
      </c>
      <c r="I53" s="14">
        <f t="shared" si="0"/>
        <v>0.47</v>
      </c>
      <c r="J53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54" spans="1:10" hidden="1" x14ac:dyDescent="0.25">
      <c r="A54" s="1" t="s">
        <v>108</v>
      </c>
      <c r="B54" s="1" t="s">
        <v>119</v>
      </c>
      <c r="C54" s="1" t="s">
        <v>120</v>
      </c>
      <c r="D54">
        <v>40005</v>
      </c>
      <c r="E54" s="2" t="s">
        <v>13</v>
      </c>
      <c r="F54" s="4">
        <v>0.99</v>
      </c>
      <c r="G54" s="12">
        <v>19</v>
      </c>
      <c r="H54" s="12">
        <v>19</v>
      </c>
      <c r="I54" s="4">
        <f t="shared" si="0"/>
        <v>1</v>
      </c>
      <c r="J54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55" spans="1:10" hidden="1" x14ac:dyDescent="0.25">
      <c r="A55" s="1" t="s">
        <v>108</v>
      </c>
      <c r="B55" s="1" t="s">
        <v>121</v>
      </c>
      <c r="C55" s="1" t="s">
        <v>122</v>
      </c>
      <c r="D55">
        <v>40007</v>
      </c>
      <c r="E55" s="2" t="s">
        <v>13</v>
      </c>
      <c r="F55" s="4">
        <v>0.99</v>
      </c>
      <c r="G55" s="12">
        <v>8</v>
      </c>
      <c r="H55" s="12">
        <v>8</v>
      </c>
      <c r="I55" s="4">
        <f t="shared" si="0"/>
        <v>1</v>
      </c>
      <c r="J55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56" spans="1:10" hidden="1" x14ac:dyDescent="0.25">
      <c r="A56" s="1" t="s">
        <v>108</v>
      </c>
      <c r="B56" s="1" t="s">
        <v>123</v>
      </c>
      <c r="C56" s="1" t="s">
        <v>124</v>
      </c>
      <c r="D56">
        <v>40008</v>
      </c>
      <c r="E56" s="2" t="s">
        <v>13</v>
      </c>
      <c r="F56" s="4">
        <v>0.99</v>
      </c>
      <c r="G56" s="12">
        <v>19</v>
      </c>
      <c r="H56" s="12">
        <v>19</v>
      </c>
      <c r="I56" s="4">
        <f t="shared" si="0"/>
        <v>1</v>
      </c>
      <c r="J56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57" spans="1:10" hidden="1" x14ac:dyDescent="0.25">
      <c r="A57" s="1" t="s">
        <v>108</v>
      </c>
      <c r="B57" s="1" t="s">
        <v>125</v>
      </c>
      <c r="C57" s="1" t="s">
        <v>126</v>
      </c>
      <c r="D57">
        <v>40009</v>
      </c>
      <c r="E57" s="2" t="s">
        <v>13</v>
      </c>
      <c r="F57" s="4">
        <v>0.99</v>
      </c>
      <c r="G57" s="12">
        <v>19</v>
      </c>
      <c r="H57" s="12">
        <v>19</v>
      </c>
      <c r="I57" s="4">
        <f t="shared" si="0"/>
        <v>1</v>
      </c>
      <c r="J57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58" spans="1:10" hidden="1" x14ac:dyDescent="0.25">
      <c r="A58" s="1" t="s">
        <v>108</v>
      </c>
      <c r="B58" s="1" t="s">
        <v>127</v>
      </c>
      <c r="C58" s="1" t="s">
        <v>128</v>
      </c>
      <c r="D58">
        <v>40006</v>
      </c>
      <c r="E58" s="2" t="s">
        <v>13</v>
      </c>
      <c r="F58" s="4">
        <v>0.99</v>
      </c>
      <c r="G58" s="12">
        <v>17</v>
      </c>
      <c r="H58" s="12">
        <v>20</v>
      </c>
      <c r="I58" s="4">
        <f t="shared" si="0"/>
        <v>0.85</v>
      </c>
      <c r="J58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59" spans="1:10" hidden="1" x14ac:dyDescent="0.25">
      <c r="A59" s="1" t="s">
        <v>108</v>
      </c>
      <c r="B59" s="1" t="s">
        <v>129</v>
      </c>
      <c r="C59" s="1" t="s">
        <v>130</v>
      </c>
      <c r="D59">
        <v>40010</v>
      </c>
      <c r="E59" s="2" t="s">
        <v>13</v>
      </c>
      <c r="F59" s="4">
        <v>0.99</v>
      </c>
      <c r="G59" s="12">
        <v>48</v>
      </c>
      <c r="H59" s="12">
        <v>48</v>
      </c>
      <c r="I59" s="4">
        <f t="shared" si="0"/>
        <v>1</v>
      </c>
      <c r="J59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60" spans="1:10" x14ac:dyDescent="0.25">
      <c r="A60" s="1" t="s">
        <v>131</v>
      </c>
      <c r="B60" s="1" t="s">
        <v>132</v>
      </c>
      <c r="C60" s="1" t="s">
        <v>133</v>
      </c>
      <c r="D60">
        <v>50000</v>
      </c>
      <c r="E60" s="2" t="s">
        <v>16</v>
      </c>
      <c r="F60" s="4" t="s">
        <v>17</v>
      </c>
      <c r="G60" s="4" t="s">
        <v>17</v>
      </c>
      <c r="H60" s="4" t="s">
        <v>17</v>
      </c>
      <c r="I60" s="4" t="s">
        <v>17</v>
      </c>
      <c r="J60" s="4" t="s">
        <v>17</v>
      </c>
    </row>
    <row r="61" spans="1:10" hidden="1" x14ac:dyDescent="0.25">
      <c r="A61" s="1" t="s">
        <v>131</v>
      </c>
      <c r="B61" s="1" t="s">
        <v>134</v>
      </c>
      <c r="C61" s="1" t="s">
        <v>135</v>
      </c>
      <c r="D61">
        <v>50002</v>
      </c>
      <c r="E61" s="2" t="s">
        <v>13</v>
      </c>
      <c r="F61" s="4">
        <v>0.99</v>
      </c>
      <c r="G61" s="12">
        <v>55</v>
      </c>
      <c r="H61" s="12">
        <v>55</v>
      </c>
      <c r="I61" s="4">
        <f t="shared" si="0"/>
        <v>1</v>
      </c>
      <c r="J61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62" spans="1:10" hidden="1" x14ac:dyDescent="0.25">
      <c r="A62" s="1" t="s">
        <v>131</v>
      </c>
      <c r="B62" s="1" t="s">
        <v>136</v>
      </c>
      <c r="C62" s="1" t="s">
        <v>137</v>
      </c>
      <c r="D62">
        <v>50006</v>
      </c>
      <c r="E62" s="2" t="s">
        <v>13</v>
      </c>
      <c r="F62" s="4">
        <v>0.99</v>
      </c>
      <c r="G62" s="12">
        <v>66</v>
      </c>
      <c r="H62" s="12">
        <v>70</v>
      </c>
      <c r="I62" s="4">
        <f t="shared" si="0"/>
        <v>0.94</v>
      </c>
      <c r="J62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63" spans="1:10" hidden="1" x14ac:dyDescent="0.25">
      <c r="A63" s="1" t="s">
        <v>131</v>
      </c>
      <c r="B63" s="1" t="s">
        <v>138</v>
      </c>
      <c r="C63" s="1" t="s">
        <v>139</v>
      </c>
      <c r="D63">
        <v>50007</v>
      </c>
      <c r="E63" s="2" t="s">
        <v>13</v>
      </c>
      <c r="F63" s="4">
        <v>0.99</v>
      </c>
      <c r="G63" s="12">
        <v>41</v>
      </c>
      <c r="H63" s="12">
        <v>41</v>
      </c>
      <c r="I63" s="4">
        <f t="shared" si="0"/>
        <v>1</v>
      </c>
      <c r="J63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64" spans="1:10" hidden="1" x14ac:dyDescent="0.25">
      <c r="A64" s="1" t="s">
        <v>131</v>
      </c>
      <c r="B64" s="1" t="s">
        <v>140</v>
      </c>
      <c r="C64" s="1" t="s">
        <v>141</v>
      </c>
      <c r="D64">
        <v>50008</v>
      </c>
      <c r="E64" s="2" t="s">
        <v>13</v>
      </c>
      <c r="F64" s="4">
        <v>0.99</v>
      </c>
      <c r="G64" s="12">
        <v>37</v>
      </c>
      <c r="H64" s="12">
        <v>37</v>
      </c>
      <c r="I64" s="4">
        <f t="shared" si="0"/>
        <v>1</v>
      </c>
      <c r="J64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65" spans="1:10" hidden="1" x14ac:dyDescent="0.25">
      <c r="A65" s="1" t="s">
        <v>131</v>
      </c>
      <c r="B65" s="1" t="s">
        <v>142</v>
      </c>
      <c r="C65" s="1" t="s">
        <v>143</v>
      </c>
      <c r="D65">
        <v>50004</v>
      </c>
      <c r="E65" s="2" t="s">
        <v>13</v>
      </c>
      <c r="F65" s="4">
        <v>0.99</v>
      </c>
      <c r="G65" s="12">
        <v>130</v>
      </c>
      <c r="H65" s="12">
        <v>134</v>
      </c>
      <c r="I65" s="4">
        <f t="shared" si="0"/>
        <v>0.97</v>
      </c>
      <c r="J65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66" spans="1:10" hidden="1" x14ac:dyDescent="0.25">
      <c r="A66" s="1" t="s">
        <v>131</v>
      </c>
      <c r="B66" s="1" t="s">
        <v>144</v>
      </c>
      <c r="C66" s="1" t="s">
        <v>145</v>
      </c>
      <c r="D66">
        <v>50005</v>
      </c>
      <c r="E66" s="2" t="s">
        <v>13</v>
      </c>
      <c r="F66" s="4">
        <v>0.99</v>
      </c>
      <c r="G66" s="13">
        <v>152</v>
      </c>
      <c r="H66" s="13">
        <v>152</v>
      </c>
      <c r="I66" s="14">
        <f t="shared" si="0"/>
        <v>1</v>
      </c>
      <c r="J66" s="15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67" spans="1:10" hidden="1" x14ac:dyDescent="0.25">
      <c r="A67" s="1" t="s">
        <v>131</v>
      </c>
      <c r="B67" s="1" t="s">
        <v>146</v>
      </c>
      <c r="C67" s="1" t="s">
        <v>147</v>
      </c>
      <c r="D67">
        <v>50001</v>
      </c>
      <c r="E67" s="2" t="s">
        <v>13</v>
      </c>
      <c r="F67" s="4">
        <v>0.99</v>
      </c>
      <c r="G67" s="12">
        <v>197</v>
      </c>
      <c r="H67" s="12">
        <v>197</v>
      </c>
      <c r="I67" s="4">
        <f t="shared" ref="I67:I130" si="1">ROUND(G67/H67,2)</f>
        <v>1</v>
      </c>
      <c r="J67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68" spans="1:10" hidden="1" x14ac:dyDescent="0.25">
      <c r="A68" s="1" t="s">
        <v>131</v>
      </c>
      <c r="B68" s="1" t="s">
        <v>148</v>
      </c>
      <c r="C68" s="1" t="s">
        <v>149</v>
      </c>
      <c r="D68">
        <v>50009</v>
      </c>
      <c r="E68" s="2" t="s">
        <v>13</v>
      </c>
      <c r="F68" s="4">
        <v>0.99</v>
      </c>
      <c r="G68" s="12">
        <v>42</v>
      </c>
      <c r="H68" s="12">
        <v>54</v>
      </c>
      <c r="I68" s="4">
        <f t="shared" si="1"/>
        <v>0.78</v>
      </c>
      <c r="J68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69" spans="1:10" hidden="1" x14ac:dyDescent="0.25">
      <c r="A69" s="1" t="s">
        <v>131</v>
      </c>
      <c r="B69" s="1" t="s">
        <v>150</v>
      </c>
      <c r="C69" s="1" t="s">
        <v>151</v>
      </c>
      <c r="D69">
        <v>50010</v>
      </c>
      <c r="E69" s="2" t="s">
        <v>13</v>
      </c>
      <c r="F69" s="4">
        <v>0.99</v>
      </c>
      <c r="G69" s="12">
        <v>55</v>
      </c>
      <c r="H69" s="12">
        <v>55</v>
      </c>
      <c r="I69" s="4">
        <f t="shared" si="1"/>
        <v>1</v>
      </c>
      <c r="J69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70" spans="1:10" hidden="1" x14ac:dyDescent="0.25">
      <c r="A70" s="1" t="s">
        <v>131</v>
      </c>
      <c r="B70" s="1" t="s">
        <v>152</v>
      </c>
      <c r="C70" s="1" t="s">
        <v>153</v>
      </c>
      <c r="D70">
        <v>50011</v>
      </c>
      <c r="E70" s="2" t="s">
        <v>13</v>
      </c>
      <c r="F70" s="4">
        <v>0.99</v>
      </c>
      <c r="G70" s="12">
        <v>65</v>
      </c>
      <c r="H70" s="12">
        <v>65</v>
      </c>
      <c r="I70" s="4">
        <f t="shared" si="1"/>
        <v>1</v>
      </c>
      <c r="J70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71" spans="1:10" hidden="1" x14ac:dyDescent="0.25">
      <c r="A71" s="1" t="s">
        <v>131</v>
      </c>
      <c r="B71" s="1" t="s">
        <v>154</v>
      </c>
      <c r="C71" s="1" t="s">
        <v>155</v>
      </c>
      <c r="D71">
        <v>50003</v>
      </c>
      <c r="E71" s="2" t="s">
        <v>13</v>
      </c>
      <c r="F71" s="4">
        <v>0.99</v>
      </c>
      <c r="G71" s="12">
        <v>23</v>
      </c>
      <c r="H71" s="12">
        <v>23</v>
      </c>
      <c r="I71" s="4">
        <f t="shared" si="1"/>
        <v>1</v>
      </c>
      <c r="J71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72" spans="1:10" x14ac:dyDescent="0.25">
      <c r="A72" s="1" t="s">
        <v>156</v>
      </c>
      <c r="B72" s="1" t="s">
        <v>157</v>
      </c>
      <c r="C72" s="1" t="s">
        <v>158</v>
      </c>
      <c r="D72">
        <v>60000</v>
      </c>
      <c r="E72" s="2" t="s">
        <v>16</v>
      </c>
      <c r="F72" s="4" t="s">
        <v>17</v>
      </c>
      <c r="G72" s="4" t="s">
        <v>17</v>
      </c>
      <c r="H72" s="4" t="s">
        <v>17</v>
      </c>
      <c r="I72" s="4" t="s">
        <v>17</v>
      </c>
      <c r="J72" s="4" t="s">
        <v>17</v>
      </c>
    </row>
    <row r="73" spans="1:10" hidden="1" x14ac:dyDescent="0.25">
      <c r="A73" s="1" t="s">
        <v>156</v>
      </c>
      <c r="B73" s="1" t="s">
        <v>159</v>
      </c>
      <c r="C73" s="1" t="s">
        <v>160</v>
      </c>
      <c r="D73">
        <v>60004</v>
      </c>
      <c r="E73" s="2" t="s">
        <v>13</v>
      </c>
      <c r="F73" s="4">
        <v>0.99</v>
      </c>
      <c r="G73" s="12">
        <v>71</v>
      </c>
      <c r="H73" s="12">
        <v>71</v>
      </c>
      <c r="I73" s="4">
        <f t="shared" si="1"/>
        <v>1</v>
      </c>
      <c r="J73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74" spans="1:10" hidden="1" x14ac:dyDescent="0.25">
      <c r="A74" s="1" t="s">
        <v>156</v>
      </c>
      <c r="B74" s="1" t="s">
        <v>161</v>
      </c>
      <c r="C74" s="1" t="s">
        <v>162</v>
      </c>
      <c r="D74">
        <v>60006</v>
      </c>
      <c r="E74" s="2" t="s">
        <v>13</v>
      </c>
      <c r="F74" s="4">
        <v>0.99</v>
      </c>
      <c r="G74" s="12">
        <v>33</v>
      </c>
      <c r="H74" s="12">
        <v>33</v>
      </c>
      <c r="I74" s="4">
        <f t="shared" si="1"/>
        <v>1</v>
      </c>
      <c r="J74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75" spans="1:10" hidden="1" x14ac:dyDescent="0.25">
      <c r="A75" s="1" t="s">
        <v>156</v>
      </c>
      <c r="B75" s="1" t="s">
        <v>163</v>
      </c>
      <c r="C75" s="1" t="s">
        <v>164</v>
      </c>
      <c r="D75">
        <v>60008</v>
      </c>
      <c r="E75" s="2" t="s">
        <v>13</v>
      </c>
      <c r="F75" s="4">
        <v>0.99</v>
      </c>
      <c r="G75" s="12">
        <v>190</v>
      </c>
      <c r="H75" s="12">
        <v>191</v>
      </c>
      <c r="I75" s="4">
        <f t="shared" si="1"/>
        <v>0.99</v>
      </c>
      <c r="J75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76" spans="1:10" hidden="1" x14ac:dyDescent="0.25">
      <c r="A76" s="1" t="s">
        <v>156</v>
      </c>
      <c r="B76" s="1" t="s">
        <v>165</v>
      </c>
      <c r="C76" s="1" t="s">
        <v>166</v>
      </c>
      <c r="D76">
        <v>60009</v>
      </c>
      <c r="E76" s="2" t="s">
        <v>13</v>
      </c>
      <c r="F76" s="4">
        <v>0.99</v>
      </c>
      <c r="G76" s="13">
        <v>197</v>
      </c>
      <c r="H76" s="13">
        <v>197</v>
      </c>
      <c r="I76" s="14">
        <f t="shared" si="1"/>
        <v>1</v>
      </c>
      <c r="J76" s="15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77" spans="1:10" hidden="1" x14ac:dyDescent="0.25">
      <c r="A77" s="1" t="s">
        <v>156</v>
      </c>
      <c r="B77" s="1" t="s">
        <v>167</v>
      </c>
      <c r="C77" s="1" t="s">
        <v>168</v>
      </c>
      <c r="D77">
        <v>60013</v>
      </c>
      <c r="E77" s="2" t="s">
        <v>13</v>
      </c>
      <c r="F77" s="4">
        <v>0.99</v>
      </c>
      <c r="G77" s="12">
        <v>18</v>
      </c>
      <c r="H77" s="12">
        <v>18</v>
      </c>
      <c r="I77" s="4">
        <f t="shared" si="1"/>
        <v>1</v>
      </c>
      <c r="J77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78" spans="1:10" hidden="1" x14ac:dyDescent="0.25">
      <c r="A78" s="1" t="s">
        <v>156</v>
      </c>
      <c r="B78" s="1" t="s">
        <v>169</v>
      </c>
      <c r="C78" s="1" t="s">
        <v>170</v>
      </c>
      <c r="D78">
        <v>60002</v>
      </c>
      <c r="E78" s="2" t="s">
        <v>13</v>
      </c>
      <c r="F78" s="4">
        <v>0.99</v>
      </c>
      <c r="G78" s="12">
        <v>62</v>
      </c>
      <c r="H78" s="12">
        <v>62</v>
      </c>
      <c r="I78" s="4">
        <f t="shared" si="1"/>
        <v>1</v>
      </c>
      <c r="J78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79" spans="1:10" hidden="1" x14ac:dyDescent="0.25">
      <c r="A79" s="1" t="s">
        <v>156</v>
      </c>
      <c r="B79" s="1" t="s">
        <v>171</v>
      </c>
      <c r="C79" s="1" t="s">
        <v>172</v>
      </c>
      <c r="D79">
        <v>60007</v>
      </c>
      <c r="E79" s="2" t="s">
        <v>13</v>
      </c>
      <c r="F79" s="4">
        <v>0.99</v>
      </c>
      <c r="G79" s="13">
        <v>6</v>
      </c>
      <c r="H79" s="13">
        <v>12</v>
      </c>
      <c r="I79" s="14">
        <f t="shared" si="1"/>
        <v>0.5</v>
      </c>
      <c r="J79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80" spans="1:10" hidden="1" x14ac:dyDescent="0.25">
      <c r="A80" s="1" t="s">
        <v>156</v>
      </c>
      <c r="B80" s="1" t="s">
        <v>173</v>
      </c>
      <c r="C80" s="1" t="s">
        <v>174</v>
      </c>
      <c r="D80">
        <v>60003</v>
      </c>
      <c r="E80" s="2" t="s">
        <v>13</v>
      </c>
      <c r="F80" s="4">
        <v>0.99</v>
      </c>
      <c r="G80" s="12">
        <v>86</v>
      </c>
      <c r="H80" s="12">
        <v>86</v>
      </c>
      <c r="I80" s="4">
        <f t="shared" si="1"/>
        <v>1</v>
      </c>
      <c r="J80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81" spans="1:10" hidden="1" x14ac:dyDescent="0.25">
      <c r="A81" s="1" t="s">
        <v>156</v>
      </c>
      <c r="B81" s="1" t="s">
        <v>175</v>
      </c>
      <c r="C81" s="1" t="s">
        <v>176</v>
      </c>
      <c r="D81">
        <v>60001</v>
      </c>
      <c r="E81" s="2" t="s">
        <v>13</v>
      </c>
      <c r="F81" s="4">
        <v>0.99</v>
      </c>
      <c r="G81" s="13">
        <v>91</v>
      </c>
      <c r="H81" s="13">
        <v>91</v>
      </c>
      <c r="I81" s="14">
        <f t="shared" si="1"/>
        <v>1</v>
      </c>
      <c r="J81" s="15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82" spans="1:10" hidden="1" x14ac:dyDescent="0.25">
      <c r="A82" s="1" t="s">
        <v>156</v>
      </c>
      <c r="B82" s="1" t="s">
        <v>177</v>
      </c>
      <c r="C82" s="1" t="s">
        <v>178</v>
      </c>
      <c r="D82">
        <v>60010</v>
      </c>
      <c r="E82" s="2" t="s">
        <v>13</v>
      </c>
      <c r="F82" s="4">
        <v>0.99</v>
      </c>
      <c r="G82" s="12">
        <v>19</v>
      </c>
      <c r="H82" s="12">
        <v>19</v>
      </c>
      <c r="I82" s="4">
        <f t="shared" si="1"/>
        <v>1</v>
      </c>
      <c r="J82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83" spans="1:10" hidden="1" x14ac:dyDescent="0.25">
      <c r="A83" s="1" t="s">
        <v>156</v>
      </c>
      <c r="B83" s="1" t="s">
        <v>179</v>
      </c>
      <c r="C83" s="1" t="s">
        <v>180</v>
      </c>
      <c r="D83">
        <v>60005</v>
      </c>
      <c r="E83" s="2" t="s">
        <v>13</v>
      </c>
      <c r="F83" s="4">
        <v>0.99</v>
      </c>
      <c r="G83" s="12">
        <v>32</v>
      </c>
      <c r="H83" s="12">
        <v>35</v>
      </c>
      <c r="I83" s="4">
        <f t="shared" si="1"/>
        <v>0.91</v>
      </c>
      <c r="J83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84" spans="1:10" hidden="1" x14ac:dyDescent="0.25">
      <c r="A84" s="1" t="s">
        <v>156</v>
      </c>
      <c r="B84" s="1" t="s">
        <v>181</v>
      </c>
      <c r="C84" s="1" t="s">
        <v>182</v>
      </c>
      <c r="D84">
        <v>60011</v>
      </c>
      <c r="E84" s="2" t="s">
        <v>13</v>
      </c>
      <c r="F84" s="4">
        <v>0.99</v>
      </c>
      <c r="G84" s="12">
        <v>42</v>
      </c>
      <c r="H84" s="12">
        <v>42</v>
      </c>
      <c r="I84" s="4">
        <f t="shared" si="1"/>
        <v>1</v>
      </c>
      <c r="J84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85" spans="1:10" hidden="1" x14ac:dyDescent="0.25">
      <c r="A85" s="1" t="s">
        <v>156</v>
      </c>
      <c r="B85" s="1" t="s">
        <v>183</v>
      </c>
      <c r="C85" s="1" t="s">
        <v>184</v>
      </c>
      <c r="D85">
        <v>60012</v>
      </c>
      <c r="E85" s="2" t="s">
        <v>13</v>
      </c>
      <c r="F85" s="4">
        <v>0.99</v>
      </c>
      <c r="G85" s="12">
        <v>19</v>
      </c>
      <c r="H85" s="12">
        <v>19</v>
      </c>
      <c r="I85" s="4">
        <f t="shared" si="1"/>
        <v>1</v>
      </c>
      <c r="J85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86" spans="1:10" x14ac:dyDescent="0.25">
      <c r="A86" s="1" t="s">
        <v>185</v>
      </c>
      <c r="B86" s="1" t="s">
        <v>186</v>
      </c>
      <c r="C86" s="1" t="s">
        <v>187</v>
      </c>
      <c r="D86">
        <v>80000</v>
      </c>
      <c r="E86" s="2" t="s">
        <v>16</v>
      </c>
      <c r="F86" s="4" t="s">
        <v>17</v>
      </c>
      <c r="G86" s="4" t="s">
        <v>17</v>
      </c>
      <c r="H86" s="4" t="s">
        <v>17</v>
      </c>
      <c r="I86" s="4" t="s">
        <v>17</v>
      </c>
      <c r="J86" s="4" t="s">
        <v>17</v>
      </c>
    </row>
    <row r="87" spans="1:10" hidden="1" x14ac:dyDescent="0.25">
      <c r="A87" s="1" t="s">
        <v>185</v>
      </c>
      <c r="B87" s="1" t="s">
        <v>188</v>
      </c>
      <c r="C87" s="1" t="s">
        <v>189</v>
      </c>
      <c r="D87">
        <v>80006</v>
      </c>
      <c r="E87" s="2" t="s">
        <v>13</v>
      </c>
      <c r="F87" s="4">
        <v>0.99</v>
      </c>
      <c r="G87" s="12">
        <v>105</v>
      </c>
      <c r="H87" s="12">
        <v>105</v>
      </c>
      <c r="I87" s="4">
        <f t="shared" si="1"/>
        <v>1</v>
      </c>
      <c r="J87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88" spans="1:10" hidden="1" x14ac:dyDescent="0.25">
      <c r="A88" s="1" t="s">
        <v>185</v>
      </c>
      <c r="B88" s="1" t="s">
        <v>190</v>
      </c>
      <c r="C88" s="1" t="s">
        <v>191</v>
      </c>
      <c r="D88">
        <v>80012</v>
      </c>
      <c r="E88" s="2" t="s">
        <v>13</v>
      </c>
      <c r="F88" s="4">
        <v>0.99</v>
      </c>
      <c r="G88" s="12">
        <v>103</v>
      </c>
      <c r="H88" s="12">
        <v>103</v>
      </c>
      <c r="I88" s="4">
        <f t="shared" si="1"/>
        <v>1</v>
      </c>
      <c r="J88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89" spans="1:10" hidden="1" x14ac:dyDescent="0.25">
      <c r="A89" s="1" t="s">
        <v>185</v>
      </c>
      <c r="B89" s="1" t="s">
        <v>192</v>
      </c>
      <c r="C89" s="1" t="s">
        <v>193</v>
      </c>
      <c r="D89">
        <v>80009</v>
      </c>
      <c r="E89" s="2" t="s">
        <v>13</v>
      </c>
      <c r="F89" s="4">
        <v>0.99</v>
      </c>
      <c r="G89" s="12">
        <v>132</v>
      </c>
      <c r="H89" s="12">
        <v>201</v>
      </c>
      <c r="I89" s="4">
        <f t="shared" si="1"/>
        <v>0.66</v>
      </c>
      <c r="J89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90" spans="1:10" hidden="1" x14ac:dyDescent="0.25">
      <c r="A90" s="1" t="s">
        <v>185</v>
      </c>
      <c r="B90" s="1" t="s">
        <v>194</v>
      </c>
      <c r="C90" s="1" t="s">
        <v>195</v>
      </c>
      <c r="D90">
        <v>80007</v>
      </c>
      <c r="E90" s="2" t="s">
        <v>13</v>
      </c>
      <c r="F90" s="4">
        <v>0.99</v>
      </c>
      <c r="G90" s="12">
        <v>91</v>
      </c>
      <c r="H90" s="12">
        <v>105</v>
      </c>
      <c r="I90" s="4">
        <f t="shared" si="1"/>
        <v>0.87</v>
      </c>
      <c r="J90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91" spans="1:10" hidden="1" x14ac:dyDescent="0.25">
      <c r="A91" s="1" t="s">
        <v>185</v>
      </c>
      <c r="B91" s="1" t="s">
        <v>196</v>
      </c>
      <c r="C91" s="1" t="s">
        <v>197</v>
      </c>
      <c r="D91">
        <v>80010</v>
      </c>
      <c r="E91" s="2" t="s">
        <v>13</v>
      </c>
      <c r="F91" s="4">
        <v>0.99</v>
      </c>
      <c r="G91" s="13">
        <v>46</v>
      </c>
      <c r="H91" s="13">
        <v>46</v>
      </c>
      <c r="I91" s="14">
        <f t="shared" si="1"/>
        <v>1</v>
      </c>
      <c r="J91" s="15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92" spans="1:10" hidden="1" x14ac:dyDescent="0.25">
      <c r="A92" s="1" t="s">
        <v>185</v>
      </c>
      <c r="B92" s="1" t="s">
        <v>198</v>
      </c>
      <c r="C92" s="1" t="s">
        <v>199</v>
      </c>
      <c r="D92">
        <v>80013</v>
      </c>
      <c r="E92" s="2" t="s">
        <v>13</v>
      </c>
      <c r="F92" s="4">
        <v>0.99</v>
      </c>
      <c r="G92" s="12">
        <v>47</v>
      </c>
      <c r="H92" s="12">
        <v>47</v>
      </c>
      <c r="I92" s="4">
        <f t="shared" si="1"/>
        <v>1</v>
      </c>
      <c r="J92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93" spans="1:10" hidden="1" x14ac:dyDescent="0.25">
      <c r="A93" s="1" t="s">
        <v>185</v>
      </c>
      <c r="B93" s="1" t="s">
        <v>200</v>
      </c>
      <c r="C93" s="1" t="s">
        <v>201</v>
      </c>
      <c r="D93">
        <v>80011</v>
      </c>
      <c r="E93" s="2" t="s">
        <v>13</v>
      </c>
      <c r="F93" s="4">
        <v>0.99</v>
      </c>
      <c r="G93" s="13">
        <v>0</v>
      </c>
      <c r="H93" s="13">
        <v>97</v>
      </c>
      <c r="I93" s="14">
        <f t="shared" si="1"/>
        <v>0</v>
      </c>
      <c r="J93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94" spans="1:10" hidden="1" x14ac:dyDescent="0.25">
      <c r="A94" s="1" t="s">
        <v>185</v>
      </c>
      <c r="B94" s="1" t="s">
        <v>202</v>
      </c>
      <c r="C94" s="1" t="s">
        <v>203</v>
      </c>
      <c r="D94">
        <v>80008</v>
      </c>
      <c r="E94" s="2" t="s">
        <v>13</v>
      </c>
      <c r="F94" s="4">
        <v>0.99</v>
      </c>
      <c r="G94" s="12">
        <v>48</v>
      </c>
      <c r="H94" s="12">
        <v>48</v>
      </c>
      <c r="I94" s="4">
        <f t="shared" si="1"/>
        <v>1</v>
      </c>
      <c r="J94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95" spans="1:10" hidden="1" x14ac:dyDescent="0.25">
      <c r="A95" s="1" t="s">
        <v>185</v>
      </c>
      <c r="B95" s="1" t="s">
        <v>204</v>
      </c>
      <c r="C95" s="1" t="s">
        <v>205</v>
      </c>
      <c r="D95">
        <v>80004</v>
      </c>
      <c r="E95" s="2" t="s">
        <v>13</v>
      </c>
      <c r="F95" s="4">
        <v>0.99</v>
      </c>
      <c r="G95" s="13">
        <v>64</v>
      </c>
      <c r="H95" s="13">
        <v>64</v>
      </c>
      <c r="I95" s="14">
        <f t="shared" si="1"/>
        <v>1</v>
      </c>
      <c r="J95" s="15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96" spans="1:10" hidden="1" x14ac:dyDescent="0.25">
      <c r="A96" s="1" t="s">
        <v>185</v>
      </c>
      <c r="B96" s="1" t="s">
        <v>206</v>
      </c>
      <c r="C96" s="1" t="s">
        <v>207</v>
      </c>
      <c r="D96">
        <v>80001</v>
      </c>
      <c r="E96" s="2" t="s">
        <v>13</v>
      </c>
      <c r="F96" s="4">
        <v>0.99</v>
      </c>
      <c r="G96" s="12">
        <v>100</v>
      </c>
      <c r="H96" s="12">
        <v>118</v>
      </c>
      <c r="I96" s="4">
        <f t="shared" si="1"/>
        <v>0.85</v>
      </c>
      <c r="J96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97" spans="1:10" hidden="1" x14ac:dyDescent="0.25">
      <c r="A97" s="1" t="s">
        <v>185</v>
      </c>
      <c r="B97" s="1" t="s">
        <v>208</v>
      </c>
      <c r="C97" s="1" t="s">
        <v>209</v>
      </c>
      <c r="D97">
        <v>80005</v>
      </c>
      <c r="E97" s="2" t="s">
        <v>13</v>
      </c>
      <c r="F97" s="4">
        <v>0.99</v>
      </c>
      <c r="G97" s="12">
        <v>23</v>
      </c>
      <c r="H97" s="12">
        <v>23</v>
      </c>
      <c r="I97" s="4">
        <f t="shared" si="1"/>
        <v>1</v>
      </c>
      <c r="J97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98" spans="1:10" hidden="1" x14ac:dyDescent="0.25">
      <c r="A98" s="1" t="s">
        <v>185</v>
      </c>
      <c r="B98" s="1" t="s">
        <v>210</v>
      </c>
      <c r="C98" s="1" t="s">
        <v>211</v>
      </c>
      <c r="D98">
        <v>80002</v>
      </c>
      <c r="E98" s="2" t="s">
        <v>13</v>
      </c>
      <c r="F98" s="4">
        <v>0.99</v>
      </c>
      <c r="G98" s="12">
        <v>35</v>
      </c>
      <c r="H98" s="12">
        <v>35</v>
      </c>
      <c r="I98" s="4">
        <f t="shared" si="1"/>
        <v>1</v>
      </c>
      <c r="J98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99" spans="1:10" hidden="1" x14ac:dyDescent="0.25">
      <c r="A99" s="1" t="s">
        <v>185</v>
      </c>
      <c r="B99" s="1" t="s">
        <v>212</v>
      </c>
      <c r="C99" s="1" t="s">
        <v>213</v>
      </c>
      <c r="D99">
        <v>80003</v>
      </c>
      <c r="E99" s="2" t="s">
        <v>13</v>
      </c>
      <c r="F99" s="4">
        <v>0.99</v>
      </c>
      <c r="G99" s="12">
        <v>37</v>
      </c>
      <c r="H99" s="12">
        <v>37</v>
      </c>
      <c r="I99" s="4">
        <f t="shared" si="1"/>
        <v>1</v>
      </c>
      <c r="J99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00" spans="1:10" ht="25.5" hidden="1" x14ac:dyDescent="0.25">
      <c r="A100" s="1" t="s">
        <v>185</v>
      </c>
      <c r="B100" s="1" t="s">
        <v>214</v>
      </c>
      <c r="C100" s="1" t="s">
        <v>215</v>
      </c>
      <c r="D100">
        <v>80014</v>
      </c>
      <c r="E100" s="2" t="s">
        <v>13</v>
      </c>
      <c r="F100" s="4">
        <v>0.99</v>
      </c>
      <c r="G100" s="12">
        <v>51</v>
      </c>
      <c r="H100" s="12">
        <v>51</v>
      </c>
      <c r="I100" s="4">
        <f t="shared" si="1"/>
        <v>1</v>
      </c>
      <c r="J100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01" spans="1:10" x14ac:dyDescent="0.25">
      <c r="A101" s="1" t="s">
        <v>216</v>
      </c>
      <c r="B101" s="1" t="s">
        <v>217</v>
      </c>
      <c r="C101" s="1" t="s">
        <v>218</v>
      </c>
      <c r="D101">
        <v>90000</v>
      </c>
      <c r="E101" s="2" t="s">
        <v>16</v>
      </c>
      <c r="F101" s="4" t="s">
        <v>17</v>
      </c>
      <c r="G101" s="4" t="s">
        <v>17</v>
      </c>
      <c r="H101" s="4" t="s">
        <v>17</v>
      </c>
      <c r="I101" s="4" t="s">
        <v>17</v>
      </c>
      <c r="J101" s="4" t="s">
        <v>17</v>
      </c>
    </row>
    <row r="102" spans="1:10" hidden="1" x14ac:dyDescent="0.25">
      <c r="A102" s="1" t="s">
        <v>216</v>
      </c>
      <c r="B102" s="1" t="s">
        <v>219</v>
      </c>
      <c r="C102" s="1" t="s">
        <v>220</v>
      </c>
      <c r="D102">
        <v>90003</v>
      </c>
      <c r="E102" s="2" t="s">
        <v>13</v>
      </c>
      <c r="F102" s="4">
        <v>0.99</v>
      </c>
      <c r="G102" s="12">
        <v>79</v>
      </c>
      <c r="H102" s="12">
        <v>81</v>
      </c>
      <c r="I102" s="4">
        <f t="shared" si="1"/>
        <v>0.98</v>
      </c>
      <c r="J102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103" spans="1:10" hidden="1" x14ac:dyDescent="0.25">
      <c r="A103" s="1" t="s">
        <v>216</v>
      </c>
      <c r="B103" s="1" t="s">
        <v>221</v>
      </c>
      <c r="C103" s="1" t="s">
        <v>222</v>
      </c>
      <c r="D103">
        <v>90009</v>
      </c>
      <c r="E103" s="2" t="s">
        <v>13</v>
      </c>
      <c r="F103" s="4">
        <v>0.99</v>
      </c>
      <c r="G103" s="12">
        <v>21</v>
      </c>
      <c r="H103" s="12">
        <v>23</v>
      </c>
      <c r="I103" s="4">
        <f t="shared" si="1"/>
        <v>0.91</v>
      </c>
      <c r="J103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104" spans="1:10" hidden="1" x14ac:dyDescent="0.25">
      <c r="A104" s="1" t="s">
        <v>216</v>
      </c>
      <c r="B104" s="1" t="s">
        <v>223</v>
      </c>
      <c r="C104" s="1" t="s">
        <v>224</v>
      </c>
      <c r="D104">
        <v>90002</v>
      </c>
      <c r="E104" s="2" t="s">
        <v>13</v>
      </c>
      <c r="F104" s="4">
        <v>0.99</v>
      </c>
      <c r="G104" s="12">
        <v>61</v>
      </c>
      <c r="H104" s="12">
        <v>61</v>
      </c>
      <c r="I104" s="4">
        <f t="shared" si="1"/>
        <v>1</v>
      </c>
      <c r="J104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05" spans="1:10" hidden="1" x14ac:dyDescent="0.25">
      <c r="A105" s="1" t="s">
        <v>216</v>
      </c>
      <c r="B105" s="1" t="s">
        <v>225</v>
      </c>
      <c r="C105" s="1" t="s">
        <v>226</v>
      </c>
      <c r="D105">
        <v>90001</v>
      </c>
      <c r="E105" s="2" t="s">
        <v>13</v>
      </c>
      <c r="F105" s="4">
        <v>0.99</v>
      </c>
      <c r="G105" s="12">
        <v>113</v>
      </c>
      <c r="H105" s="12">
        <v>113</v>
      </c>
      <c r="I105" s="4">
        <f t="shared" si="1"/>
        <v>1</v>
      </c>
      <c r="J105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06" spans="1:10" hidden="1" x14ac:dyDescent="0.25">
      <c r="A106" s="1" t="s">
        <v>216</v>
      </c>
      <c r="B106" s="1" t="s">
        <v>227</v>
      </c>
      <c r="C106" s="1" t="s">
        <v>228</v>
      </c>
      <c r="D106">
        <v>90006</v>
      </c>
      <c r="E106" s="2" t="s">
        <v>13</v>
      </c>
      <c r="F106" s="4">
        <v>0.99</v>
      </c>
      <c r="G106" s="12">
        <v>27</v>
      </c>
      <c r="H106" s="12">
        <v>28</v>
      </c>
      <c r="I106" s="4">
        <f t="shared" si="1"/>
        <v>0.96</v>
      </c>
      <c r="J106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107" spans="1:10" hidden="1" x14ac:dyDescent="0.25">
      <c r="A107" s="1" t="s">
        <v>216</v>
      </c>
      <c r="B107" s="1" t="s">
        <v>229</v>
      </c>
      <c r="C107" s="1" t="s">
        <v>230</v>
      </c>
      <c r="D107">
        <v>90007</v>
      </c>
      <c r="E107" s="2" t="s">
        <v>13</v>
      </c>
      <c r="F107" s="4">
        <v>0.99</v>
      </c>
      <c r="G107" s="12">
        <v>49</v>
      </c>
      <c r="H107" s="12">
        <v>49</v>
      </c>
      <c r="I107" s="4">
        <f t="shared" si="1"/>
        <v>1</v>
      </c>
      <c r="J107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08" spans="1:10" hidden="1" x14ac:dyDescent="0.25">
      <c r="A108" s="1" t="s">
        <v>216</v>
      </c>
      <c r="B108" s="1" t="s">
        <v>231</v>
      </c>
      <c r="C108" s="1" t="s">
        <v>232</v>
      </c>
      <c r="D108">
        <v>90004</v>
      </c>
      <c r="E108" s="2" t="s">
        <v>13</v>
      </c>
      <c r="F108" s="4">
        <v>0.99</v>
      </c>
      <c r="G108" s="12">
        <v>24</v>
      </c>
      <c r="H108" s="12">
        <v>33</v>
      </c>
      <c r="I108" s="4">
        <f t="shared" si="1"/>
        <v>0.73</v>
      </c>
      <c r="J108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109" spans="1:10" hidden="1" x14ac:dyDescent="0.25">
      <c r="A109" s="1" t="s">
        <v>216</v>
      </c>
      <c r="B109" s="1" t="s">
        <v>233</v>
      </c>
      <c r="C109" s="1" t="s">
        <v>234</v>
      </c>
      <c r="D109">
        <v>90005</v>
      </c>
      <c r="E109" s="2" t="s">
        <v>13</v>
      </c>
      <c r="F109" s="4">
        <v>0.99</v>
      </c>
      <c r="G109" s="13">
        <v>93</v>
      </c>
      <c r="H109" s="13">
        <v>94</v>
      </c>
      <c r="I109" s="14">
        <f t="shared" si="1"/>
        <v>0.99</v>
      </c>
      <c r="J109" s="15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10" spans="1:10" x14ac:dyDescent="0.25">
      <c r="A110" s="1" t="s">
        <v>235</v>
      </c>
      <c r="B110" s="1" t="s">
        <v>236</v>
      </c>
      <c r="C110" s="1" t="s">
        <v>237</v>
      </c>
      <c r="D110">
        <v>100000</v>
      </c>
      <c r="E110" s="2" t="s">
        <v>16</v>
      </c>
      <c r="F110" s="4" t="s">
        <v>17</v>
      </c>
      <c r="G110" s="4" t="s">
        <v>17</v>
      </c>
      <c r="H110" s="4" t="s">
        <v>17</v>
      </c>
      <c r="I110" s="4" t="s">
        <v>17</v>
      </c>
      <c r="J110" s="4" t="s">
        <v>17</v>
      </c>
    </row>
    <row r="111" spans="1:10" hidden="1" x14ac:dyDescent="0.25">
      <c r="A111" s="1" t="s">
        <v>235</v>
      </c>
      <c r="B111" s="1" t="s">
        <v>238</v>
      </c>
      <c r="C111" s="1" t="s">
        <v>239</v>
      </c>
      <c r="D111">
        <v>100009</v>
      </c>
      <c r="E111" s="2" t="s">
        <v>13</v>
      </c>
      <c r="F111" s="4">
        <v>0.99</v>
      </c>
      <c r="G111" s="12">
        <v>52</v>
      </c>
      <c r="H111" s="12">
        <v>55</v>
      </c>
      <c r="I111" s="4">
        <f t="shared" si="1"/>
        <v>0.95</v>
      </c>
      <c r="J111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112" spans="1:10" hidden="1" x14ac:dyDescent="0.25">
      <c r="A112" s="1" t="s">
        <v>235</v>
      </c>
      <c r="B112" s="1" t="s">
        <v>240</v>
      </c>
      <c r="C112" s="1" t="s">
        <v>241</v>
      </c>
      <c r="D112">
        <v>100008</v>
      </c>
      <c r="E112" s="2" t="s">
        <v>13</v>
      </c>
      <c r="F112" s="4">
        <v>0.99</v>
      </c>
      <c r="G112" s="12">
        <v>93</v>
      </c>
      <c r="H112" s="12">
        <v>93</v>
      </c>
      <c r="I112" s="4">
        <f t="shared" si="1"/>
        <v>1</v>
      </c>
      <c r="J112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13" spans="1:10" hidden="1" x14ac:dyDescent="0.25">
      <c r="A113" s="1" t="s">
        <v>235</v>
      </c>
      <c r="B113" s="1" t="s">
        <v>242</v>
      </c>
      <c r="C113" s="1" t="s">
        <v>243</v>
      </c>
      <c r="D113">
        <v>100003</v>
      </c>
      <c r="E113" s="2" t="s">
        <v>13</v>
      </c>
      <c r="F113" s="4">
        <v>0.99</v>
      </c>
      <c r="G113" s="12">
        <v>69</v>
      </c>
      <c r="H113" s="12">
        <v>69</v>
      </c>
      <c r="I113" s="4">
        <f t="shared" si="1"/>
        <v>1</v>
      </c>
      <c r="J113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14" spans="1:10" hidden="1" x14ac:dyDescent="0.25">
      <c r="A114" s="1" t="s">
        <v>235</v>
      </c>
      <c r="B114" s="1" t="s">
        <v>244</v>
      </c>
      <c r="C114" s="1" t="s">
        <v>245</v>
      </c>
      <c r="D114">
        <v>100010</v>
      </c>
      <c r="E114" s="2" t="s">
        <v>13</v>
      </c>
      <c r="F114" s="4">
        <v>0.99</v>
      </c>
      <c r="G114" s="12">
        <v>64</v>
      </c>
      <c r="H114" s="12">
        <v>65</v>
      </c>
      <c r="I114" s="4">
        <f t="shared" si="1"/>
        <v>0.98</v>
      </c>
      <c r="J114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115" spans="1:10" hidden="1" x14ac:dyDescent="0.25">
      <c r="A115" s="1" t="s">
        <v>235</v>
      </c>
      <c r="B115" s="1" t="s">
        <v>246</v>
      </c>
      <c r="C115" s="1" t="s">
        <v>247</v>
      </c>
      <c r="D115">
        <v>100007</v>
      </c>
      <c r="E115" s="2" t="s">
        <v>13</v>
      </c>
      <c r="F115" s="4">
        <v>0.99</v>
      </c>
      <c r="G115" s="13">
        <v>65</v>
      </c>
      <c r="H115" s="13">
        <v>65</v>
      </c>
      <c r="I115" s="14">
        <f t="shared" si="1"/>
        <v>1</v>
      </c>
      <c r="J115" s="15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16" spans="1:10" hidden="1" x14ac:dyDescent="0.25">
      <c r="A116" s="1" t="s">
        <v>235</v>
      </c>
      <c r="B116" s="1" t="s">
        <v>248</v>
      </c>
      <c r="C116" s="1" t="s">
        <v>249</v>
      </c>
      <c r="D116">
        <v>100011</v>
      </c>
      <c r="E116" s="2" t="s">
        <v>13</v>
      </c>
      <c r="F116" s="4">
        <v>0.99</v>
      </c>
      <c r="G116" s="12">
        <v>41</v>
      </c>
      <c r="H116" s="12">
        <v>41</v>
      </c>
      <c r="I116" s="4">
        <f t="shared" si="1"/>
        <v>1</v>
      </c>
      <c r="J116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17" spans="1:10" hidden="1" x14ac:dyDescent="0.25">
      <c r="A117" s="1" t="s">
        <v>235</v>
      </c>
      <c r="B117" s="1" t="s">
        <v>250</v>
      </c>
      <c r="C117" s="1" t="s">
        <v>251</v>
      </c>
      <c r="D117">
        <v>100006</v>
      </c>
      <c r="E117" s="2" t="s">
        <v>13</v>
      </c>
      <c r="F117" s="4">
        <v>0.99</v>
      </c>
      <c r="G117" s="13">
        <v>36</v>
      </c>
      <c r="H117" s="13">
        <v>37</v>
      </c>
      <c r="I117" s="14">
        <f t="shared" si="1"/>
        <v>0.97</v>
      </c>
      <c r="J117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118" spans="1:10" hidden="1" x14ac:dyDescent="0.25">
      <c r="A118" s="1" t="s">
        <v>235</v>
      </c>
      <c r="B118" s="1" t="s">
        <v>252</v>
      </c>
      <c r="C118" s="1" t="s">
        <v>253</v>
      </c>
      <c r="D118">
        <v>100002</v>
      </c>
      <c r="E118" s="2" t="s">
        <v>13</v>
      </c>
      <c r="F118" s="4">
        <v>0.99</v>
      </c>
      <c r="G118" s="12">
        <v>65</v>
      </c>
      <c r="H118" s="12">
        <v>65</v>
      </c>
      <c r="I118" s="4">
        <f t="shared" si="1"/>
        <v>1</v>
      </c>
      <c r="J118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19" spans="1:10" hidden="1" x14ac:dyDescent="0.25">
      <c r="A119" s="1" t="s">
        <v>235</v>
      </c>
      <c r="B119" s="1" t="s">
        <v>254</v>
      </c>
      <c r="C119" s="1" t="s">
        <v>255</v>
      </c>
      <c r="D119">
        <v>100004</v>
      </c>
      <c r="E119" s="2" t="s">
        <v>13</v>
      </c>
      <c r="F119" s="4">
        <v>0.99</v>
      </c>
      <c r="G119" s="13">
        <v>49</v>
      </c>
      <c r="H119" s="13">
        <v>50</v>
      </c>
      <c r="I119" s="14">
        <f t="shared" si="1"/>
        <v>0.98</v>
      </c>
      <c r="J119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120" spans="1:10" hidden="1" x14ac:dyDescent="0.25">
      <c r="A120" s="1" t="s">
        <v>235</v>
      </c>
      <c r="B120" s="1" t="s">
        <v>256</v>
      </c>
      <c r="C120" s="1" t="s">
        <v>257</v>
      </c>
      <c r="D120">
        <v>100005</v>
      </c>
      <c r="E120" s="2" t="s">
        <v>13</v>
      </c>
      <c r="F120" s="4">
        <v>0.99</v>
      </c>
      <c r="G120" s="12">
        <v>54</v>
      </c>
      <c r="H120" s="12">
        <v>54</v>
      </c>
      <c r="I120" s="4">
        <f t="shared" si="1"/>
        <v>1</v>
      </c>
      <c r="J120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21" spans="1:10" hidden="1" x14ac:dyDescent="0.25">
      <c r="A121" s="1" t="s">
        <v>235</v>
      </c>
      <c r="B121" s="1" t="s">
        <v>258</v>
      </c>
      <c r="C121" s="1" t="s">
        <v>259</v>
      </c>
      <c r="D121">
        <v>100001</v>
      </c>
      <c r="E121" s="2" t="s">
        <v>13</v>
      </c>
      <c r="F121" s="4">
        <v>0.99</v>
      </c>
      <c r="G121" s="13">
        <v>125</v>
      </c>
      <c r="H121" s="13">
        <v>142</v>
      </c>
      <c r="I121" s="14">
        <f t="shared" si="1"/>
        <v>0.88</v>
      </c>
      <c r="J121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122" spans="1:10" hidden="1" x14ac:dyDescent="0.25">
      <c r="A122" s="1" t="s">
        <v>260</v>
      </c>
      <c r="B122" s="1" t="s">
        <v>261</v>
      </c>
      <c r="C122" s="1" t="s">
        <v>262</v>
      </c>
      <c r="D122">
        <v>110000</v>
      </c>
      <c r="E122" s="2" t="s">
        <v>16</v>
      </c>
      <c r="F122" s="4">
        <v>0.99</v>
      </c>
      <c r="G122" s="12">
        <v>75</v>
      </c>
      <c r="H122" s="12">
        <v>75</v>
      </c>
      <c r="I122" s="4">
        <f t="shared" si="1"/>
        <v>1</v>
      </c>
      <c r="J122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23" spans="1:10" hidden="1" x14ac:dyDescent="0.25">
      <c r="A123" s="1" t="s">
        <v>260</v>
      </c>
      <c r="B123" s="1" t="s">
        <v>261</v>
      </c>
      <c r="C123" s="1" t="s">
        <v>263</v>
      </c>
      <c r="D123">
        <v>110001</v>
      </c>
      <c r="E123" s="2" t="s">
        <v>33</v>
      </c>
      <c r="F123" s="4" t="s">
        <v>17</v>
      </c>
      <c r="G123" s="4" t="s">
        <v>17</v>
      </c>
      <c r="H123" s="4" t="s">
        <v>17</v>
      </c>
      <c r="I123" s="4" t="s">
        <v>17</v>
      </c>
      <c r="J123" s="4" t="s">
        <v>17</v>
      </c>
    </row>
    <row r="124" spans="1:10" hidden="1" x14ac:dyDescent="0.25">
      <c r="A124" s="1" t="s">
        <v>260</v>
      </c>
      <c r="B124" s="1" t="s">
        <v>264</v>
      </c>
      <c r="C124" s="1" t="s">
        <v>265</v>
      </c>
      <c r="D124">
        <v>110002</v>
      </c>
      <c r="E124" s="2" t="s">
        <v>13</v>
      </c>
      <c r="F124" s="4">
        <v>0.99</v>
      </c>
      <c r="G124" s="13">
        <v>96</v>
      </c>
      <c r="H124" s="13">
        <v>101</v>
      </c>
      <c r="I124" s="14">
        <f t="shared" si="1"/>
        <v>0.95</v>
      </c>
      <c r="J124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125" spans="1:10" hidden="1" x14ac:dyDescent="0.25">
      <c r="A125" s="1" t="s">
        <v>260</v>
      </c>
      <c r="B125" s="1" t="s">
        <v>266</v>
      </c>
      <c r="C125" s="1" t="s">
        <v>267</v>
      </c>
      <c r="D125">
        <v>110003</v>
      </c>
      <c r="E125" s="2" t="s">
        <v>13</v>
      </c>
      <c r="F125" s="4">
        <v>0.99</v>
      </c>
      <c r="G125" s="12">
        <v>39</v>
      </c>
      <c r="H125" s="12">
        <v>39</v>
      </c>
      <c r="I125" s="4">
        <f t="shared" si="1"/>
        <v>1</v>
      </c>
      <c r="J125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26" spans="1:10" hidden="1" x14ac:dyDescent="0.25">
      <c r="A126" s="1" t="s">
        <v>260</v>
      </c>
      <c r="B126" s="1" t="s">
        <v>268</v>
      </c>
      <c r="C126" s="1" t="s">
        <v>269</v>
      </c>
      <c r="D126">
        <v>110005</v>
      </c>
      <c r="E126" s="2" t="s">
        <v>13</v>
      </c>
      <c r="F126" s="4">
        <v>0.99</v>
      </c>
      <c r="G126" s="12">
        <v>58</v>
      </c>
      <c r="H126" s="12">
        <v>58</v>
      </c>
      <c r="I126" s="4">
        <f t="shared" si="1"/>
        <v>1</v>
      </c>
      <c r="J126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27" spans="1:10" hidden="1" x14ac:dyDescent="0.25">
      <c r="A127" s="1" t="s">
        <v>260</v>
      </c>
      <c r="B127" s="1" t="s">
        <v>270</v>
      </c>
      <c r="C127" s="1" t="s">
        <v>271</v>
      </c>
      <c r="D127">
        <v>110004</v>
      </c>
      <c r="E127" s="2" t="s">
        <v>13</v>
      </c>
      <c r="F127" s="4">
        <v>0.99</v>
      </c>
      <c r="G127" s="12">
        <v>17</v>
      </c>
      <c r="H127" s="12">
        <v>17</v>
      </c>
      <c r="I127" s="4">
        <f t="shared" si="1"/>
        <v>1</v>
      </c>
      <c r="J127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28" spans="1:10" x14ac:dyDescent="0.25">
      <c r="A128" s="1" t="s">
        <v>272</v>
      </c>
      <c r="B128" s="1" t="s">
        <v>273</v>
      </c>
      <c r="C128" s="1" t="s">
        <v>274</v>
      </c>
      <c r="D128">
        <v>120000</v>
      </c>
      <c r="E128" s="2" t="s">
        <v>16</v>
      </c>
      <c r="F128" s="4" t="s">
        <v>17</v>
      </c>
      <c r="G128" s="4" t="s">
        <v>17</v>
      </c>
      <c r="H128" s="4" t="s">
        <v>17</v>
      </c>
      <c r="I128" s="4" t="s">
        <v>17</v>
      </c>
      <c r="J128" s="4" t="s">
        <v>17</v>
      </c>
    </row>
    <row r="129" spans="1:10" hidden="1" x14ac:dyDescent="0.25">
      <c r="A129" s="1" t="s">
        <v>272</v>
      </c>
      <c r="B129" s="1" t="s">
        <v>275</v>
      </c>
      <c r="C129" s="1" t="s">
        <v>276</v>
      </c>
      <c r="D129">
        <v>120008</v>
      </c>
      <c r="E129" s="2" t="s">
        <v>13</v>
      </c>
      <c r="F129" s="4">
        <v>0.99</v>
      </c>
      <c r="G129" s="12">
        <v>40</v>
      </c>
      <c r="H129" s="12">
        <v>40</v>
      </c>
      <c r="I129" s="4">
        <f t="shared" si="1"/>
        <v>1</v>
      </c>
      <c r="J129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30" spans="1:10" hidden="1" x14ac:dyDescent="0.25">
      <c r="A130" s="1" t="s">
        <v>272</v>
      </c>
      <c r="B130" s="1" t="s">
        <v>277</v>
      </c>
      <c r="C130" s="1" t="s">
        <v>278</v>
      </c>
      <c r="D130">
        <v>120007</v>
      </c>
      <c r="E130" s="2" t="s">
        <v>13</v>
      </c>
      <c r="F130" s="4">
        <v>0.99</v>
      </c>
      <c r="G130" s="12">
        <v>55</v>
      </c>
      <c r="H130" s="12">
        <v>55</v>
      </c>
      <c r="I130" s="4">
        <f t="shared" si="1"/>
        <v>1</v>
      </c>
      <c r="J130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31" spans="1:10" hidden="1" x14ac:dyDescent="0.25">
      <c r="A131" s="1" t="s">
        <v>272</v>
      </c>
      <c r="B131" s="1" t="s">
        <v>277</v>
      </c>
      <c r="C131" s="1" t="s">
        <v>279</v>
      </c>
      <c r="D131">
        <v>120014</v>
      </c>
      <c r="E131" s="2" t="s">
        <v>33</v>
      </c>
      <c r="F131" s="4" t="s">
        <v>17</v>
      </c>
      <c r="G131" s="4" t="s">
        <v>17</v>
      </c>
      <c r="H131" s="4" t="s">
        <v>17</v>
      </c>
      <c r="I131" s="4" t="s">
        <v>17</v>
      </c>
      <c r="J131" s="4" t="s">
        <v>17</v>
      </c>
    </row>
    <row r="132" spans="1:10" hidden="1" x14ac:dyDescent="0.25">
      <c r="A132" s="1" t="s">
        <v>272</v>
      </c>
      <c r="B132" s="1" t="s">
        <v>280</v>
      </c>
      <c r="C132" s="1" t="s">
        <v>281</v>
      </c>
      <c r="D132">
        <v>120004</v>
      </c>
      <c r="E132" s="2" t="s">
        <v>13</v>
      </c>
      <c r="F132" s="4">
        <v>0.99</v>
      </c>
      <c r="G132" s="12">
        <v>67</v>
      </c>
      <c r="H132" s="12">
        <v>68</v>
      </c>
      <c r="I132" s="4">
        <f t="shared" ref="I132:I194" si="2">ROUND(G132/H132,2)</f>
        <v>0.99</v>
      </c>
      <c r="J132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33" spans="1:10" hidden="1" x14ac:dyDescent="0.25">
      <c r="A133" s="1" t="s">
        <v>272</v>
      </c>
      <c r="B133" s="1" t="s">
        <v>282</v>
      </c>
      <c r="C133" s="1" t="s">
        <v>283</v>
      </c>
      <c r="D133">
        <v>120001</v>
      </c>
      <c r="E133" s="2" t="s">
        <v>13</v>
      </c>
      <c r="F133" s="4">
        <v>0.99</v>
      </c>
      <c r="G133" s="13">
        <v>130</v>
      </c>
      <c r="H133" s="13">
        <v>141</v>
      </c>
      <c r="I133" s="14">
        <f t="shared" si="2"/>
        <v>0.92</v>
      </c>
      <c r="J133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134" spans="1:10" hidden="1" x14ac:dyDescent="0.25">
      <c r="A134" s="1" t="s">
        <v>272</v>
      </c>
      <c r="B134" s="1" t="s">
        <v>284</v>
      </c>
      <c r="C134" s="1" t="s">
        <v>285</v>
      </c>
      <c r="D134">
        <v>120003</v>
      </c>
      <c r="E134" s="2" t="s">
        <v>13</v>
      </c>
      <c r="F134" s="4">
        <v>0.99</v>
      </c>
      <c r="G134" s="12">
        <v>34</v>
      </c>
      <c r="H134" s="12">
        <v>34</v>
      </c>
      <c r="I134" s="4">
        <f t="shared" si="2"/>
        <v>1</v>
      </c>
      <c r="J134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35" spans="1:10" hidden="1" x14ac:dyDescent="0.25">
      <c r="A135" s="1" t="s">
        <v>272</v>
      </c>
      <c r="B135" s="1" t="s">
        <v>286</v>
      </c>
      <c r="C135" s="1" t="s">
        <v>287</v>
      </c>
      <c r="D135">
        <v>120002</v>
      </c>
      <c r="E135" s="2" t="s">
        <v>13</v>
      </c>
      <c r="F135" s="4">
        <v>0.99</v>
      </c>
      <c r="G135" s="12">
        <v>38</v>
      </c>
      <c r="H135" s="12">
        <v>38</v>
      </c>
      <c r="I135" s="4">
        <f t="shared" si="2"/>
        <v>1</v>
      </c>
      <c r="J135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36" spans="1:10" hidden="1" x14ac:dyDescent="0.25">
      <c r="A136" s="1" t="s">
        <v>272</v>
      </c>
      <c r="B136" s="1" t="s">
        <v>288</v>
      </c>
      <c r="C136" s="1" t="s">
        <v>289</v>
      </c>
      <c r="D136">
        <v>120005</v>
      </c>
      <c r="E136" s="2" t="s">
        <v>13</v>
      </c>
      <c r="F136" s="4">
        <v>0.99</v>
      </c>
      <c r="G136" s="13">
        <v>53</v>
      </c>
      <c r="H136" s="13">
        <v>55</v>
      </c>
      <c r="I136" s="14">
        <f t="shared" si="2"/>
        <v>0.96</v>
      </c>
      <c r="J136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137" spans="1:10" hidden="1" x14ac:dyDescent="0.25">
      <c r="A137" s="1" t="s">
        <v>272</v>
      </c>
      <c r="B137" s="1" t="s">
        <v>290</v>
      </c>
      <c r="C137" s="1" t="s">
        <v>291</v>
      </c>
      <c r="D137">
        <v>120009</v>
      </c>
      <c r="E137" s="2" t="s">
        <v>13</v>
      </c>
      <c r="F137" s="4">
        <v>0.99</v>
      </c>
      <c r="G137" s="12">
        <v>20</v>
      </c>
      <c r="H137" s="12">
        <v>20</v>
      </c>
      <c r="I137" s="4">
        <f t="shared" si="2"/>
        <v>1</v>
      </c>
      <c r="J137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38" spans="1:10" hidden="1" x14ac:dyDescent="0.25">
      <c r="A138" s="1" t="s">
        <v>272</v>
      </c>
      <c r="B138" s="1" t="s">
        <v>292</v>
      </c>
      <c r="C138" s="1" t="s">
        <v>293</v>
      </c>
      <c r="D138">
        <v>120006</v>
      </c>
      <c r="E138" s="2" t="s">
        <v>13</v>
      </c>
      <c r="F138" s="4">
        <v>0.99</v>
      </c>
      <c r="G138" s="12">
        <v>19</v>
      </c>
      <c r="H138" s="12">
        <v>19</v>
      </c>
      <c r="I138" s="4">
        <f t="shared" si="2"/>
        <v>1</v>
      </c>
      <c r="J138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39" spans="1:10" hidden="1" x14ac:dyDescent="0.25">
      <c r="A139" s="1" t="s">
        <v>272</v>
      </c>
      <c r="B139" s="1" t="s">
        <v>294</v>
      </c>
      <c r="C139" s="1" t="s">
        <v>295</v>
      </c>
      <c r="D139">
        <v>120011</v>
      </c>
      <c r="E139" s="2" t="s">
        <v>13</v>
      </c>
      <c r="F139" s="4">
        <v>0.99</v>
      </c>
      <c r="G139" s="12">
        <v>30</v>
      </c>
      <c r="H139" s="12">
        <v>30</v>
      </c>
      <c r="I139" s="4">
        <f t="shared" si="2"/>
        <v>1</v>
      </c>
      <c r="J139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40" spans="1:10" hidden="1" x14ac:dyDescent="0.25">
      <c r="A140" s="1" t="s">
        <v>272</v>
      </c>
      <c r="B140" s="1" t="s">
        <v>296</v>
      </c>
      <c r="C140" s="1" t="s">
        <v>297</v>
      </c>
      <c r="D140">
        <v>120010</v>
      </c>
      <c r="E140" s="2" t="s">
        <v>13</v>
      </c>
      <c r="F140" s="4">
        <v>0.99</v>
      </c>
      <c r="G140" s="12">
        <v>26</v>
      </c>
      <c r="H140" s="12">
        <v>26</v>
      </c>
      <c r="I140" s="4">
        <f t="shared" si="2"/>
        <v>1</v>
      </c>
      <c r="J140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41" spans="1:10" hidden="1" x14ac:dyDescent="0.25">
      <c r="A141" s="1" t="s">
        <v>272</v>
      </c>
      <c r="B141" s="1" t="s">
        <v>298</v>
      </c>
      <c r="C141" s="1" t="s">
        <v>299</v>
      </c>
      <c r="D141">
        <v>120012</v>
      </c>
      <c r="E141" s="2" t="s">
        <v>13</v>
      </c>
      <c r="F141" s="4">
        <v>0.99</v>
      </c>
      <c r="G141" s="12">
        <v>19</v>
      </c>
      <c r="H141" s="12">
        <v>19</v>
      </c>
      <c r="I141" s="4">
        <f t="shared" si="2"/>
        <v>1</v>
      </c>
      <c r="J141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42" spans="1:10" x14ac:dyDescent="0.25">
      <c r="A142" s="1" t="s">
        <v>300</v>
      </c>
      <c r="B142" s="1" t="s">
        <v>301</v>
      </c>
      <c r="C142" s="1" t="s">
        <v>302</v>
      </c>
      <c r="D142">
        <v>130000</v>
      </c>
      <c r="E142" s="2" t="s">
        <v>91</v>
      </c>
      <c r="F142" s="4" t="s">
        <v>17</v>
      </c>
      <c r="G142" s="4" t="s">
        <v>17</v>
      </c>
      <c r="H142" s="4" t="s">
        <v>17</v>
      </c>
      <c r="I142" s="4" t="s">
        <v>17</v>
      </c>
      <c r="J142" s="4" t="s">
        <v>17</v>
      </c>
    </row>
    <row r="143" spans="1:10" hidden="1" x14ac:dyDescent="0.25">
      <c r="A143" s="1" t="s">
        <v>300</v>
      </c>
      <c r="B143" s="1" t="s">
        <v>303</v>
      </c>
      <c r="C143" s="1" t="s">
        <v>304</v>
      </c>
      <c r="D143">
        <v>130005</v>
      </c>
      <c r="E143" s="2" t="s">
        <v>13</v>
      </c>
      <c r="F143" s="4">
        <v>0.99</v>
      </c>
      <c r="G143" s="12">
        <v>40</v>
      </c>
      <c r="H143" s="12">
        <v>40</v>
      </c>
      <c r="I143" s="4">
        <f t="shared" si="2"/>
        <v>1</v>
      </c>
      <c r="J143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44" spans="1:10" hidden="1" x14ac:dyDescent="0.25">
      <c r="A144" s="1" t="s">
        <v>300</v>
      </c>
      <c r="B144" s="1" t="s">
        <v>305</v>
      </c>
      <c r="C144" s="1" t="s">
        <v>306</v>
      </c>
      <c r="D144">
        <v>130008</v>
      </c>
      <c r="E144" s="2" t="s">
        <v>13</v>
      </c>
      <c r="F144" s="4">
        <v>0.99</v>
      </c>
      <c r="G144" s="12">
        <v>21</v>
      </c>
      <c r="H144" s="12">
        <v>31</v>
      </c>
      <c r="I144" s="4">
        <f t="shared" si="2"/>
        <v>0.68</v>
      </c>
      <c r="J144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145" spans="1:10" hidden="1" x14ac:dyDescent="0.25">
      <c r="A145" s="1" t="s">
        <v>300</v>
      </c>
      <c r="B145" s="1" t="s">
        <v>307</v>
      </c>
      <c r="C145" s="1" t="s">
        <v>308</v>
      </c>
      <c r="D145">
        <v>130003</v>
      </c>
      <c r="E145" s="2" t="s">
        <v>13</v>
      </c>
      <c r="F145" s="4">
        <v>0.99</v>
      </c>
      <c r="G145" s="12">
        <v>79</v>
      </c>
      <c r="H145" s="12">
        <v>79</v>
      </c>
      <c r="I145" s="4">
        <f t="shared" si="2"/>
        <v>1</v>
      </c>
      <c r="J145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46" spans="1:10" hidden="1" x14ac:dyDescent="0.25">
      <c r="A146" s="1" t="s">
        <v>300</v>
      </c>
      <c r="B146" s="1" t="s">
        <v>309</v>
      </c>
      <c r="C146" s="1" t="s">
        <v>310</v>
      </c>
      <c r="D146">
        <v>130012</v>
      </c>
      <c r="E146" s="2" t="s">
        <v>13</v>
      </c>
      <c r="F146" s="4">
        <v>0.99</v>
      </c>
      <c r="G146" s="12">
        <v>0</v>
      </c>
      <c r="H146" s="12">
        <v>43</v>
      </c>
      <c r="I146" s="4">
        <f t="shared" si="2"/>
        <v>0</v>
      </c>
      <c r="J146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147" spans="1:10" hidden="1" x14ac:dyDescent="0.25">
      <c r="A147" s="1" t="s">
        <v>300</v>
      </c>
      <c r="B147" s="1" t="s">
        <v>311</v>
      </c>
      <c r="C147" s="1" t="s">
        <v>312</v>
      </c>
      <c r="D147">
        <v>130007</v>
      </c>
      <c r="E147" s="2" t="s">
        <v>13</v>
      </c>
      <c r="F147" s="4">
        <v>0.99</v>
      </c>
      <c r="G147" s="12">
        <v>0</v>
      </c>
      <c r="H147" s="12">
        <v>84</v>
      </c>
      <c r="I147" s="4">
        <f t="shared" si="2"/>
        <v>0</v>
      </c>
      <c r="J147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148" spans="1:10" hidden="1" x14ac:dyDescent="0.25">
      <c r="A148" s="1" t="s">
        <v>300</v>
      </c>
      <c r="B148" s="1" t="s">
        <v>313</v>
      </c>
      <c r="C148" s="1" t="s">
        <v>314</v>
      </c>
      <c r="D148">
        <v>130011</v>
      </c>
      <c r="E148" s="2" t="s">
        <v>13</v>
      </c>
      <c r="F148" s="4">
        <v>0.99</v>
      </c>
      <c r="G148" s="12">
        <v>72</v>
      </c>
      <c r="H148" s="12">
        <v>77</v>
      </c>
      <c r="I148" s="4">
        <f t="shared" si="2"/>
        <v>0.94</v>
      </c>
      <c r="J148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149" spans="1:10" hidden="1" x14ac:dyDescent="0.25">
      <c r="A149" s="1" t="s">
        <v>300</v>
      </c>
      <c r="B149" s="1" t="s">
        <v>315</v>
      </c>
      <c r="C149" s="1" t="s">
        <v>316</v>
      </c>
      <c r="D149">
        <v>130010</v>
      </c>
      <c r="E149" s="2" t="s">
        <v>13</v>
      </c>
      <c r="F149" s="4">
        <v>0.99</v>
      </c>
      <c r="G149" s="12">
        <v>164</v>
      </c>
      <c r="H149" s="12">
        <v>167</v>
      </c>
      <c r="I149" s="4">
        <f t="shared" si="2"/>
        <v>0.98</v>
      </c>
      <c r="J149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150" spans="1:10" hidden="1" x14ac:dyDescent="0.25">
      <c r="A150" s="1" t="s">
        <v>300</v>
      </c>
      <c r="B150" s="1" t="s">
        <v>317</v>
      </c>
      <c r="C150" s="1" t="s">
        <v>318</v>
      </c>
      <c r="D150">
        <v>130009</v>
      </c>
      <c r="E150" s="2" t="s">
        <v>13</v>
      </c>
      <c r="F150" s="4">
        <v>0.99</v>
      </c>
      <c r="G150" s="12">
        <v>109</v>
      </c>
      <c r="H150" s="12">
        <v>115</v>
      </c>
      <c r="I150" s="4">
        <f t="shared" si="2"/>
        <v>0.95</v>
      </c>
      <c r="J150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151" spans="1:10" hidden="1" x14ac:dyDescent="0.25">
      <c r="A151" s="1" t="s">
        <v>300</v>
      </c>
      <c r="B151" s="1" t="s">
        <v>319</v>
      </c>
      <c r="C151" s="1" t="s">
        <v>320</v>
      </c>
      <c r="D151">
        <v>130004</v>
      </c>
      <c r="E151" s="2" t="s">
        <v>13</v>
      </c>
      <c r="F151" s="4">
        <v>0.99</v>
      </c>
      <c r="G151" s="12">
        <v>19</v>
      </c>
      <c r="H151" s="12">
        <v>22</v>
      </c>
      <c r="I151" s="4">
        <f t="shared" si="2"/>
        <v>0.86</v>
      </c>
      <c r="J151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152" spans="1:10" hidden="1" x14ac:dyDescent="0.25">
      <c r="A152" s="1" t="s">
        <v>300</v>
      </c>
      <c r="B152" s="1" t="s">
        <v>321</v>
      </c>
      <c r="C152" s="1" t="s">
        <v>322</v>
      </c>
      <c r="D152">
        <v>130006</v>
      </c>
      <c r="E152" s="2" t="s">
        <v>13</v>
      </c>
      <c r="F152" s="4">
        <v>0.99</v>
      </c>
      <c r="G152" s="12">
        <v>49</v>
      </c>
      <c r="H152" s="12">
        <v>49</v>
      </c>
      <c r="I152" s="4">
        <f t="shared" si="2"/>
        <v>1</v>
      </c>
      <c r="J152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53" spans="1:10" hidden="1" x14ac:dyDescent="0.25">
      <c r="A153" s="1" t="s">
        <v>300</v>
      </c>
      <c r="B153" s="1" t="s">
        <v>323</v>
      </c>
      <c r="C153" s="1" t="s">
        <v>324</v>
      </c>
      <c r="D153">
        <v>130002</v>
      </c>
      <c r="E153" s="2" t="s">
        <v>13</v>
      </c>
      <c r="F153" s="4">
        <v>0.99</v>
      </c>
      <c r="G153" s="12">
        <v>48</v>
      </c>
      <c r="H153" s="12">
        <v>48</v>
      </c>
      <c r="I153" s="4">
        <f t="shared" si="2"/>
        <v>1</v>
      </c>
      <c r="J153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54" spans="1:10" hidden="1" x14ac:dyDescent="0.25">
      <c r="A154" s="1" t="s">
        <v>300</v>
      </c>
      <c r="B154" s="1" t="s">
        <v>325</v>
      </c>
      <c r="C154" s="1" t="s">
        <v>326</v>
      </c>
      <c r="D154">
        <v>130014</v>
      </c>
      <c r="E154" s="2" t="s">
        <v>13</v>
      </c>
      <c r="F154" s="4">
        <v>0.99</v>
      </c>
      <c r="G154" s="12">
        <v>46</v>
      </c>
      <c r="H154" s="12">
        <v>46</v>
      </c>
      <c r="I154" s="4">
        <f t="shared" si="2"/>
        <v>1</v>
      </c>
      <c r="J154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55" spans="1:10" hidden="1" x14ac:dyDescent="0.25">
      <c r="A155" s="1" t="s">
        <v>300</v>
      </c>
      <c r="B155" s="1" t="s">
        <v>327</v>
      </c>
      <c r="C155" s="1" t="s">
        <v>328</v>
      </c>
      <c r="D155">
        <v>130015</v>
      </c>
      <c r="E155" s="2" t="s">
        <v>13</v>
      </c>
      <c r="F155" s="4">
        <v>0.99</v>
      </c>
      <c r="G155" s="12">
        <v>56</v>
      </c>
      <c r="H155" s="12">
        <v>56</v>
      </c>
      <c r="I155" s="4">
        <f t="shared" si="2"/>
        <v>1</v>
      </c>
      <c r="J155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56" spans="1:10" hidden="1" x14ac:dyDescent="0.25">
      <c r="A156" s="1" t="s">
        <v>300</v>
      </c>
      <c r="B156" s="1" t="s">
        <v>329</v>
      </c>
      <c r="C156" s="1" t="s">
        <v>330</v>
      </c>
      <c r="D156">
        <v>130016</v>
      </c>
      <c r="E156" s="2" t="s">
        <v>13</v>
      </c>
      <c r="F156" s="4">
        <v>0.99</v>
      </c>
      <c r="G156" s="12">
        <v>10</v>
      </c>
      <c r="H156" s="12">
        <v>35</v>
      </c>
      <c r="I156" s="4">
        <f t="shared" si="2"/>
        <v>0.28999999999999998</v>
      </c>
      <c r="J156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157" spans="1:10" hidden="1" x14ac:dyDescent="0.25">
      <c r="A157" s="1" t="s">
        <v>300</v>
      </c>
      <c r="B157" s="1" t="s">
        <v>331</v>
      </c>
      <c r="C157" s="1" t="s">
        <v>332</v>
      </c>
      <c r="D157">
        <v>130017</v>
      </c>
      <c r="E157" s="2" t="s">
        <v>13</v>
      </c>
      <c r="F157" s="4">
        <v>0.99</v>
      </c>
      <c r="G157" s="12">
        <v>26</v>
      </c>
      <c r="H157" s="12">
        <v>39</v>
      </c>
      <c r="I157" s="4">
        <f t="shared" si="2"/>
        <v>0.67</v>
      </c>
      <c r="J157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158" spans="1:10" hidden="1" x14ac:dyDescent="0.25">
      <c r="A158" s="1" t="s">
        <v>333</v>
      </c>
      <c r="B158" s="1" t="s">
        <v>334</v>
      </c>
      <c r="C158" s="1" t="s">
        <v>335</v>
      </c>
      <c r="D158">
        <v>140001</v>
      </c>
      <c r="E158" s="2" t="s">
        <v>13</v>
      </c>
      <c r="F158" s="4">
        <v>0.99</v>
      </c>
      <c r="G158" s="12">
        <v>119</v>
      </c>
      <c r="H158" s="12">
        <v>119</v>
      </c>
      <c r="I158" s="4">
        <f t="shared" si="2"/>
        <v>1</v>
      </c>
      <c r="J158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59" spans="1:10" hidden="1" x14ac:dyDescent="0.25">
      <c r="A159" s="1" t="s">
        <v>333</v>
      </c>
      <c r="B159" s="1" t="s">
        <v>336</v>
      </c>
      <c r="C159" s="1" t="s">
        <v>337</v>
      </c>
      <c r="D159">
        <v>140003</v>
      </c>
      <c r="E159" s="2" t="s">
        <v>13</v>
      </c>
      <c r="F159" s="4">
        <v>0.99</v>
      </c>
      <c r="G159" s="12">
        <v>127</v>
      </c>
      <c r="H159" s="12">
        <v>127</v>
      </c>
      <c r="I159" s="4">
        <f t="shared" si="2"/>
        <v>1</v>
      </c>
      <c r="J159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60" spans="1:10" hidden="1" x14ac:dyDescent="0.25">
      <c r="A160" s="1" t="s">
        <v>333</v>
      </c>
      <c r="B160" s="1" t="s">
        <v>338</v>
      </c>
      <c r="C160" s="1" t="s">
        <v>339</v>
      </c>
      <c r="D160">
        <v>140002</v>
      </c>
      <c r="E160" s="2" t="s">
        <v>13</v>
      </c>
      <c r="F160" s="4">
        <v>0.99</v>
      </c>
      <c r="G160" s="12">
        <v>57</v>
      </c>
      <c r="H160" s="12">
        <v>57</v>
      </c>
      <c r="I160" s="4">
        <f t="shared" si="2"/>
        <v>1</v>
      </c>
      <c r="J160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61" spans="1:10" ht="25.5" x14ac:dyDescent="0.25">
      <c r="A161" s="1" t="s">
        <v>333</v>
      </c>
      <c r="B161" s="1" t="s">
        <v>340</v>
      </c>
      <c r="C161" s="1" t="s">
        <v>341</v>
      </c>
      <c r="D161">
        <v>140000</v>
      </c>
      <c r="E161" s="2" t="s">
        <v>91</v>
      </c>
      <c r="F161" s="4" t="s">
        <v>17</v>
      </c>
      <c r="G161" s="4" t="s">
        <v>17</v>
      </c>
      <c r="H161" s="4" t="s">
        <v>17</v>
      </c>
      <c r="I161" s="4" t="s">
        <v>17</v>
      </c>
      <c r="J161" s="4" t="s">
        <v>17</v>
      </c>
    </row>
    <row r="162" spans="1:10" hidden="1" x14ac:dyDescent="0.25">
      <c r="A162" s="1" t="s">
        <v>342</v>
      </c>
      <c r="B162" s="1" t="s">
        <v>343</v>
      </c>
      <c r="C162" s="1" t="s">
        <v>344</v>
      </c>
      <c r="D162">
        <v>160001</v>
      </c>
      <c r="E162" s="2" t="s">
        <v>33</v>
      </c>
      <c r="F162" s="4" t="s">
        <v>17</v>
      </c>
      <c r="G162" s="4" t="s">
        <v>17</v>
      </c>
      <c r="H162" s="4" t="s">
        <v>17</v>
      </c>
      <c r="I162" s="4" t="s">
        <v>17</v>
      </c>
      <c r="J162" s="4" t="s">
        <v>17</v>
      </c>
    </row>
    <row r="163" spans="1:10" hidden="1" x14ac:dyDescent="0.25">
      <c r="A163" s="1" t="s">
        <v>342</v>
      </c>
      <c r="B163" s="1" t="s">
        <v>343</v>
      </c>
      <c r="C163" s="1" t="s">
        <v>345</v>
      </c>
      <c r="D163">
        <v>160000</v>
      </c>
      <c r="E163" s="2" t="s">
        <v>16</v>
      </c>
      <c r="F163" s="4">
        <v>0.99</v>
      </c>
      <c r="G163" s="12">
        <v>253</v>
      </c>
      <c r="H163" s="12">
        <v>276</v>
      </c>
      <c r="I163" s="4">
        <f t="shared" si="2"/>
        <v>0.92</v>
      </c>
      <c r="J163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164" spans="1:10" ht="25.5" hidden="1" x14ac:dyDescent="0.25">
      <c r="A164" s="1" t="s">
        <v>342</v>
      </c>
      <c r="B164" s="1" t="s">
        <v>346</v>
      </c>
      <c r="C164" s="1" t="s">
        <v>347</v>
      </c>
      <c r="D164">
        <v>160002</v>
      </c>
      <c r="E164" s="2" t="s">
        <v>13</v>
      </c>
      <c r="F164" s="4">
        <v>0.99</v>
      </c>
      <c r="G164" s="12">
        <v>142</v>
      </c>
      <c r="H164" s="12">
        <v>143</v>
      </c>
      <c r="I164" s="4">
        <f t="shared" si="2"/>
        <v>0.99</v>
      </c>
      <c r="J164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65" spans="1:10" hidden="1" x14ac:dyDescent="0.25">
      <c r="A165" s="1" t="s">
        <v>342</v>
      </c>
      <c r="B165" s="1" t="s">
        <v>348</v>
      </c>
      <c r="C165" s="1" t="s">
        <v>349</v>
      </c>
      <c r="D165">
        <v>160007</v>
      </c>
      <c r="E165" s="2" t="s">
        <v>13</v>
      </c>
      <c r="F165" s="4">
        <v>0.99</v>
      </c>
      <c r="G165" s="12">
        <v>119</v>
      </c>
      <c r="H165" s="12">
        <v>134</v>
      </c>
      <c r="I165" s="4">
        <f t="shared" si="2"/>
        <v>0.89</v>
      </c>
      <c r="J165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166" spans="1:10" ht="25.5" hidden="1" x14ac:dyDescent="0.25">
      <c r="A166" s="1" t="s">
        <v>342</v>
      </c>
      <c r="B166" s="1" t="s">
        <v>350</v>
      </c>
      <c r="C166" s="1" t="s">
        <v>351</v>
      </c>
      <c r="D166">
        <v>160005</v>
      </c>
      <c r="E166" s="2" t="s">
        <v>13</v>
      </c>
      <c r="F166" s="4">
        <v>0.99</v>
      </c>
      <c r="G166" s="12">
        <v>94</v>
      </c>
      <c r="H166" s="12">
        <v>111</v>
      </c>
      <c r="I166" s="4">
        <f t="shared" si="2"/>
        <v>0.85</v>
      </c>
      <c r="J166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167" spans="1:10" hidden="1" x14ac:dyDescent="0.25">
      <c r="A167" s="1" t="s">
        <v>342</v>
      </c>
      <c r="B167" s="1" t="s">
        <v>352</v>
      </c>
      <c r="C167" s="1" t="s">
        <v>353</v>
      </c>
      <c r="D167">
        <v>160006</v>
      </c>
      <c r="E167" s="2" t="s">
        <v>13</v>
      </c>
      <c r="F167" s="4">
        <v>0.99</v>
      </c>
      <c r="G167" s="12">
        <v>126</v>
      </c>
      <c r="H167" s="12">
        <v>159</v>
      </c>
      <c r="I167" s="4">
        <f t="shared" si="2"/>
        <v>0.79</v>
      </c>
      <c r="J167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168" spans="1:10" hidden="1" x14ac:dyDescent="0.25">
      <c r="A168" s="1" t="s">
        <v>342</v>
      </c>
      <c r="B168" s="1" t="s">
        <v>354</v>
      </c>
      <c r="C168" s="1" t="s">
        <v>355</v>
      </c>
      <c r="D168">
        <v>160004</v>
      </c>
      <c r="E168" s="2" t="s">
        <v>13</v>
      </c>
      <c r="F168" s="4">
        <v>0.99</v>
      </c>
      <c r="G168" s="12">
        <v>163</v>
      </c>
      <c r="H168" s="12">
        <v>181</v>
      </c>
      <c r="I168" s="4">
        <f t="shared" si="2"/>
        <v>0.9</v>
      </c>
      <c r="J168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169" spans="1:10" ht="25.5" hidden="1" x14ac:dyDescent="0.25">
      <c r="A169" s="1" t="s">
        <v>342</v>
      </c>
      <c r="B169" s="1" t="s">
        <v>356</v>
      </c>
      <c r="C169" s="1" t="s">
        <v>357</v>
      </c>
      <c r="D169">
        <v>160003</v>
      </c>
      <c r="E169" s="2" t="s">
        <v>13</v>
      </c>
      <c r="F169" s="4">
        <v>0.99</v>
      </c>
      <c r="G169" s="12">
        <v>97</v>
      </c>
      <c r="H169" s="12">
        <v>182</v>
      </c>
      <c r="I169" s="4">
        <f t="shared" si="2"/>
        <v>0.53</v>
      </c>
      <c r="J169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170" spans="1:10" hidden="1" x14ac:dyDescent="0.25">
      <c r="A170" s="1" t="s">
        <v>342</v>
      </c>
      <c r="B170" s="1" t="s">
        <v>358</v>
      </c>
      <c r="C170" s="1" t="s">
        <v>359</v>
      </c>
      <c r="D170">
        <v>160008</v>
      </c>
      <c r="E170" s="2" t="s">
        <v>13</v>
      </c>
      <c r="F170" s="4">
        <v>0.99</v>
      </c>
      <c r="G170" s="12">
        <v>12</v>
      </c>
      <c r="H170" s="12">
        <v>13</v>
      </c>
      <c r="I170" s="4">
        <f t="shared" si="2"/>
        <v>0.92</v>
      </c>
      <c r="J170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171" spans="1:10" hidden="1" x14ac:dyDescent="0.25">
      <c r="A171" s="1" t="s">
        <v>360</v>
      </c>
      <c r="B171" s="1" t="s">
        <v>361</v>
      </c>
      <c r="C171" s="1" t="s">
        <v>362</v>
      </c>
      <c r="D171">
        <v>170003</v>
      </c>
      <c r="E171" s="2" t="s">
        <v>33</v>
      </c>
      <c r="F171" s="4" t="s">
        <v>17</v>
      </c>
      <c r="G171" s="4" t="s">
        <v>17</v>
      </c>
      <c r="H171" s="4" t="s">
        <v>17</v>
      </c>
      <c r="I171" s="4" t="s">
        <v>17</v>
      </c>
      <c r="J171" s="4" t="s">
        <v>17</v>
      </c>
    </row>
    <row r="172" spans="1:10" hidden="1" x14ac:dyDescent="0.25">
      <c r="A172" s="1" t="s">
        <v>360</v>
      </c>
      <c r="B172" s="1" t="s">
        <v>361</v>
      </c>
      <c r="C172" s="1" t="s">
        <v>363</v>
      </c>
      <c r="D172">
        <v>170000</v>
      </c>
      <c r="E172" s="2" t="s">
        <v>16</v>
      </c>
      <c r="F172" s="4">
        <v>0.99</v>
      </c>
      <c r="G172" s="12">
        <v>93</v>
      </c>
      <c r="H172" s="12">
        <v>113</v>
      </c>
      <c r="I172" s="4">
        <f t="shared" si="2"/>
        <v>0.82</v>
      </c>
      <c r="J172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173" spans="1:10" hidden="1" x14ac:dyDescent="0.25">
      <c r="A173" s="1" t="s">
        <v>360</v>
      </c>
      <c r="B173" s="1" t="s">
        <v>361</v>
      </c>
      <c r="C173" s="1" t="s">
        <v>364</v>
      </c>
      <c r="D173">
        <v>170002</v>
      </c>
      <c r="E173" s="2" t="s">
        <v>33</v>
      </c>
      <c r="F173" s="4" t="s">
        <v>17</v>
      </c>
      <c r="G173" s="4" t="s">
        <v>17</v>
      </c>
      <c r="H173" s="4" t="s">
        <v>17</v>
      </c>
      <c r="I173" s="4" t="s">
        <v>17</v>
      </c>
      <c r="J173" s="4" t="s">
        <v>17</v>
      </c>
    </row>
    <row r="174" spans="1:10" hidden="1" x14ac:dyDescent="0.25">
      <c r="A174" s="1" t="s">
        <v>360</v>
      </c>
      <c r="B174" s="1" t="s">
        <v>361</v>
      </c>
      <c r="C174" s="1" t="s">
        <v>365</v>
      </c>
      <c r="D174">
        <v>170001</v>
      </c>
      <c r="E174" s="2" t="s">
        <v>33</v>
      </c>
      <c r="F174" s="4" t="s">
        <v>17</v>
      </c>
      <c r="G174" s="4" t="s">
        <v>17</v>
      </c>
      <c r="H174" s="4" t="s">
        <v>17</v>
      </c>
      <c r="I174" s="4" t="s">
        <v>17</v>
      </c>
      <c r="J174" s="4" t="s">
        <v>17</v>
      </c>
    </row>
    <row r="175" spans="1:10" hidden="1" x14ac:dyDescent="0.25">
      <c r="A175" s="1" t="s">
        <v>366</v>
      </c>
      <c r="B175" s="1" t="s">
        <v>367</v>
      </c>
      <c r="C175" s="1" t="s">
        <v>368</v>
      </c>
      <c r="D175">
        <v>180000</v>
      </c>
      <c r="E175" s="2" t="s">
        <v>91</v>
      </c>
      <c r="F175" s="10">
        <v>0.99</v>
      </c>
      <c r="G175" s="12">
        <v>7</v>
      </c>
      <c r="H175" s="12">
        <v>7</v>
      </c>
      <c r="I175" s="4">
        <f t="shared" si="2"/>
        <v>1</v>
      </c>
      <c r="J175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76" spans="1:10" ht="25.5" hidden="1" x14ac:dyDescent="0.25">
      <c r="A176" s="1" t="s">
        <v>366</v>
      </c>
      <c r="B176" s="1" t="s">
        <v>367</v>
      </c>
      <c r="C176" s="1" t="s">
        <v>369</v>
      </c>
      <c r="D176">
        <v>180005</v>
      </c>
      <c r="E176" s="2" t="s">
        <v>33</v>
      </c>
      <c r="F176" s="4" t="s">
        <v>17</v>
      </c>
      <c r="G176" s="4" t="s">
        <v>17</v>
      </c>
      <c r="H176" s="4" t="s">
        <v>17</v>
      </c>
      <c r="I176" s="4" t="s">
        <v>17</v>
      </c>
      <c r="J176" s="4" t="s">
        <v>17</v>
      </c>
    </row>
    <row r="177" spans="1:10" hidden="1" x14ac:dyDescent="0.25">
      <c r="A177" s="1" t="s">
        <v>366</v>
      </c>
      <c r="B177" s="1" t="s">
        <v>370</v>
      </c>
      <c r="C177" s="1" t="s">
        <v>371</v>
      </c>
      <c r="D177">
        <v>180003</v>
      </c>
      <c r="E177" s="2" t="s">
        <v>13</v>
      </c>
      <c r="F177" s="4">
        <v>0.99</v>
      </c>
      <c r="G177" s="12">
        <v>23</v>
      </c>
      <c r="H177" s="12">
        <v>23</v>
      </c>
      <c r="I177" s="4">
        <f t="shared" si="2"/>
        <v>1</v>
      </c>
      <c r="J177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78" spans="1:10" hidden="1" x14ac:dyDescent="0.25">
      <c r="A178" s="1" t="s">
        <v>366</v>
      </c>
      <c r="B178" s="1" t="s">
        <v>372</v>
      </c>
      <c r="C178" s="1" t="s">
        <v>373</v>
      </c>
      <c r="D178">
        <v>180001</v>
      </c>
      <c r="E178" s="2" t="s">
        <v>13</v>
      </c>
      <c r="F178" s="4">
        <v>0.99</v>
      </c>
      <c r="G178" s="12">
        <v>45</v>
      </c>
      <c r="H178" s="12">
        <v>45</v>
      </c>
      <c r="I178" s="4">
        <f t="shared" si="2"/>
        <v>1</v>
      </c>
      <c r="J178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79" spans="1:10" hidden="1" x14ac:dyDescent="0.25">
      <c r="A179" s="1" t="s">
        <v>366</v>
      </c>
      <c r="B179" s="1" t="s">
        <v>374</v>
      </c>
      <c r="C179" s="1" t="s">
        <v>375</v>
      </c>
      <c r="D179">
        <v>180002</v>
      </c>
      <c r="E179" s="2" t="s">
        <v>13</v>
      </c>
      <c r="F179" s="4">
        <v>0.99</v>
      </c>
      <c r="G179" s="12">
        <v>23</v>
      </c>
      <c r="H179" s="12">
        <v>31</v>
      </c>
      <c r="I179" s="4">
        <f t="shared" si="2"/>
        <v>0.74</v>
      </c>
      <c r="J179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180" spans="1:10" x14ac:dyDescent="0.25">
      <c r="A180" s="1" t="s">
        <v>376</v>
      </c>
      <c r="B180" s="1" t="s">
        <v>377</v>
      </c>
      <c r="C180" s="1" t="s">
        <v>378</v>
      </c>
      <c r="D180">
        <v>190000</v>
      </c>
      <c r="E180" s="2" t="s">
        <v>16</v>
      </c>
      <c r="F180" s="4" t="s">
        <v>17</v>
      </c>
      <c r="G180" s="4" t="s">
        <v>17</v>
      </c>
      <c r="H180" s="4" t="s">
        <v>17</v>
      </c>
      <c r="I180" s="4" t="s">
        <v>17</v>
      </c>
      <c r="J180" s="4" t="s">
        <v>17</v>
      </c>
    </row>
    <row r="181" spans="1:10" hidden="1" x14ac:dyDescent="0.25">
      <c r="A181" s="1" t="s">
        <v>376</v>
      </c>
      <c r="B181" s="1" t="s">
        <v>379</v>
      </c>
      <c r="C181" s="1" t="s">
        <v>380</v>
      </c>
      <c r="D181">
        <v>190006</v>
      </c>
      <c r="E181" s="2" t="s">
        <v>33</v>
      </c>
      <c r="F181" s="4" t="s">
        <v>17</v>
      </c>
      <c r="G181" s="4" t="s">
        <v>17</v>
      </c>
      <c r="H181" s="4" t="s">
        <v>17</v>
      </c>
      <c r="I181" s="4" t="s">
        <v>17</v>
      </c>
      <c r="J181" s="4" t="s">
        <v>17</v>
      </c>
    </row>
    <row r="182" spans="1:10" hidden="1" x14ac:dyDescent="0.25">
      <c r="A182" s="1" t="s">
        <v>376</v>
      </c>
      <c r="B182" s="1" t="s">
        <v>379</v>
      </c>
      <c r="C182" s="1" t="s">
        <v>381</v>
      </c>
      <c r="D182">
        <v>190003</v>
      </c>
      <c r="E182" s="2" t="s">
        <v>13</v>
      </c>
      <c r="F182" s="4">
        <v>0.99</v>
      </c>
      <c r="G182" s="12">
        <v>23</v>
      </c>
      <c r="H182" s="12">
        <v>23</v>
      </c>
      <c r="I182" s="4">
        <f t="shared" si="2"/>
        <v>1</v>
      </c>
      <c r="J182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83" spans="1:10" hidden="1" x14ac:dyDescent="0.25">
      <c r="A183" s="1" t="s">
        <v>376</v>
      </c>
      <c r="B183" s="1" t="s">
        <v>382</v>
      </c>
      <c r="C183" s="1" t="s">
        <v>383</v>
      </c>
      <c r="D183">
        <v>190002</v>
      </c>
      <c r="E183" s="2" t="s">
        <v>13</v>
      </c>
      <c r="F183" s="4">
        <v>0.99</v>
      </c>
      <c r="G183" s="12">
        <v>0</v>
      </c>
      <c r="H183" s="12">
        <v>32</v>
      </c>
      <c r="I183" s="4">
        <f t="shared" si="2"/>
        <v>0</v>
      </c>
      <c r="J183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184" spans="1:10" hidden="1" x14ac:dyDescent="0.25">
      <c r="A184" s="1" t="s">
        <v>376</v>
      </c>
      <c r="B184" s="1" t="s">
        <v>384</v>
      </c>
      <c r="C184" s="1" t="s">
        <v>385</v>
      </c>
      <c r="D184">
        <v>190001</v>
      </c>
      <c r="E184" s="2" t="s">
        <v>13</v>
      </c>
      <c r="F184" s="4">
        <v>0.99</v>
      </c>
      <c r="G184" s="12">
        <v>56</v>
      </c>
      <c r="H184" s="12">
        <v>56</v>
      </c>
      <c r="I184" s="4">
        <f t="shared" si="2"/>
        <v>1</v>
      </c>
      <c r="J184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85" spans="1:10" hidden="1" x14ac:dyDescent="0.25">
      <c r="A185" s="1" t="s">
        <v>386</v>
      </c>
      <c r="B185" s="1" t="s">
        <v>387</v>
      </c>
      <c r="C185" s="1" t="s">
        <v>388</v>
      </c>
      <c r="D185">
        <v>200004</v>
      </c>
      <c r="E185" s="2" t="s">
        <v>33</v>
      </c>
      <c r="F185" s="4" t="s">
        <v>17</v>
      </c>
      <c r="G185" s="4" t="s">
        <v>17</v>
      </c>
      <c r="H185" s="4" t="s">
        <v>17</v>
      </c>
      <c r="I185" s="4" t="s">
        <v>17</v>
      </c>
      <c r="J185" s="4" t="s">
        <v>17</v>
      </c>
    </row>
    <row r="186" spans="1:10" hidden="1" x14ac:dyDescent="0.25">
      <c r="A186" s="1" t="s">
        <v>386</v>
      </c>
      <c r="B186" s="1" t="s">
        <v>387</v>
      </c>
      <c r="C186" s="1" t="s">
        <v>389</v>
      </c>
      <c r="D186">
        <v>200003</v>
      </c>
      <c r="E186" s="2" t="s">
        <v>33</v>
      </c>
      <c r="F186" s="4" t="s">
        <v>17</v>
      </c>
      <c r="G186" s="4" t="s">
        <v>17</v>
      </c>
      <c r="H186" s="4" t="s">
        <v>17</v>
      </c>
      <c r="I186" s="4" t="s">
        <v>17</v>
      </c>
      <c r="J186" s="4" t="s">
        <v>17</v>
      </c>
    </row>
    <row r="187" spans="1:10" hidden="1" x14ac:dyDescent="0.25">
      <c r="A187" s="1" t="s">
        <v>386</v>
      </c>
      <c r="B187" s="1" t="s">
        <v>387</v>
      </c>
      <c r="C187" s="1" t="s">
        <v>390</v>
      </c>
      <c r="D187">
        <v>200000</v>
      </c>
      <c r="E187" s="2" t="s">
        <v>16</v>
      </c>
      <c r="F187" s="4">
        <v>0.99</v>
      </c>
      <c r="G187" s="13">
        <v>0</v>
      </c>
      <c r="H187" s="13">
        <v>206</v>
      </c>
      <c r="I187" s="14">
        <f t="shared" si="2"/>
        <v>0</v>
      </c>
      <c r="J187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188" spans="1:10" hidden="1" x14ac:dyDescent="0.25">
      <c r="A188" s="1" t="s">
        <v>386</v>
      </c>
      <c r="B188" s="1" t="s">
        <v>387</v>
      </c>
      <c r="C188" s="1" t="s">
        <v>391</v>
      </c>
      <c r="D188">
        <v>200001</v>
      </c>
      <c r="E188" s="2" t="s">
        <v>33</v>
      </c>
      <c r="F188" s="4" t="s">
        <v>17</v>
      </c>
      <c r="G188" s="4" t="s">
        <v>17</v>
      </c>
      <c r="H188" s="4" t="s">
        <v>17</v>
      </c>
      <c r="I188" s="4" t="s">
        <v>17</v>
      </c>
      <c r="J188" s="4" t="s">
        <v>17</v>
      </c>
    </row>
    <row r="189" spans="1:10" hidden="1" x14ac:dyDescent="0.25">
      <c r="A189" s="1" t="s">
        <v>386</v>
      </c>
      <c r="B189" s="1" t="s">
        <v>387</v>
      </c>
      <c r="C189" s="1" t="s">
        <v>392</v>
      </c>
      <c r="D189">
        <v>200002</v>
      </c>
      <c r="E189" s="2" t="s">
        <v>33</v>
      </c>
      <c r="F189" s="4" t="s">
        <v>17</v>
      </c>
      <c r="G189" s="4" t="s">
        <v>17</v>
      </c>
      <c r="H189" s="4" t="s">
        <v>17</v>
      </c>
      <c r="I189" s="4" t="s">
        <v>17</v>
      </c>
      <c r="J189" s="4" t="s">
        <v>17</v>
      </c>
    </row>
    <row r="190" spans="1:10" hidden="1" x14ac:dyDescent="0.25">
      <c r="A190" s="1" t="s">
        <v>386</v>
      </c>
      <c r="B190" s="1" t="s">
        <v>393</v>
      </c>
      <c r="C190" s="1" t="s">
        <v>394</v>
      </c>
      <c r="D190">
        <v>200010</v>
      </c>
      <c r="E190" s="2" t="s">
        <v>13</v>
      </c>
      <c r="F190" s="4">
        <v>0.99</v>
      </c>
      <c r="G190" s="12">
        <v>64</v>
      </c>
      <c r="H190" s="12">
        <v>64</v>
      </c>
      <c r="I190" s="4">
        <f t="shared" si="2"/>
        <v>1</v>
      </c>
      <c r="J190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91" spans="1:10" hidden="1" x14ac:dyDescent="0.25">
      <c r="A191" s="1" t="s">
        <v>386</v>
      </c>
      <c r="B191" s="1" t="s">
        <v>395</v>
      </c>
      <c r="C191" s="1" t="s">
        <v>396</v>
      </c>
      <c r="D191">
        <v>200007</v>
      </c>
      <c r="E191" s="2" t="s">
        <v>13</v>
      </c>
      <c r="F191" s="4">
        <v>0.99</v>
      </c>
      <c r="G191" s="12">
        <v>27</v>
      </c>
      <c r="H191" s="12">
        <v>27</v>
      </c>
      <c r="I191" s="4">
        <f t="shared" si="2"/>
        <v>1</v>
      </c>
      <c r="J191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92" spans="1:10" hidden="1" x14ac:dyDescent="0.25">
      <c r="A192" s="1" t="s">
        <v>386</v>
      </c>
      <c r="B192" s="1" t="s">
        <v>397</v>
      </c>
      <c r="C192" s="1" t="s">
        <v>398</v>
      </c>
      <c r="D192">
        <v>200009</v>
      </c>
      <c r="E192" s="2" t="s">
        <v>13</v>
      </c>
      <c r="F192" s="4">
        <v>0.99</v>
      </c>
      <c r="G192" s="12">
        <v>29</v>
      </c>
      <c r="H192" s="12">
        <v>29</v>
      </c>
      <c r="I192" s="4">
        <f t="shared" si="2"/>
        <v>1</v>
      </c>
      <c r="J192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93" spans="1:10" hidden="1" x14ac:dyDescent="0.25">
      <c r="A193" s="1" t="s">
        <v>386</v>
      </c>
      <c r="B193" s="1" t="s">
        <v>399</v>
      </c>
      <c r="C193" s="1" t="s">
        <v>400</v>
      </c>
      <c r="D193">
        <v>200011</v>
      </c>
      <c r="E193" s="2" t="s">
        <v>13</v>
      </c>
      <c r="F193" s="4">
        <v>0.99</v>
      </c>
      <c r="G193" s="12">
        <v>41</v>
      </c>
      <c r="H193" s="12">
        <v>41</v>
      </c>
      <c r="I193" s="4">
        <f t="shared" si="2"/>
        <v>1</v>
      </c>
      <c r="J193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94" spans="1:10" hidden="1" x14ac:dyDescent="0.25">
      <c r="A194" s="1" t="s">
        <v>386</v>
      </c>
      <c r="B194" s="1" t="s">
        <v>401</v>
      </c>
      <c r="C194" s="1" t="s">
        <v>402</v>
      </c>
      <c r="D194">
        <v>200008</v>
      </c>
      <c r="E194" s="2" t="s">
        <v>13</v>
      </c>
      <c r="F194" s="4">
        <v>0.99</v>
      </c>
      <c r="G194" s="12">
        <v>32</v>
      </c>
      <c r="H194" s="12">
        <v>32</v>
      </c>
      <c r="I194" s="4">
        <f t="shared" si="2"/>
        <v>1</v>
      </c>
      <c r="J194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95" spans="1:10" hidden="1" x14ac:dyDescent="0.25">
      <c r="A195" s="1" t="s">
        <v>386</v>
      </c>
      <c r="B195" s="1" t="s">
        <v>403</v>
      </c>
      <c r="C195" s="1" t="s">
        <v>404</v>
      </c>
      <c r="D195">
        <v>200005</v>
      </c>
      <c r="E195" s="2" t="s">
        <v>13</v>
      </c>
      <c r="F195" s="4">
        <v>0.99</v>
      </c>
      <c r="G195" s="12">
        <v>0</v>
      </c>
      <c r="H195" s="12">
        <v>20</v>
      </c>
      <c r="I195" s="4">
        <f t="shared" ref="I195:I249" si="3">ROUND(G195/H195,2)</f>
        <v>0</v>
      </c>
      <c r="J195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196" spans="1:10" ht="25.5" hidden="1" x14ac:dyDescent="0.25">
      <c r="A196" s="1" t="s">
        <v>386</v>
      </c>
      <c r="B196" s="1" t="s">
        <v>405</v>
      </c>
      <c r="C196" s="1" t="s">
        <v>406</v>
      </c>
      <c r="D196">
        <v>200006</v>
      </c>
      <c r="E196" s="2" t="s">
        <v>13</v>
      </c>
      <c r="F196" s="4">
        <v>0.99</v>
      </c>
      <c r="G196" s="12">
        <v>9</v>
      </c>
      <c r="H196" s="12">
        <v>9</v>
      </c>
      <c r="I196" s="4">
        <f t="shared" si="3"/>
        <v>1</v>
      </c>
      <c r="J196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197" spans="1:10" hidden="1" x14ac:dyDescent="0.25">
      <c r="A197" s="1" t="s">
        <v>386</v>
      </c>
      <c r="B197" s="1" t="s">
        <v>407</v>
      </c>
      <c r="C197" s="1" t="s">
        <v>408</v>
      </c>
      <c r="D197">
        <v>200012</v>
      </c>
      <c r="E197" s="2" t="s">
        <v>13</v>
      </c>
      <c r="F197" s="4">
        <v>0.99</v>
      </c>
      <c r="G197" s="12">
        <v>6</v>
      </c>
      <c r="H197" s="12">
        <v>8</v>
      </c>
      <c r="I197" s="4">
        <f t="shared" si="3"/>
        <v>0.75</v>
      </c>
      <c r="J197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198" spans="1:10" x14ac:dyDescent="0.25">
      <c r="A198" s="1" t="s">
        <v>409</v>
      </c>
      <c r="B198" s="1" t="s">
        <v>410</v>
      </c>
      <c r="C198" s="1" t="s">
        <v>411</v>
      </c>
      <c r="D198">
        <v>210000</v>
      </c>
      <c r="E198" s="2" t="s">
        <v>16</v>
      </c>
      <c r="F198" s="4" t="s">
        <v>17</v>
      </c>
      <c r="G198" s="4" t="s">
        <v>17</v>
      </c>
      <c r="H198" s="4" t="s">
        <v>17</v>
      </c>
      <c r="I198" s="4" t="s">
        <v>17</v>
      </c>
      <c r="J198" s="4" t="s">
        <v>17</v>
      </c>
    </row>
    <row r="199" spans="1:10" hidden="1" x14ac:dyDescent="0.25">
      <c r="A199" s="1" t="s">
        <v>409</v>
      </c>
      <c r="B199" s="1" t="s">
        <v>412</v>
      </c>
      <c r="C199" s="1" t="s">
        <v>413</v>
      </c>
      <c r="D199">
        <v>210011</v>
      </c>
      <c r="E199" s="2" t="s">
        <v>13</v>
      </c>
      <c r="F199" s="4">
        <v>0.99</v>
      </c>
      <c r="G199" s="13">
        <v>64</v>
      </c>
      <c r="H199" s="13">
        <v>64</v>
      </c>
      <c r="I199" s="14">
        <f t="shared" si="3"/>
        <v>1</v>
      </c>
      <c r="J199" s="15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200" spans="1:10" hidden="1" x14ac:dyDescent="0.25">
      <c r="A200" s="1" t="s">
        <v>409</v>
      </c>
      <c r="B200" s="1" t="s">
        <v>414</v>
      </c>
      <c r="C200" s="1" t="s">
        <v>415</v>
      </c>
      <c r="D200">
        <v>210010</v>
      </c>
      <c r="E200" s="2" t="s">
        <v>13</v>
      </c>
      <c r="F200" s="4">
        <v>0.99</v>
      </c>
      <c r="G200" s="12">
        <v>36</v>
      </c>
      <c r="H200" s="12">
        <v>36</v>
      </c>
      <c r="I200" s="4">
        <f t="shared" si="3"/>
        <v>1</v>
      </c>
      <c r="J200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201" spans="1:10" hidden="1" x14ac:dyDescent="0.25">
      <c r="A201" s="1" t="s">
        <v>409</v>
      </c>
      <c r="B201" s="1" t="s">
        <v>416</v>
      </c>
      <c r="C201" s="1" t="s">
        <v>417</v>
      </c>
      <c r="D201">
        <v>210002</v>
      </c>
      <c r="E201" s="2" t="s">
        <v>13</v>
      </c>
      <c r="F201" s="4">
        <v>0.99</v>
      </c>
      <c r="G201" s="12">
        <v>53</v>
      </c>
      <c r="H201" s="12">
        <v>59</v>
      </c>
      <c r="I201" s="4">
        <f t="shared" si="3"/>
        <v>0.9</v>
      </c>
      <c r="J201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202" spans="1:10" hidden="1" x14ac:dyDescent="0.25">
      <c r="A202" s="1" t="s">
        <v>409</v>
      </c>
      <c r="B202" s="1" t="s">
        <v>418</v>
      </c>
      <c r="C202" s="1" t="s">
        <v>419</v>
      </c>
      <c r="D202">
        <v>210006</v>
      </c>
      <c r="E202" s="2" t="s">
        <v>13</v>
      </c>
      <c r="F202" s="4">
        <v>0.99</v>
      </c>
      <c r="G202" s="12">
        <v>0</v>
      </c>
      <c r="H202" s="12">
        <v>51</v>
      </c>
      <c r="I202" s="4">
        <f t="shared" si="3"/>
        <v>0</v>
      </c>
      <c r="J202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203" spans="1:10" hidden="1" x14ac:dyDescent="0.25">
      <c r="A203" s="1" t="s">
        <v>409</v>
      </c>
      <c r="B203" s="1" t="s">
        <v>420</v>
      </c>
      <c r="C203" s="1" t="s">
        <v>421</v>
      </c>
      <c r="D203">
        <v>210007</v>
      </c>
      <c r="E203" s="2" t="s">
        <v>13</v>
      </c>
      <c r="F203" s="4">
        <v>0.99</v>
      </c>
      <c r="G203" s="12">
        <v>1</v>
      </c>
      <c r="H203" s="12">
        <v>18</v>
      </c>
      <c r="I203" s="4">
        <f t="shared" si="3"/>
        <v>0.06</v>
      </c>
      <c r="J203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204" spans="1:10" hidden="1" x14ac:dyDescent="0.25">
      <c r="A204" s="1" t="s">
        <v>409</v>
      </c>
      <c r="B204" s="1" t="s">
        <v>422</v>
      </c>
      <c r="C204" s="1" t="s">
        <v>423</v>
      </c>
      <c r="D204">
        <v>210004</v>
      </c>
      <c r="E204" s="2" t="s">
        <v>13</v>
      </c>
      <c r="F204" s="4">
        <v>0.99</v>
      </c>
      <c r="G204" s="12">
        <v>47</v>
      </c>
      <c r="H204" s="12">
        <v>47</v>
      </c>
      <c r="I204" s="4">
        <f t="shared" si="3"/>
        <v>1</v>
      </c>
      <c r="J204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205" spans="1:10" hidden="1" x14ac:dyDescent="0.25">
      <c r="A205" s="1" t="s">
        <v>409</v>
      </c>
      <c r="B205" s="1" t="s">
        <v>424</v>
      </c>
      <c r="C205" s="1" t="s">
        <v>425</v>
      </c>
      <c r="D205">
        <v>210005</v>
      </c>
      <c r="E205" s="2" t="s">
        <v>13</v>
      </c>
      <c r="F205" s="4">
        <v>0.99</v>
      </c>
      <c r="G205" s="12">
        <v>65</v>
      </c>
      <c r="H205" s="12">
        <v>65</v>
      </c>
      <c r="I205" s="4">
        <f t="shared" si="3"/>
        <v>1</v>
      </c>
      <c r="J205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206" spans="1:10" hidden="1" x14ac:dyDescent="0.25">
      <c r="A206" s="1" t="s">
        <v>409</v>
      </c>
      <c r="B206" s="1" t="s">
        <v>426</v>
      </c>
      <c r="C206" s="1" t="s">
        <v>427</v>
      </c>
      <c r="D206">
        <v>210013</v>
      </c>
      <c r="E206" s="2" t="s">
        <v>13</v>
      </c>
      <c r="F206" s="4">
        <v>0.99</v>
      </c>
      <c r="G206" s="12">
        <v>27</v>
      </c>
      <c r="H206" s="12">
        <v>27</v>
      </c>
      <c r="I206" s="4">
        <f t="shared" si="3"/>
        <v>1</v>
      </c>
      <c r="J206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207" spans="1:10" hidden="1" x14ac:dyDescent="0.25">
      <c r="A207" s="1" t="s">
        <v>409</v>
      </c>
      <c r="B207" s="1" t="s">
        <v>428</v>
      </c>
      <c r="C207" s="1" t="s">
        <v>429</v>
      </c>
      <c r="D207">
        <v>210003</v>
      </c>
      <c r="E207" s="2" t="s">
        <v>13</v>
      </c>
      <c r="F207" s="4">
        <v>0.99</v>
      </c>
      <c r="G207" s="12">
        <v>62</v>
      </c>
      <c r="H207" s="12">
        <v>62</v>
      </c>
      <c r="I207" s="4">
        <f t="shared" si="3"/>
        <v>1</v>
      </c>
      <c r="J207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208" spans="1:10" hidden="1" x14ac:dyDescent="0.25">
      <c r="A208" s="1" t="s">
        <v>409</v>
      </c>
      <c r="B208" s="1" t="s">
        <v>430</v>
      </c>
      <c r="C208" s="1" t="s">
        <v>431</v>
      </c>
      <c r="D208">
        <v>210012</v>
      </c>
      <c r="E208" s="2" t="s">
        <v>13</v>
      </c>
      <c r="F208" s="4">
        <v>0.99</v>
      </c>
      <c r="G208" s="12">
        <v>3</v>
      </c>
      <c r="H208" s="12">
        <v>3</v>
      </c>
      <c r="I208" s="4">
        <f t="shared" si="3"/>
        <v>1</v>
      </c>
      <c r="J208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209" spans="1:10" hidden="1" x14ac:dyDescent="0.25">
      <c r="A209" s="1" t="s">
        <v>409</v>
      </c>
      <c r="B209" s="1" t="s">
        <v>432</v>
      </c>
      <c r="C209" s="1" t="s">
        <v>433</v>
      </c>
      <c r="D209">
        <v>210001</v>
      </c>
      <c r="E209" s="2" t="s">
        <v>13</v>
      </c>
      <c r="F209" s="4">
        <v>0.99</v>
      </c>
      <c r="G209" s="12">
        <v>68</v>
      </c>
      <c r="H209" s="12">
        <v>69</v>
      </c>
      <c r="I209" s="4">
        <f t="shared" si="3"/>
        <v>0.99</v>
      </c>
      <c r="J209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210" spans="1:10" hidden="1" x14ac:dyDescent="0.25">
      <c r="A210" s="1" t="s">
        <v>409</v>
      </c>
      <c r="B210" s="1" t="s">
        <v>434</v>
      </c>
      <c r="C210" s="1" t="s">
        <v>435</v>
      </c>
      <c r="D210">
        <v>210009</v>
      </c>
      <c r="E210" s="2" t="s">
        <v>13</v>
      </c>
      <c r="F210" s="4">
        <v>0.99</v>
      </c>
      <c r="G210" s="12">
        <v>27</v>
      </c>
      <c r="H210" s="12">
        <v>27</v>
      </c>
      <c r="I210" s="4">
        <f t="shared" si="3"/>
        <v>1</v>
      </c>
      <c r="J210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211" spans="1:10" hidden="1" x14ac:dyDescent="0.25">
      <c r="A211" s="1" t="s">
        <v>409</v>
      </c>
      <c r="B211" s="1" t="s">
        <v>436</v>
      </c>
      <c r="C211" s="1" t="s">
        <v>437</v>
      </c>
      <c r="D211">
        <v>210008</v>
      </c>
      <c r="E211" s="2" t="s">
        <v>13</v>
      </c>
      <c r="F211" s="4">
        <v>0.99</v>
      </c>
      <c r="G211" s="12">
        <v>31</v>
      </c>
      <c r="H211" s="12">
        <v>31</v>
      </c>
      <c r="I211" s="4">
        <f t="shared" si="3"/>
        <v>1</v>
      </c>
      <c r="J211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212" spans="1:10" hidden="1" x14ac:dyDescent="0.25">
      <c r="A212" s="1" t="s">
        <v>409</v>
      </c>
      <c r="B212" s="1" t="s">
        <v>438</v>
      </c>
      <c r="C212" s="1" t="s">
        <v>439</v>
      </c>
      <c r="D212">
        <v>210014</v>
      </c>
      <c r="E212" s="2" t="s">
        <v>13</v>
      </c>
      <c r="F212" s="4">
        <v>0.99</v>
      </c>
      <c r="G212" s="12">
        <v>4</v>
      </c>
      <c r="H212" s="12">
        <v>4</v>
      </c>
      <c r="I212" s="4">
        <f t="shared" si="3"/>
        <v>1</v>
      </c>
      <c r="J212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213" spans="1:10" hidden="1" x14ac:dyDescent="0.25">
      <c r="A213" s="1" t="s">
        <v>440</v>
      </c>
      <c r="B213" s="1" t="s">
        <v>441</v>
      </c>
      <c r="C213" s="1" t="s">
        <v>442</v>
      </c>
      <c r="D213">
        <v>220001</v>
      </c>
      <c r="E213" s="2" t="s">
        <v>33</v>
      </c>
      <c r="F213" s="4" t="s">
        <v>17</v>
      </c>
      <c r="G213" s="4" t="s">
        <v>17</v>
      </c>
      <c r="H213" s="4" t="s">
        <v>17</v>
      </c>
      <c r="I213" s="4" t="s">
        <v>17</v>
      </c>
      <c r="J213" s="4" t="s">
        <v>17</v>
      </c>
    </row>
    <row r="214" spans="1:10" hidden="1" x14ac:dyDescent="0.25">
      <c r="A214" s="1" t="s">
        <v>440</v>
      </c>
      <c r="B214" s="1" t="s">
        <v>441</v>
      </c>
      <c r="C214" s="1" t="s">
        <v>443</v>
      </c>
      <c r="D214">
        <v>220000</v>
      </c>
      <c r="E214" s="2" t="s">
        <v>16</v>
      </c>
      <c r="F214" s="4">
        <v>0.99</v>
      </c>
      <c r="G214" s="12">
        <v>134</v>
      </c>
      <c r="H214" s="12">
        <v>134</v>
      </c>
      <c r="I214" s="4">
        <f t="shared" si="3"/>
        <v>1</v>
      </c>
      <c r="J214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215" spans="1:10" hidden="1" x14ac:dyDescent="0.25">
      <c r="A215" s="1" t="s">
        <v>440</v>
      </c>
      <c r="B215" s="1" t="s">
        <v>444</v>
      </c>
      <c r="C215" s="1" t="s">
        <v>445</v>
      </c>
      <c r="D215">
        <v>220005</v>
      </c>
      <c r="E215" s="2" t="s">
        <v>13</v>
      </c>
      <c r="F215" s="4">
        <v>0.99</v>
      </c>
      <c r="G215" s="12">
        <v>186</v>
      </c>
      <c r="H215" s="12">
        <v>212</v>
      </c>
      <c r="I215" s="4">
        <f t="shared" si="3"/>
        <v>0.88</v>
      </c>
      <c r="J215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216" spans="1:10" hidden="1" x14ac:dyDescent="0.25">
      <c r="A216" s="1" t="s">
        <v>440</v>
      </c>
      <c r="B216" s="1" t="s">
        <v>444</v>
      </c>
      <c r="C216" s="1" t="s">
        <v>446</v>
      </c>
      <c r="D216">
        <v>220009</v>
      </c>
      <c r="E216" s="2" t="s">
        <v>33</v>
      </c>
      <c r="F216" s="4" t="s">
        <v>17</v>
      </c>
      <c r="G216" s="4" t="s">
        <v>17</v>
      </c>
      <c r="H216" s="4" t="s">
        <v>17</v>
      </c>
      <c r="I216" s="4" t="s">
        <v>17</v>
      </c>
      <c r="J216" s="4" t="s">
        <v>17</v>
      </c>
    </row>
    <row r="217" spans="1:10" hidden="1" x14ac:dyDescent="0.25">
      <c r="A217" s="1" t="s">
        <v>440</v>
      </c>
      <c r="B217" s="1" t="s">
        <v>444</v>
      </c>
      <c r="C217" s="1" t="s">
        <v>447</v>
      </c>
      <c r="D217">
        <v>220007</v>
      </c>
      <c r="E217" s="2" t="s">
        <v>33</v>
      </c>
      <c r="F217" s="4" t="s">
        <v>17</v>
      </c>
      <c r="G217" s="4" t="s">
        <v>17</v>
      </c>
      <c r="H217" s="4" t="s">
        <v>17</v>
      </c>
      <c r="I217" s="4" t="s">
        <v>17</v>
      </c>
      <c r="J217" s="4" t="s">
        <v>17</v>
      </c>
    </row>
    <row r="218" spans="1:10" hidden="1" x14ac:dyDescent="0.25">
      <c r="A218" s="1" t="s">
        <v>440</v>
      </c>
      <c r="B218" s="1" t="s">
        <v>448</v>
      </c>
      <c r="C218" s="1" t="s">
        <v>449</v>
      </c>
      <c r="D218">
        <v>220003</v>
      </c>
      <c r="E218" s="2" t="s">
        <v>33</v>
      </c>
      <c r="F218" s="4" t="s">
        <v>17</v>
      </c>
      <c r="G218" s="4" t="s">
        <v>17</v>
      </c>
      <c r="H218" s="4" t="s">
        <v>17</v>
      </c>
      <c r="I218" s="4" t="s">
        <v>17</v>
      </c>
      <c r="J218" s="4" t="s">
        <v>17</v>
      </c>
    </row>
    <row r="219" spans="1:10" hidden="1" x14ac:dyDescent="0.25">
      <c r="A219" s="1" t="s">
        <v>440</v>
      </c>
      <c r="B219" s="1" t="s">
        <v>448</v>
      </c>
      <c r="C219" s="1" t="s">
        <v>450</v>
      </c>
      <c r="D219">
        <v>220006</v>
      </c>
      <c r="E219" s="2" t="s">
        <v>13</v>
      </c>
      <c r="F219" s="4">
        <v>0.99</v>
      </c>
      <c r="G219" s="12">
        <v>97</v>
      </c>
      <c r="H219" s="12">
        <v>111</v>
      </c>
      <c r="I219" s="4">
        <f t="shared" si="3"/>
        <v>0.87</v>
      </c>
      <c r="J219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220" spans="1:10" hidden="1" x14ac:dyDescent="0.25">
      <c r="A220" s="1" t="s">
        <v>440</v>
      </c>
      <c r="B220" s="1" t="s">
        <v>451</v>
      </c>
      <c r="C220" s="1" t="s">
        <v>452</v>
      </c>
      <c r="D220">
        <v>220010</v>
      </c>
      <c r="E220" s="2" t="s">
        <v>13</v>
      </c>
      <c r="F220" s="4">
        <v>0.99</v>
      </c>
      <c r="G220" s="12">
        <v>56</v>
      </c>
      <c r="H220" s="12">
        <v>58</v>
      </c>
      <c r="I220" s="4">
        <f t="shared" si="3"/>
        <v>0.97</v>
      </c>
      <c r="J220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221" spans="1:10" hidden="1" x14ac:dyDescent="0.25">
      <c r="A221" s="1" t="s">
        <v>440</v>
      </c>
      <c r="B221" s="1" t="s">
        <v>453</v>
      </c>
      <c r="C221" s="1" t="s">
        <v>454</v>
      </c>
      <c r="D221">
        <v>220004</v>
      </c>
      <c r="E221" s="2" t="s">
        <v>13</v>
      </c>
      <c r="F221" s="4">
        <v>0.99</v>
      </c>
      <c r="G221" s="12">
        <v>65</v>
      </c>
      <c r="H221" s="12">
        <v>65</v>
      </c>
      <c r="I221" s="4">
        <f t="shared" si="3"/>
        <v>1</v>
      </c>
      <c r="J221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222" spans="1:10" hidden="1" x14ac:dyDescent="0.25">
      <c r="A222" s="1" t="s">
        <v>440</v>
      </c>
      <c r="B222" s="1" t="s">
        <v>455</v>
      </c>
      <c r="C222" s="1" t="s">
        <v>456</v>
      </c>
      <c r="D222">
        <v>220008</v>
      </c>
      <c r="E222" s="2" t="s">
        <v>13</v>
      </c>
      <c r="F222" s="4">
        <v>0.99</v>
      </c>
      <c r="G222" s="12">
        <v>97</v>
      </c>
      <c r="H222" s="12">
        <v>103</v>
      </c>
      <c r="I222" s="4">
        <f t="shared" si="3"/>
        <v>0.94</v>
      </c>
      <c r="J222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223" spans="1:10" hidden="1" x14ac:dyDescent="0.25">
      <c r="A223" s="1" t="s">
        <v>440</v>
      </c>
      <c r="B223" s="1" t="s">
        <v>457</v>
      </c>
      <c r="C223" s="1" t="s">
        <v>458</v>
      </c>
      <c r="D223">
        <v>220002</v>
      </c>
      <c r="E223" s="2" t="s">
        <v>13</v>
      </c>
      <c r="F223" s="4">
        <v>0.99</v>
      </c>
      <c r="G223" s="12">
        <v>64</v>
      </c>
      <c r="H223" s="12">
        <v>64</v>
      </c>
      <c r="I223" s="4">
        <f t="shared" si="3"/>
        <v>1</v>
      </c>
      <c r="J223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224" spans="1:10" hidden="1" x14ac:dyDescent="0.25">
      <c r="A224" s="1" t="s">
        <v>459</v>
      </c>
      <c r="B224" s="1" t="s">
        <v>460</v>
      </c>
      <c r="C224" s="1" t="s">
        <v>461</v>
      </c>
      <c r="D224">
        <v>230003</v>
      </c>
      <c r="E224" s="2" t="s">
        <v>33</v>
      </c>
      <c r="F224" s="4" t="s">
        <v>17</v>
      </c>
      <c r="G224" s="4" t="s">
        <v>17</v>
      </c>
      <c r="H224" s="4" t="s">
        <v>17</v>
      </c>
      <c r="I224" s="4" t="s">
        <v>17</v>
      </c>
      <c r="J224" s="4" t="s">
        <v>17</v>
      </c>
    </row>
    <row r="225" spans="1:10" hidden="1" x14ac:dyDescent="0.25">
      <c r="A225" s="1" t="s">
        <v>459</v>
      </c>
      <c r="B225" s="1" t="s">
        <v>460</v>
      </c>
      <c r="C225" s="1" t="s">
        <v>462</v>
      </c>
      <c r="D225">
        <v>230002</v>
      </c>
      <c r="E225" s="2" t="s">
        <v>33</v>
      </c>
      <c r="F225" s="4" t="s">
        <v>17</v>
      </c>
      <c r="G225" s="4" t="s">
        <v>17</v>
      </c>
      <c r="H225" s="4" t="s">
        <v>17</v>
      </c>
      <c r="I225" s="4" t="s">
        <v>17</v>
      </c>
      <c r="J225" s="4" t="s">
        <v>17</v>
      </c>
    </row>
    <row r="226" spans="1:10" hidden="1" x14ac:dyDescent="0.25">
      <c r="A226" s="1" t="s">
        <v>459</v>
      </c>
      <c r="B226" s="1" t="s">
        <v>460</v>
      </c>
      <c r="C226" s="1" t="s">
        <v>463</v>
      </c>
      <c r="D226">
        <v>230004</v>
      </c>
      <c r="E226" s="2" t="s">
        <v>33</v>
      </c>
      <c r="F226" s="4" t="s">
        <v>17</v>
      </c>
      <c r="G226" s="4" t="s">
        <v>17</v>
      </c>
      <c r="H226" s="4" t="s">
        <v>17</v>
      </c>
      <c r="I226" s="4" t="s">
        <v>17</v>
      </c>
      <c r="J226" s="4" t="s">
        <v>17</v>
      </c>
    </row>
    <row r="227" spans="1:10" hidden="1" x14ac:dyDescent="0.25">
      <c r="A227" s="1" t="s">
        <v>459</v>
      </c>
      <c r="B227" s="1" t="s">
        <v>460</v>
      </c>
      <c r="C227" s="1" t="s">
        <v>464</v>
      </c>
      <c r="D227">
        <v>230000</v>
      </c>
      <c r="E227" s="2" t="s">
        <v>16</v>
      </c>
      <c r="F227" s="4">
        <v>0.99</v>
      </c>
      <c r="G227" s="12">
        <v>18</v>
      </c>
      <c r="H227" s="12">
        <v>18</v>
      </c>
      <c r="I227" s="4">
        <f t="shared" si="3"/>
        <v>1</v>
      </c>
      <c r="J227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228" spans="1:10" hidden="1" x14ac:dyDescent="0.25">
      <c r="A228" s="1" t="s">
        <v>459</v>
      </c>
      <c r="B228" s="1" t="s">
        <v>465</v>
      </c>
      <c r="C228" s="1" t="s">
        <v>466</v>
      </c>
      <c r="D228">
        <v>230001</v>
      </c>
      <c r="E228" s="2" t="s">
        <v>13</v>
      </c>
      <c r="F228" s="4">
        <v>0.99</v>
      </c>
      <c r="G228" s="12">
        <v>54</v>
      </c>
      <c r="H228" s="12">
        <v>54</v>
      </c>
      <c r="I228" s="4">
        <f t="shared" si="3"/>
        <v>1</v>
      </c>
      <c r="J228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229" spans="1:10" x14ac:dyDescent="0.25">
      <c r="A229" s="1" t="s">
        <v>467</v>
      </c>
      <c r="B229" s="1" t="s">
        <v>468</v>
      </c>
      <c r="C229" s="1" t="s">
        <v>469</v>
      </c>
      <c r="D229">
        <v>240000</v>
      </c>
      <c r="E229" s="2" t="s">
        <v>16</v>
      </c>
      <c r="F229" s="4" t="s">
        <v>17</v>
      </c>
      <c r="G229" s="4" t="s">
        <v>17</v>
      </c>
      <c r="H229" s="4" t="s">
        <v>17</v>
      </c>
      <c r="I229" s="4" t="s">
        <v>17</v>
      </c>
      <c r="J229" s="4" t="s">
        <v>17</v>
      </c>
    </row>
    <row r="230" spans="1:10" hidden="1" x14ac:dyDescent="0.25">
      <c r="A230" s="1" t="s">
        <v>467</v>
      </c>
      <c r="B230" s="1" t="s">
        <v>470</v>
      </c>
      <c r="C230" s="1" t="s">
        <v>471</v>
      </c>
      <c r="D230">
        <v>240001</v>
      </c>
      <c r="E230" s="2" t="s">
        <v>13</v>
      </c>
      <c r="F230" s="4">
        <v>0.99</v>
      </c>
      <c r="G230" s="12">
        <v>46</v>
      </c>
      <c r="H230" s="12">
        <v>46</v>
      </c>
      <c r="I230" s="4">
        <f t="shared" si="3"/>
        <v>1</v>
      </c>
      <c r="J230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231" spans="1:10" ht="25.5" hidden="1" x14ac:dyDescent="0.25">
      <c r="A231" s="1" t="s">
        <v>467</v>
      </c>
      <c r="B231" s="1" t="s">
        <v>472</v>
      </c>
      <c r="C231" s="1" t="s">
        <v>473</v>
      </c>
      <c r="D231">
        <v>240002</v>
      </c>
      <c r="E231" s="2" t="s">
        <v>13</v>
      </c>
      <c r="F231" s="4">
        <v>0.99</v>
      </c>
      <c r="G231" s="12">
        <v>13</v>
      </c>
      <c r="H231" s="12">
        <v>14</v>
      </c>
      <c r="I231" s="4">
        <f t="shared" si="3"/>
        <v>0.93</v>
      </c>
      <c r="J231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232" spans="1:10" hidden="1" x14ac:dyDescent="0.25">
      <c r="A232" s="1" t="s">
        <v>467</v>
      </c>
      <c r="B232" s="1" t="s">
        <v>474</v>
      </c>
      <c r="C232" s="1" t="s">
        <v>475</v>
      </c>
      <c r="D232">
        <v>240003</v>
      </c>
      <c r="E232" s="2" t="s">
        <v>13</v>
      </c>
      <c r="F232" s="4">
        <v>0.99</v>
      </c>
      <c r="G232" s="12">
        <v>13</v>
      </c>
      <c r="H232" s="12">
        <v>13</v>
      </c>
      <c r="I232" s="4">
        <f t="shared" si="3"/>
        <v>1</v>
      </c>
      <c r="J232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233" spans="1:10" x14ac:dyDescent="0.25">
      <c r="A233" s="1" t="s">
        <v>476</v>
      </c>
      <c r="B233" s="1" t="s">
        <v>477</v>
      </c>
      <c r="C233" s="1" t="s">
        <v>478</v>
      </c>
      <c r="D233">
        <v>250000</v>
      </c>
      <c r="E233" s="2" t="s">
        <v>16</v>
      </c>
      <c r="F233" s="4" t="s">
        <v>17</v>
      </c>
      <c r="G233" s="4" t="s">
        <v>17</v>
      </c>
      <c r="H233" s="4" t="s">
        <v>17</v>
      </c>
      <c r="I233" s="4" t="s">
        <v>17</v>
      </c>
      <c r="J233" s="4" t="s">
        <v>17</v>
      </c>
    </row>
    <row r="234" spans="1:10" hidden="1" x14ac:dyDescent="0.25">
      <c r="A234" s="1" t="s">
        <v>476</v>
      </c>
      <c r="B234" s="1" t="s">
        <v>479</v>
      </c>
      <c r="C234" s="1" t="s">
        <v>480</v>
      </c>
      <c r="D234">
        <v>250004</v>
      </c>
      <c r="E234" s="2" t="s">
        <v>13</v>
      </c>
      <c r="F234" s="4">
        <v>0.99</v>
      </c>
      <c r="G234" s="12">
        <v>13</v>
      </c>
      <c r="H234" s="12">
        <v>13</v>
      </c>
      <c r="I234" s="4">
        <f t="shared" si="3"/>
        <v>1</v>
      </c>
      <c r="J234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235" spans="1:10" hidden="1" x14ac:dyDescent="0.25">
      <c r="A235" s="1" t="s">
        <v>476</v>
      </c>
      <c r="B235" s="1" t="s">
        <v>481</v>
      </c>
      <c r="C235" s="1" t="s">
        <v>482</v>
      </c>
      <c r="D235">
        <v>250002</v>
      </c>
      <c r="E235" s="2" t="s">
        <v>13</v>
      </c>
      <c r="F235" s="4">
        <v>0.99</v>
      </c>
      <c r="G235" s="13">
        <v>99</v>
      </c>
      <c r="H235" s="13">
        <v>102</v>
      </c>
      <c r="I235" s="14">
        <f t="shared" si="3"/>
        <v>0.97</v>
      </c>
      <c r="J235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236" spans="1:10" hidden="1" x14ac:dyDescent="0.25">
      <c r="A236" s="1" t="s">
        <v>476</v>
      </c>
      <c r="B236" s="1" t="s">
        <v>483</v>
      </c>
      <c r="C236" s="1" t="s">
        <v>484</v>
      </c>
      <c r="D236">
        <v>250001</v>
      </c>
      <c r="E236" s="2" t="s">
        <v>13</v>
      </c>
      <c r="F236" s="4">
        <v>0.99</v>
      </c>
      <c r="G236" s="13">
        <v>319</v>
      </c>
      <c r="H236" s="13">
        <v>319</v>
      </c>
      <c r="I236" s="14">
        <f t="shared" si="3"/>
        <v>1</v>
      </c>
      <c r="J236" s="15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237" spans="1:10" hidden="1" x14ac:dyDescent="0.25">
      <c r="A237" s="1" t="s">
        <v>476</v>
      </c>
      <c r="B237" s="1" t="s">
        <v>485</v>
      </c>
      <c r="C237" s="1" t="s">
        <v>486</v>
      </c>
      <c r="D237">
        <v>250003</v>
      </c>
      <c r="E237" s="2" t="s">
        <v>13</v>
      </c>
      <c r="F237" s="4">
        <v>0.99</v>
      </c>
      <c r="G237" s="13">
        <v>55</v>
      </c>
      <c r="H237" s="13">
        <v>55</v>
      </c>
      <c r="I237" s="14">
        <f t="shared" si="3"/>
        <v>1</v>
      </c>
      <c r="J237" s="15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238" spans="1:10" x14ac:dyDescent="0.25">
      <c r="A238" s="1" t="s">
        <v>487</v>
      </c>
      <c r="B238" s="1" t="s">
        <v>488</v>
      </c>
      <c r="C238" s="1" t="s">
        <v>489</v>
      </c>
      <c r="D238">
        <v>150200</v>
      </c>
      <c r="E238" s="2" t="s">
        <v>16</v>
      </c>
      <c r="F238" s="4" t="s">
        <v>17</v>
      </c>
      <c r="G238" s="4" t="s">
        <v>17</v>
      </c>
      <c r="H238" s="4" t="s">
        <v>17</v>
      </c>
      <c r="I238" s="4" t="s">
        <v>17</v>
      </c>
      <c r="J238" s="4" t="s">
        <v>17</v>
      </c>
    </row>
    <row r="239" spans="1:10" hidden="1" x14ac:dyDescent="0.25">
      <c r="A239" s="1" t="s">
        <v>487</v>
      </c>
      <c r="B239" s="1" t="s">
        <v>490</v>
      </c>
      <c r="C239" s="1" t="s">
        <v>491</v>
      </c>
      <c r="D239">
        <v>150201</v>
      </c>
      <c r="E239" s="2" t="s">
        <v>13</v>
      </c>
      <c r="F239" s="4">
        <v>0.99</v>
      </c>
      <c r="G239" s="12">
        <v>78</v>
      </c>
      <c r="H239" s="12">
        <v>78</v>
      </c>
      <c r="I239" s="4">
        <f t="shared" si="3"/>
        <v>1</v>
      </c>
      <c r="J239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240" spans="1:10" hidden="1" x14ac:dyDescent="0.25">
      <c r="A240" s="1" t="s">
        <v>487</v>
      </c>
      <c r="B240" s="1" t="s">
        <v>492</v>
      </c>
      <c r="C240" s="1" t="s">
        <v>493</v>
      </c>
      <c r="D240">
        <v>150202</v>
      </c>
      <c r="E240" s="2" t="s">
        <v>13</v>
      </c>
      <c r="F240" s="4">
        <v>0.99</v>
      </c>
      <c r="G240" s="12">
        <v>41</v>
      </c>
      <c r="H240" s="12">
        <v>55</v>
      </c>
      <c r="I240" s="4">
        <f t="shared" si="3"/>
        <v>0.75</v>
      </c>
      <c r="J240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241" spans="1:10" hidden="1" x14ac:dyDescent="0.25">
      <c r="A241" s="1" t="s">
        <v>487</v>
      </c>
      <c r="B241" s="1" t="s">
        <v>494</v>
      </c>
      <c r="C241" s="1" t="s">
        <v>495</v>
      </c>
      <c r="D241">
        <v>150203</v>
      </c>
      <c r="E241" s="2" t="s">
        <v>13</v>
      </c>
      <c r="F241" s="4">
        <v>0.99</v>
      </c>
      <c r="G241" s="12">
        <v>0</v>
      </c>
      <c r="H241" s="12">
        <v>42</v>
      </c>
      <c r="I241" s="4">
        <f t="shared" si="3"/>
        <v>0</v>
      </c>
      <c r="J241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242" spans="1:10" hidden="1" x14ac:dyDescent="0.25">
      <c r="A242" s="1" t="s">
        <v>487</v>
      </c>
      <c r="B242" s="1" t="s">
        <v>496</v>
      </c>
      <c r="C242" s="1" t="s">
        <v>497</v>
      </c>
      <c r="D242">
        <v>150204</v>
      </c>
      <c r="E242" s="2" t="s">
        <v>13</v>
      </c>
      <c r="F242" s="4">
        <v>0.99</v>
      </c>
      <c r="G242" s="12">
        <v>6</v>
      </c>
      <c r="H242" s="12">
        <v>6</v>
      </c>
      <c r="I242" s="4">
        <f t="shared" si="3"/>
        <v>1</v>
      </c>
      <c r="J242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243" spans="1:10" hidden="1" x14ac:dyDescent="0.25">
      <c r="A243" s="1" t="s">
        <v>487</v>
      </c>
      <c r="B243" s="1" t="s">
        <v>498</v>
      </c>
      <c r="C243" s="1" t="s">
        <v>499</v>
      </c>
      <c r="D243">
        <v>150205</v>
      </c>
      <c r="E243" s="2" t="s">
        <v>13</v>
      </c>
      <c r="F243" s="4">
        <v>0.99</v>
      </c>
      <c r="G243" s="12">
        <v>2</v>
      </c>
      <c r="H243" s="12">
        <v>2</v>
      </c>
      <c r="I243" s="4">
        <f t="shared" si="3"/>
        <v>1</v>
      </c>
      <c r="J243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244" spans="1:10" hidden="1" x14ac:dyDescent="0.25">
      <c r="A244" s="1" t="s">
        <v>487</v>
      </c>
      <c r="B244" s="1" t="s">
        <v>500</v>
      </c>
      <c r="C244" s="1" t="s">
        <v>501</v>
      </c>
      <c r="D244">
        <v>150206</v>
      </c>
      <c r="E244" s="2" t="s">
        <v>13</v>
      </c>
      <c r="F244" s="4">
        <v>0.99</v>
      </c>
      <c r="G244" s="12">
        <v>8</v>
      </c>
      <c r="H244" s="12">
        <v>10</v>
      </c>
      <c r="I244" s="4">
        <f t="shared" si="3"/>
        <v>0.8</v>
      </c>
      <c r="J244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245" spans="1:10" hidden="1" x14ac:dyDescent="0.25">
      <c r="A245" s="1" t="s">
        <v>487</v>
      </c>
      <c r="B245" s="1" t="s">
        <v>502</v>
      </c>
      <c r="C245" s="1" t="s">
        <v>503</v>
      </c>
      <c r="D245">
        <v>150207</v>
      </c>
      <c r="E245" s="2" t="s">
        <v>13</v>
      </c>
      <c r="F245" s="4">
        <v>0.99</v>
      </c>
      <c r="G245" s="13">
        <v>6</v>
      </c>
      <c r="H245" s="13">
        <v>8</v>
      </c>
      <c r="I245" s="14">
        <f t="shared" si="3"/>
        <v>0.75</v>
      </c>
      <c r="J245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246" spans="1:10" hidden="1" x14ac:dyDescent="0.25">
      <c r="A246" s="1" t="s">
        <v>487</v>
      </c>
      <c r="B246" s="1" t="s">
        <v>504</v>
      </c>
      <c r="C246" s="1" t="s">
        <v>505</v>
      </c>
      <c r="D246">
        <v>150208</v>
      </c>
      <c r="E246" s="2" t="s">
        <v>13</v>
      </c>
      <c r="F246" s="4">
        <v>0.99</v>
      </c>
      <c r="G246" s="12">
        <v>36</v>
      </c>
      <c r="H246" s="12">
        <v>36</v>
      </c>
      <c r="I246" s="4">
        <f t="shared" si="3"/>
        <v>1</v>
      </c>
      <c r="J246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247" spans="1:10" hidden="1" x14ac:dyDescent="0.25">
      <c r="A247" s="1" t="s">
        <v>487</v>
      </c>
      <c r="B247" s="1" t="s">
        <v>506</v>
      </c>
      <c r="C247" s="1" t="s">
        <v>507</v>
      </c>
      <c r="D247">
        <v>150209</v>
      </c>
      <c r="E247" s="2" t="s">
        <v>13</v>
      </c>
      <c r="F247" s="4">
        <v>0.99</v>
      </c>
      <c r="G247" s="12">
        <v>27</v>
      </c>
      <c r="H247" s="12">
        <v>27</v>
      </c>
      <c r="I247" s="4">
        <f t="shared" si="3"/>
        <v>1</v>
      </c>
      <c r="J247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  <row r="248" spans="1:10" hidden="1" x14ac:dyDescent="0.25">
      <c r="A248" s="1" t="s">
        <v>508</v>
      </c>
      <c r="B248" s="1" t="s">
        <v>509</v>
      </c>
      <c r="C248" s="1" t="s">
        <v>510</v>
      </c>
      <c r="D248">
        <v>70101</v>
      </c>
      <c r="E248" s="2" t="s">
        <v>16</v>
      </c>
      <c r="F248" s="4">
        <v>0.99</v>
      </c>
      <c r="G248" s="12">
        <v>52</v>
      </c>
      <c r="H248" s="12">
        <v>92</v>
      </c>
      <c r="I248" s="4">
        <f t="shared" si="3"/>
        <v>0.56999999999999995</v>
      </c>
      <c r="J248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No</v>
      </c>
    </row>
    <row r="249" spans="1:10" hidden="1" x14ac:dyDescent="0.25">
      <c r="A249" s="1" t="s">
        <v>508</v>
      </c>
      <c r="B249" s="1" t="s">
        <v>511</v>
      </c>
      <c r="C249" s="1" t="s">
        <v>512</v>
      </c>
      <c r="D249">
        <v>70102</v>
      </c>
      <c r="E249" s="2" t="s">
        <v>13</v>
      </c>
      <c r="F249" s="4">
        <v>0.99</v>
      </c>
      <c r="G249" s="12">
        <v>75</v>
      </c>
      <c r="H249" s="12">
        <v>75</v>
      </c>
      <c r="I249" s="4">
        <f t="shared" si="3"/>
        <v>1</v>
      </c>
      <c r="J249" s="3" t="str">
        <f>IF(Tabla1[[#This Row],[Numerador]]="NO APLICA","NO APLICA",IF(Tabla1[[#This Row],[Numerador]]="NO APLICA*","NO APLICA*",IF(AND(Tabla1[[#This Row],[Valor logrado]]&gt;=Tabla1[[#This Row],[Meta]],Tabla1[[#This Row],[Valor logrado]]&gt;0,Tabla1[[#This Row],[Meta]]&gt;0),"Sí","No")))</f>
        <v>Sí</v>
      </c>
    </row>
  </sheetData>
  <pageMargins left="0.7" right="0.7" top="0.75" bottom="0.75" header="0.3" footer="0.3"/>
  <pageSetup paperSize="9" fitToHeight="0" orientation="landscape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48861-D8DD-444B-83A2-1A415D6C9CD6}">
  <sheetPr codeName="Hoja10">
    <tabColor theme="3"/>
  </sheetPr>
  <dimension ref="A1:J249"/>
  <sheetViews>
    <sheetView topLeftCell="C1" workbookViewId="0">
      <selection activeCell="K1" sqref="K1"/>
    </sheetView>
  </sheetViews>
  <sheetFormatPr baseColWidth="10" defaultColWidth="11.42578125" defaultRowHeight="15" x14ac:dyDescent="0.25"/>
  <cols>
    <col min="1" max="1" width="21.7109375" bestFit="1" customWidth="1"/>
    <col min="2" max="2" width="74.85546875" customWidth="1"/>
    <col min="3" max="3" width="36.28515625" customWidth="1"/>
    <col min="4" max="4" width="25.140625" customWidth="1"/>
    <col min="5" max="5" width="17.7109375" bestFit="1" customWidth="1"/>
    <col min="6" max="6" width="14.7109375" style="4" customWidth="1"/>
    <col min="7" max="7" width="13.28515625" style="3" customWidth="1"/>
    <col min="8" max="8" width="15.28515625" style="3" customWidth="1"/>
    <col min="9" max="9" width="15" style="4" customWidth="1"/>
    <col min="10" max="10" width="15.85546875" style="3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4" t="s">
        <v>5</v>
      </c>
      <c r="G1" s="3" t="s">
        <v>6</v>
      </c>
      <c r="H1" s="3" t="s">
        <v>7</v>
      </c>
      <c r="I1" s="4" t="s">
        <v>8</v>
      </c>
      <c r="J1" s="3" t="s">
        <v>9</v>
      </c>
    </row>
    <row r="2" spans="1:10" x14ac:dyDescent="0.25">
      <c r="A2" s="1" t="s">
        <v>10</v>
      </c>
      <c r="B2" s="1" t="s">
        <v>11</v>
      </c>
      <c r="C2" s="1" t="s">
        <v>12</v>
      </c>
      <c r="D2">
        <v>150102</v>
      </c>
      <c r="E2" s="2" t="s">
        <v>13</v>
      </c>
      <c r="F2" s="4">
        <v>1</v>
      </c>
      <c r="J2" s="3" t="str">
        <f>IF(AND(Tabla111[[#This Row],[Valor logrado]]&gt;=Tabla111[[#This Row],[Meta]],Tabla111[[#This Row],[Valor logrado]]&gt;0,Tabla111[[#This Row],[Meta]]&gt;0),"Sí","No")</f>
        <v>No</v>
      </c>
    </row>
    <row r="3" spans="1:10" x14ac:dyDescent="0.25">
      <c r="A3" s="1" t="s">
        <v>10</v>
      </c>
      <c r="B3" s="1" t="s">
        <v>14</v>
      </c>
      <c r="C3" s="1" t="s">
        <v>15</v>
      </c>
      <c r="D3">
        <v>150101</v>
      </c>
      <c r="E3" s="2" t="s">
        <v>16</v>
      </c>
      <c r="F3" s="4">
        <v>0.99</v>
      </c>
      <c r="J3" s="3" t="str">
        <f>IF(AND(Tabla111[[#This Row],[Valor logrado]]&gt;=Tabla111[[#This Row],[Meta]],Tabla111[[#This Row],[Valor logrado]]&gt;0,Tabla111[[#This Row],[Meta]]&gt;0),"Sí","No")</f>
        <v>No</v>
      </c>
    </row>
    <row r="4" spans="1:10" x14ac:dyDescent="0.25">
      <c r="A4" s="1" t="s">
        <v>10</v>
      </c>
      <c r="B4" s="1" t="s">
        <v>18</v>
      </c>
      <c r="C4" s="1" t="s">
        <v>19</v>
      </c>
      <c r="D4">
        <v>150103</v>
      </c>
      <c r="E4" s="2" t="s">
        <v>13</v>
      </c>
      <c r="F4" s="4">
        <v>0.99</v>
      </c>
      <c r="J4" s="3" t="str">
        <f>IF(AND(Tabla111[[#This Row],[Valor logrado]]&gt;=Tabla111[[#This Row],[Meta]],Tabla111[[#This Row],[Valor logrado]]&gt;0,Tabla111[[#This Row],[Meta]]&gt;0),"Sí","No")</f>
        <v>No</v>
      </c>
    </row>
    <row r="5" spans="1:10" x14ac:dyDescent="0.25">
      <c r="A5" s="1" t="s">
        <v>10</v>
      </c>
      <c r="B5" s="1" t="s">
        <v>20</v>
      </c>
      <c r="C5" s="1" t="s">
        <v>21</v>
      </c>
      <c r="D5">
        <v>150104</v>
      </c>
      <c r="E5" s="2" t="s">
        <v>13</v>
      </c>
      <c r="F5" s="4">
        <v>0.98</v>
      </c>
      <c r="J5" s="3" t="str">
        <f>IF(AND(Tabla111[[#This Row],[Valor logrado]]&gt;=Tabla111[[#This Row],[Meta]],Tabla111[[#This Row],[Valor logrado]]&gt;0,Tabla111[[#This Row],[Meta]]&gt;0),"Sí","No")</f>
        <v>No</v>
      </c>
    </row>
    <row r="6" spans="1:10" x14ac:dyDescent="0.25">
      <c r="A6" s="1" t="s">
        <v>10</v>
      </c>
      <c r="B6" s="1" t="s">
        <v>22</v>
      </c>
      <c r="C6" s="1" t="s">
        <v>23</v>
      </c>
      <c r="D6">
        <v>150105</v>
      </c>
      <c r="E6" s="2" t="s">
        <v>13</v>
      </c>
      <c r="F6" s="4">
        <v>0.98</v>
      </c>
      <c r="J6" s="3" t="str">
        <f>IF(AND(Tabla111[[#This Row],[Valor logrado]]&gt;=Tabla111[[#This Row],[Meta]],Tabla111[[#This Row],[Valor logrado]]&gt;0,Tabla111[[#This Row],[Meta]]&gt;0),"Sí","No")</f>
        <v>No</v>
      </c>
    </row>
    <row r="7" spans="1:10" x14ac:dyDescent="0.25">
      <c r="A7" s="1" t="s">
        <v>10</v>
      </c>
      <c r="B7" s="1" t="s">
        <v>24</v>
      </c>
      <c r="C7" s="1" t="s">
        <v>25</v>
      </c>
      <c r="D7">
        <v>150106</v>
      </c>
      <c r="E7" s="2" t="s">
        <v>13</v>
      </c>
      <c r="F7" s="4">
        <v>0.99</v>
      </c>
      <c r="J7" s="3" t="str">
        <f>IF(AND(Tabla111[[#This Row],[Valor logrado]]&gt;=Tabla111[[#This Row],[Meta]],Tabla111[[#This Row],[Valor logrado]]&gt;0,Tabla111[[#This Row],[Meta]]&gt;0),"Sí","No")</f>
        <v>No</v>
      </c>
    </row>
    <row r="8" spans="1:10" x14ac:dyDescent="0.25">
      <c r="A8" s="1" t="s">
        <v>10</v>
      </c>
      <c r="B8" s="1" t="s">
        <v>26</v>
      </c>
      <c r="C8" s="1" t="s">
        <v>27</v>
      </c>
      <c r="D8">
        <v>150107</v>
      </c>
      <c r="E8" s="2" t="s">
        <v>13</v>
      </c>
      <c r="F8" s="4">
        <v>1</v>
      </c>
      <c r="J8" s="3" t="str">
        <f>IF(AND(Tabla111[[#This Row],[Valor logrado]]&gt;=Tabla111[[#This Row],[Meta]],Tabla111[[#This Row],[Valor logrado]]&gt;0,Tabla111[[#This Row],[Meta]]&gt;0),"Sí","No")</f>
        <v>No</v>
      </c>
    </row>
    <row r="9" spans="1:10" x14ac:dyDescent="0.25">
      <c r="A9" s="1" t="s">
        <v>10</v>
      </c>
      <c r="B9" s="1" t="s">
        <v>28</v>
      </c>
      <c r="C9" s="1" t="s">
        <v>29</v>
      </c>
      <c r="D9">
        <v>150108</v>
      </c>
      <c r="E9" s="2" t="s">
        <v>13</v>
      </c>
      <c r="F9" s="4">
        <v>0.96</v>
      </c>
      <c r="J9" s="3" t="str">
        <f>IF(AND(Tabla111[[#This Row],[Valor logrado]]&gt;=Tabla111[[#This Row],[Meta]],Tabla111[[#This Row],[Valor logrado]]&gt;0,Tabla111[[#This Row],[Meta]]&gt;0),"Sí","No")</f>
        <v>No</v>
      </c>
    </row>
    <row r="10" spans="1:10" x14ac:dyDescent="0.25">
      <c r="A10" s="1" t="s">
        <v>30</v>
      </c>
      <c r="B10" s="1" t="s">
        <v>31</v>
      </c>
      <c r="C10" s="1" t="s">
        <v>32</v>
      </c>
      <c r="D10">
        <v>10003</v>
      </c>
      <c r="E10" s="2" t="s">
        <v>33</v>
      </c>
      <c r="F10" s="4" t="s">
        <v>17</v>
      </c>
      <c r="J10" s="3" t="str">
        <f>IF(AND(Tabla111[[#This Row],[Valor logrado]]&gt;=Tabla111[[#This Row],[Meta]],Tabla111[[#This Row],[Valor logrado]]&gt;0,Tabla111[[#This Row],[Meta]]&gt;0),"Sí","No")</f>
        <v>No</v>
      </c>
    </row>
    <row r="11" spans="1:10" x14ac:dyDescent="0.25">
      <c r="A11" s="1" t="s">
        <v>30</v>
      </c>
      <c r="B11" s="1" t="s">
        <v>31</v>
      </c>
      <c r="C11" s="1" t="s">
        <v>34</v>
      </c>
      <c r="D11">
        <v>10001</v>
      </c>
      <c r="E11" s="2" t="s">
        <v>33</v>
      </c>
      <c r="F11" s="4" t="s">
        <v>17</v>
      </c>
      <c r="J11" s="3" t="str">
        <f>IF(AND(Tabla111[[#This Row],[Valor logrado]]&gt;=Tabla111[[#This Row],[Meta]],Tabla111[[#This Row],[Valor logrado]]&gt;0,Tabla111[[#This Row],[Meta]]&gt;0),"Sí","No")</f>
        <v>No</v>
      </c>
    </row>
    <row r="12" spans="1:10" x14ac:dyDescent="0.25">
      <c r="A12" s="1" t="s">
        <v>30</v>
      </c>
      <c r="B12" s="1" t="s">
        <v>31</v>
      </c>
      <c r="C12" s="1" t="s">
        <v>35</v>
      </c>
      <c r="D12">
        <v>10000</v>
      </c>
      <c r="E12" s="2" t="s">
        <v>16</v>
      </c>
      <c r="F12" s="4">
        <v>0.99</v>
      </c>
      <c r="J12" s="3" t="str">
        <f>IF(AND(Tabla111[[#This Row],[Valor logrado]]&gt;=Tabla111[[#This Row],[Meta]],Tabla111[[#This Row],[Valor logrado]]&gt;0,Tabla111[[#This Row],[Meta]]&gt;0),"Sí","No")</f>
        <v>No</v>
      </c>
    </row>
    <row r="13" spans="1:10" x14ac:dyDescent="0.25">
      <c r="A13" s="1" t="s">
        <v>30</v>
      </c>
      <c r="B13" s="1" t="s">
        <v>31</v>
      </c>
      <c r="C13" s="1" t="s">
        <v>36</v>
      </c>
      <c r="D13">
        <v>10005</v>
      </c>
      <c r="E13" s="2" t="s">
        <v>33</v>
      </c>
      <c r="F13" s="4" t="s">
        <v>17</v>
      </c>
      <c r="J13" s="3" t="str">
        <f>IF(AND(Tabla111[[#This Row],[Valor logrado]]&gt;=Tabla111[[#This Row],[Meta]],Tabla111[[#This Row],[Valor logrado]]&gt;0,Tabla111[[#This Row],[Meta]]&gt;0),"Sí","No")</f>
        <v>No</v>
      </c>
    </row>
    <row r="14" spans="1:10" x14ac:dyDescent="0.25">
      <c r="A14" s="1" t="s">
        <v>30</v>
      </c>
      <c r="B14" s="1" t="s">
        <v>31</v>
      </c>
      <c r="C14" s="1" t="s">
        <v>37</v>
      </c>
      <c r="D14">
        <v>10006</v>
      </c>
      <c r="E14" s="2" t="s">
        <v>33</v>
      </c>
      <c r="F14" s="4" t="s">
        <v>17</v>
      </c>
      <c r="J14" s="3" t="str">
        <f>IF(AND(Tabla111[[#This Row],[Valor logrado]]&gt;=Tabla111[[#This Row],[Meta]],Tabla111[[#This Row],[Valor logrado]]&gt;0,Tabla111[[#This Row],[Meta]]&gt;0),"Sí","No")</f>
        <v>No</v>
      </c>
    </row>
    <row r="15" spans="1:10" x14ac:dyDescent="0.25">
      <c r="A15" s="1" t="s">
        <v>30</v>
      </c>
      <c r="B15" s="1" t="s">
        <v>38</v>
      </c>
      <c r="C15" s="1" t="s">
        <v>39</v>
      </c>
      <c r="D15">
        <v>10007</v>
      </c>
      <c r="E15" s="2" t="s">
        <v>13</v>
      </c>
      <c r="F15" s="4">
        <v>1</v>
      </c>
      <c r="J15" s="3" t="str">
        <f>IF(AND(Tabla111[[#This Row],[Valor logrado]]&gt;=Tabla111[[#This Row],[Meta]],Tabla111[[#This Row],[Valor logrado]]&gt;0,Tabla111[[#This Row],[Meta]]&gt;0),"Sí","No")</f>
        <v>No</v>
      </c>
    </row>
    <row r="16" spans="1:10" x14ac:dyDescent="0.25">
      <c r="A16" s="1" t="s">
        <v>30</v>
      </c>
      <c r="B16" s="1" t="s">
        <v>40</v>
      </c>
      <c r="C16" s="1" t="s">
        <v>41</v>
      </c>
      <c r="D16">
        <v>10004</v>
      </c>
      <c r="E16" s="2" t="s">
        <v>13</v>
      </c>
      <c r="F16" s="4">
        <v>0.99</v>
      </c>
      <c r="J16" s="3" t="str">
        <f>IF(AND(Tabla111[[#This Row],[Valor logrado]]&gt;=Tabla111[[#This Row],[Meta]],Tabla111[[#This Row],[Valor logrado]]&gt;0,Tabla111[[#This Row],[Meta]]&gt;0),"Sí","No")</f>
        <v>No</v>
      </c>
    </row>
    <row r="17" spans="1:10" x14ac:dyDescent="0.25">
      <c r="A17" s="1" t="s">
        <v>30</v>
      </c>
      <c r="B17" s="1" t="s">
        <v>42</v>
      </c>
      <c r="C17" s="1" t="s">
        <v>43</v>
      </c>
      <c r="D17">
        <v>10002</v>
      </c>
      <c r="E17" s="2" t="s">
        <v>13</v>
      </c>
      <c r="F17" s="4">
        <v>0.98</v>
      </c>
      <c r="J17" s="3" t="str">
        <f>IF(AND(Tabla111[[#This Row],[Valor logrado]]&gt;=Tabla111[[#This Row],[Meta]],Tabla111[[#This Row],[Valor logrado]]&gt;0,Tabla111[[#This Row],[Meta]]&gt;0),"Sí","No")</f>
        <v>No</v>
      </c>
    </row>
    <row r="18" spans="1:10" x14ac:dyDescent="0.25">
      <c r="A18" s="1" t="s">
        <v>30</v>
      </c>
      <c r="B18" s="1" t="s">
        <v>42</v>
      </c>
      <c r="C18" s="1" t="s">
        <v>44</v>
      </c>
      <c r="D18">
        <v>10009</v>
      </c>
      <c r="E18" s="2" t="s">
        <v>33</v>
      </c>
      <c r="F18" s="4" t="s">
        <v>17</v>
      </c>
      <c r="J18" s="3" t="str">
        <f>IF(AND(Tabla111[[#This Row],[Valor logrado]]&gt;=Tabla111[[#This Row],[Meta]],Tabla111[[#This Row],[Valor logrado]]&gt;0,Tabla111[[#This Row],[Meta]]&gt;0),"Sí","No")</f>
        <v>No</v>
      </c>
    </row>
    <row r="19" spans="1:10" x14ac:dyDescent="0.25">
      <c r="A19" s="1" t="s">
        <v>45</v>
      </c>
      <c r="B19" s="1" t="s">
        <v>46</v>
      </c>
      <c r="C19" s="1" t="s">
        <v>47</v>
      </c>
      <c r="D19">
        <v>20000</v>
      </c>
      <c r="E19" s="2" t="s">
        <v>16</v>
      </c>
      <c r="F19" s="4">
        <v>0.98</v>
      </c>
      <c r="J19" s="3" t="str">
        <f>IF(AND(Tabla111[[#This Row],[Valor logrado]]&gt;=Tabla111[[#This Row],[Meta]],Tabla111[[#This Row],[Valor logrado]]&gt;0,Tabla111[[#This Row],[Meta]]&gt;0),"Sí","No")</f>
        <v>No</v>
      </c>
    </row>
    <row r="20" spans="1:10" x14ac:dyDescent="0.25">
      <c r="A20" s="1" t="s">
        <v>45</v>
      </c>
      <c r="B20" s="1" t="s">
        <v>48</v>
      </c>
      <c r="C20" s="1" t="s">
        <v>49</v>
      </c>
      <c r="D20">
        <v>20018</v>
      </c>
      <c r="E20" s="2" t="s">
        <v>13</v>
      </c>
      <c r="F20" s="4">
        <v>0.99</v>
      </c>
      <c r="J20" s="3" t="str">
        <f>IF(AND(Tabla111[[#This Row],[Valor logrado]]&gt;=Tabla111[[#This Row],[Meta]],Tabla111[[#This Row],[Valor logrado]]&gt;0,Tabla111[[#This Row],[Meta]]&gt;0),"Sí","No")</f>
        <v>No</v>
      </c>
    </row>
    <row r="21" spans="1:10" x14ac:dyDescent="0.25">
      <c r="A21" s="1" t="s">
        <v>45</v>
      </c>
      <c r="B21" s="1" t="s">
        <v>50</v>
      </c>
      <c r="C21" s="1" t="s">
        <v>51</v>
      </c>
      <c r="D21">
        <v>20012</v>
      </c>
      <c r="E21" s="2" t="s">
        <v>13</v>
      </c>
      <c r="F21" s="4">
        <v>0.98</v>
      </c>
      <c r="J21" s="3" t="str">
        <f>IF(AND(Tabla111[[#This Row],[Valor logrado]]&gt;=Tabla111[[#This Row],[Meta]],Tabla111[[#This Row],[Valor logrado]]&gt;0,Tabla111[[#This Row],[Meta]]&gt;0),"Sí","No")</f>
        <v>No</v>
      </c>
    </row>
    <row r="22" spans="1:10" x14ac:dyDescent="0.25">
      <c r="A22" s="1" t="s">
        <v>45</v>
      </c>
      <c r="B22" s="1" t="s">
        <v>52</v>
      </c>
      <c r="C22" s="1" t="s">
        <v>53</v>
      </c>
      <c r="D22">
        <v>20011</v>
      </c>
      <c r="E22" s="2" t="s">
        <v>13</v>
      </c>
      <c r="F22" s="4">
        <v>0.93</v>
      </c>
      <c r="J22" s="3" t="str">
        <f>IF(AND(Tabla111[[#This Row],[Valor logrado]]&gt;=Tabla111[[#This Row],[Meta]],Tabla111[[#This Row],[Valor logrado]]&gt;0,Tabla111[[#This Row],[Meta]]&gt;0),"Sí","No")</f>
        <v>No</v>
      </c>
    </row>
    <row r="23" spans="1:10" x14ac:dyDescent="0.25">
      <c r="A23" s="1" t="s">
        <v>45</v>
      </c>
      <c r="B23" s="1" t="s">
        <v>54</v>
      </c>
      <c r="C23" s="1" t="s">
        <v>55</v>
      </c>
      <c r="D23">
        <v>20002</v>
      </c>
      <c r="E23" s="2" t="s">
        <v>13</v>
      </c>
      <c r="F23" s="4">
        <v>1</v>
      </c>
      <c r="J23" s="3" t="str">
        <f>IF(AND(Tabla111[[#This Row],[Valor logrado]]&gt;=Tabla111[[#This Row],[Meta]],Tabla111[[#This Row],[Valor logrado]]&gt;0,Tabla111[[#This Row],[Meta]]&gt;0),"Sí","No")</f>
        <v>No</v>
      </c>
    </row>
    <row r="24" spans="1:10" x14ac:dyDescent="0.25">
      <c r="A24" s="1" t="s">
        <v>45</v>
      </c>
      <c r="B24" s="1" t="s">
        <v>56</v>
      </c>
      <c r="C24" s="1" t="s">
        <v>57</v>
      </c>
      <c r="D24">
        <v>20016</v>
      </c>
      <c r="E24" s="2" t="s">
        <v>13</v>
      </c>
      <c r="F24" s="4">
        <v>1</v>
      </c>
      <c r="J24" s="3" t="str">
        <f>IF(AND(Tabla111[[#This Row],[Valor logrado]]&gt;=Tabla111[[#This Row],[Meta]],Tabla111[[#This Row],[Valor logrado]]&gt;0,Tabla111[[#This Row],[Meta]]&gt;0),"Sí","No")</f>
        <v>No</v>
      </c>
    </row>
    <row r="25" spans="1:10" x14ac:dyDescent="0.25">
      <c r="A25" s="1" t="s">
        <v>45</v>
      </c>
      <c r="B25" s="1" t="s">
        <v>58</v>
      </c>
      <c r="C25" s="1" t="s">
        <v>59</v>
      </c>
      <c r="D25">
        <v>20019</v>
      </c>
      <c r="E25" s="2" t="s">
        <v>13</v>
      </c>
      <c r="F25" s="4">
        <v>0.91</v>
      </c>
      <c r="J25" s="3" t="str">
        <f>IF(AND(Tabla111[[#This Row],[Valor logrado]]&gt;=Tabla111[[#This Row],[Meta]],Tabla111[[#This Row],[Valor logrado]]&gt;0,Tabla111[[#This Row],[Meta]]&gt;0),"Sí","No")</f>
        <v>No</v>
      </c>
    </row>
    <row r="26" spans="1:10" x14ac:dyDescent="0.25">
      <c r="A26" s="1" t="s">
        <v>45</v>
      </c>
      <c r="B26" s="1" t="s">
        <v>60</v>
      </c>
      <c r="C26" s="1" t="s">
        <v>61</v>
      </c>
      <c r="D26">
        <v>20007</v>
      </c>
      <c r="E26" s="2" t="s">
        <v>13</v>
      </c>
      <c r="F26" s="4">
        <v>1</v>
      </c>
      <c r="J26" s="3" t="str">
        <f>IF(AND(Tabla111[[#This Row],[Valor logrado]]&gt;=Tabla111[[#This Row],[Meta]],Tabla111[[#This Row],[Valor logrado]]&gt;0,Tabla111[[#This Row],[Meta]]&gt;0),"Sí","No")</f>
        <v>No</v>
      </c>
    </row>
    <row r="27" spans="1:10" x14ac:dyDescent="0.25">
      <c r="A27" s="1" t="s">
        <v>45</v>
      </c>
      <c r="B27" s="1" t="s">
        <v>62</v>
      </c>
      <c r="C27" s="1" t="s">
        <v>63</v>
      </c>
      <c r="D27">
        <v>20010</v>
      </c>
      <c r="E27" s="2" t="s">
        <v>13</v>
      </c>
      <c r="F27" s="4">
        <v>0.97</v>
      </c>
      <c r="J27" s="3" t="str">
        <f>IF(AND(Tabla111[[#This Row],[Valor logrado]]&gt;=Tabla111[[#This Row],[Meta]],Tabla111[[#This Row],[Valor logrado]]&gt;0,Tabla111[[#This Row],[Meta]]&gt;0),"Sí","No")</f>
        <v>No</v>
      </c>
    </row>
    <row r="28" spans="1:10" x14ac:dyDescent="0.25">
      <c r="A28" s="1" t="s">
        <v>45</v>
      </c>
      <c r="B28" s="1" t="s">
        <v>64</v>
      </c>
      <c r="C28" s="1" t="s">
        <v>65</v>
      </c>
      <c r="D28">
        <v>20015</v>
      </c>
      <c r="E28" s="2" t="s">
        <v>13</v>
      </c>
      <c r="F28" s="4">
        <v>1</v>
      </c>
      <c r="J28" s="3" t="str">
        <f>IF(AND(Tabla111[[#This Row],[Valor logrado]]&gt;=Tabla111[[#This Row],[Meta]],Tabla111[[#This Row],[Valor logrado]]&gt;0,Tabla111[[#This Row],[Meta]]&gt;0),"Sí","No")</f>
        <v>No</v>
      </c>
    </row>
    <row r="29" spans="1:10" x14ac:dyDescent="0.25">
      <c r="A29" s="1" t="s">
        <v>45</v>
      </c>
      <c r="B29" s="1" t="s">
        <v>66</v>
      </c>
      <c r="C29" s="1" t="s">
        <v>67</v>
      </c>
      <c r="D29">
        <v>20008</v>
      </c>
      <c r="E29" s="2" t="s">
        <v>13</v>
      </c>
      <c r="F29" s="4">
        <v>1</v>
      </c>
      <c r="J29" s="3" t="str">
        <f>IF(AND(Tabla111[[#This Row],[Valor logrado]]&gt;=Tabla111[[#This Row],[Meta]],Tabla111[[#This Row],[Valor logrado]]&gt;0,Tabla111[[#This Row],[Meta]]&gt;0),"Sí","No")</f>
        <v>No</v>
      </c>
    </row>
    <row r="30" spans="1:10" x14ac:dyDescent="0.25">
      <c r="A30" s="1" t="s">
        <v>45</v>
      </c>
      <c r="B30" s="1" t="s">
        <v>68</v>
      </c>
      <c r="C30" s="1" t="s">
        <v>69</v>
      </c>
      <c r="D30">
        <v>20001</v>
      </c>
      <c r="E30" s="2" t="s">
        <v>13</v>
      </c>
      <c r="F30" s="4">
        <v>0.98</v>
      </c>
      <c r="J30" s="3" t="str">
        <f>IF(AND(Tabla111[[#This Row],[Valor logrado]]&gt;=Tabla111[[#This Row],[Meta]],Tabla111[[#This Row],[Valor logrado]]&gt;0,Tabla111[[#This Row],[Meta]]&gt;0),"Sí","No")</f>
        <v>No</v>
      </c>
    </row>
    <row r="31" spans="1:10" x14ac:dyDescent="0.25">
      <c r="A31" s="1" t="s">
        <v>45</v>
      </c>
      <c r="B31" s="1" t="s">
        <v>70</v>
      </c>
      <c r="C31" s="1" t="s">
        <v>71</v>
      </c>
      <c r="D31">
        <v>20003</v>
      </c>
      <c r="E31" s="2" t="s">
        <v>13</v>
      </c>
      <c r="F31" s="4">
        <v>1</v>
      </c>
      <c r="J31" s="3" t="str">
        <f>IF(AND(Tabla111[[#This Row],[Valor logrado]]&gt;=Tabla111[[#This Row],[Meta]],Tabla111[[#This Row],[Valor logrado]]&gt;0,Tabla111[[#This Row],[Meta]]&gt;0),"Sí","No")</f>
        <v>No</v>
      </c>
    </row>
    <row r="32" spans="1:10" x14ac:dyDescent="0.25">
      <c r="A32" s="1" t="s">
        <v>45</v>
      </c>
      <c r="B32" s="1" t="s">
        <v>72</v>
      </c>
      <c r="C32" s="1" t="s">
        <v>73</v>
      </c>
      <c r="D32">
        <v>20005</v>
      </c>
      <c r="E32" s="2" t="s">
        <v>13</v>
      </c>
      <c r="F32" s="4">
        <v>0.96</v>
      </c>
      <c r="J32" s="3" t="str">
        <f>IF(AND(Tabla111[[#This Row],[Valor logrado]]&gt;=Tabla111[[#This Row],[Meta]],Tabla111[[#This Row],[Valor logrado]]&gt;0,Tabla111[[#This Row],[Meta]]&gt;0),"Sí","No")</f>
        <v>No</v>
      </c>
    </row>
    <row r="33" spans="1:10" x14ac:dyDescent="0.25">
      <c r="A33" s="1" t="s">
        <v>45</v>
      </c>
      <c r="B33" s="1" t="s">
        <v>74</v>
      </c>
      <c r="C33" s="1" t="s">
        <v>75</v>
      </c>
      <c r="D33">
        <v>20004</v>
      </c>
      <c r="E33" s="2" t="s">
        <v>13</v>
      </c>
      <c r="F33" s="4">
        <v>1</v>
      </c>
      <c r="J33" s="3" t="str">
        <f>IF(AND(Tabla111[[#This Row],[Valor logrado]]&gt;=Tabla111[[#This Row],[Meta]],Tabla111[[#This Row],[Valor logrado]]&gt;0,Tabla111[[#This Row],[Meta]]&gt;0),"Sí","No")</f>
        <v>No</v>
      </c>
    </row>
    <row r="34" spans="1:10" x14ac:dyDescent="0.25">
      <c r="A34" s="1" t="s">
        <v>45</v>
      </c>
      <c r="B34" s="1" t="s">
        <v>76</v>
      </c>
      <c r="C34" s="1" t="s">
        <v>77</v>
      </c>
      <c r="D34">
        <v>20006</v>
      </c>
      <c r="E34" s="2" t="s">
        <v>13</v>
      </c>
      <c r="F34" s="4">
        <v>1</v>
      </c>
      <c r="J34" s="3" t="str">
        <f>IF(AND(Tabla111[[#This Row],[Valor logrado]]&gt;=Tabla111[[#This Row],[Meta]],Tabla111[[#This Row],[Valor logrado]]&gt;0,Tabla111[[#This Row],[Meta]]&gt;0),"Sí","No")</f>
        <v>No</v>
      </c>
    </row>
    <row r="35" spans="1:10" x14ac:dyDescent="0.25">
      <c r="A35" s="1" t="s">
        <v>45</v>
      </c>
      <c r="B35" s="1" t="s">
        <v>78</v>
      </c>
      <c r="C35" s="1" t="s">
        <v>79</v>
      </c>
      <c r="D35">
        <v>20013</v>
      </c>
      <c r="E35" s="2" t="s">
        <v>13</v>
      </c>
      <c r="F35" s="4">
        <v>0.99</v>
      </c>
      <c r="J35" s="3" t="str">
        <f>IF(AND(Tabla111[[#This Row],[Valor logrado]]&gt;=Tabla111[[#This Row],[Meta]],Tabla111[[#This Row],[Valor logrado]]&gt;0,Tabla111[[#This Row],[Meta]]&gt;0),"Sí","No")</f>
        <v>No</v>
      </c>
    </row>
    <row r="36" spans="1:10" x14ac:dyDescent="0.25">
      <c r="A36" s="1" t="s">
        <v>45</v>
      </c>
      <c r="B36" s="1" t="s">
        <v>80</v>
      </c>
      <c r="C36" s="1" t="s">
        <v>81</v>
      </c>
      <c r="D36">
        <v>20014</v>
      </c>
      <c r="E36" s="2" t="s">
        <v>13</v>
      </c>
      <c r="F36" s="4">
        <v>1</v>
      </c>
      <c r="J36" s="3" t="str">
        <f>IF(AND(Tabla111[[#This Row],[Valor logrado]]&gt;=Tabla111[[#This Row],[Meta]],Tabla111[[#This Row],[Valor logrado]]&gt;0,Tabla111[[#This Row],[Meta]]&gt;0),"Sí","No")</f>
        <v>No</v>
      </c>
    </row>
    <row r="37" spans="1:10" x14ac:dyDescent="0.25">
      <c r="A37" s="1" t="s">
        <v>45</v>
      </c>
      <c r="B37" s="1" t="s">
        <v>82</v>
      </c>
      <c r="C37" s="1" t="s">
        <v>83</v>
      </c>
      <c r="D37">
        <v>20017</v>
      </c>
      <c r="E37" s="2" t="s">
        <v>13</v>
      </c>
      <c r="F37" s="4">
        <v>0.96</v>
      </c>
      <c r="J37" s="3" t="str">
        <f>IF(AND(Tabla111[[#This Row],[Valor logrado]]&gt;=Tabla111[[#This Row],[Meta]],Tabla111[[#This Row],[Valor logrado]]&gt;0,Tabla111[[#This Row],[Meta]]&gt;0),"Sí","No")</f>
        <v>No</v>
      </c>
    </row>
    <row r="38" spans="1:10" x14ac:dyDescent="0.25">
      <c r="A38" s="1" t="s">
        <v>45</v>
      </c>
      <c r="B38" s="1" t="s">
        <v>84</v>
      </c>
      <c r="C38" s="1" t="s">
        <v>85</v>
      </c>
      <c r="D38">
        <v>20020</v>
      </c>
      <c r="E38" s="2" t="s">
        <v>13</v>
      </c>
      <c r="F38" s="4">
        <v>1</v>
      </c>
      <c r="J38" s="3" t="str">
        <f>IF(AND(Tabla111[[#This Row],[Valor logrado]]&gt;=Tabla111[[#This Row],[Meta]],Tabla111[[#This Row],[Valor logrado]]&gt;0,Tabla111[[#This Row],[Meta]]&gt;0),"Sí","No")</f>
        <v>No</v>
      </c>
    </row>
    <row r="39" spans="1:10" x14ac:dyDescent="0.25">
      <c r="A39" s="1" t="s">
        <v>45</v>
      </c>
      <c r="B39" s="1" t="s">
        <v>86</v>
      </c>
      <c r="C39" s="1" t="s">
        <v>87</v>
      </c>
      <c r="D39">
        <v>20009</v>
      </c>
      <c r="E39" s="2" t="s">
        <v>13</v>
      </c>
      <c r="F39" s="4">
        <v>0.86</v>
      </c>
      <c r="J39" s="3" t="str">
        <f>IF(AND(Tabla111[[#This Row],[Valor logrado]]&gt;=Tabla111[[#This Row],[Meta]],Tabla111[[#This Row],[Valor logrado]]&gt;0,Tabla111[[#This Row],[Meta]]&gt;0),"Sí","No")</f>
        <v>No</v>
      </c>
    </row>
    <row r="40" spans="1:10" x14ac:dyDescent="0.25">
      <c r="A40" s="1" t="s">
        <v>88</v>
      </c>
      <c r="B40" s="1" t="s">
        <v>89</v>
      </c>
      <c r="C40" s="1" t="s">
        <v>90</v>
      </c>
      <c r="D40">
        <v>30000</v>
      </c>
      <c r="E40" s="2" t="s">
        <v>91</v>
      </c>
      <c r="F40" s="4">
        <v>1</v>
      </c>
      <c r="J40" s="3" t="str">
        <f>IF(AND(Tabla111[[#This Row],[Valor logrado]]&gt;=Tabla111[[#This Row],[Meta]],Tabla111[[#This Row],[Valor logrado]]&gt;0,Tabla111[[#This Row],[Meta]]&gt;0),"Sí","No")</f>
        <v>No</v>
      </c>
    </row>
    <row r="41" spans="1:10" x14ac:dyDescent="0.25">
      <c r="A41" s="1" t="s">
        <v>88</v>
      </c>
      <c r="B41" s="1" t="s">
        <v>92</v>
      </c>
      <c r="C41" s="1" t="s">
        <v>93</v>
      </c>
      <c r="D41">
        <v>30002</v>
      </c>
      <c r="E41" s="2" t="s">
        <v>13</v>
      </c>
      <c r="F41" s="4">
        <v>1</v>
      </c>
      <c r="J41" s="3" t="str">
        <f>IF(AND(Tabla111[[#This Row],[Valor logrado]]&gt;=Tabla111[[#This Row],[Meta]],Tabla111[[#This Row],[Valor logrado]]&gt;0,Tabla111[[#This Row],[Meta]]&gt;0),"Sí","No")</f>
        <v>No</v>
      </c>
    </row>
    <row r="42" spans="1:10" x14ac:dyDescent="0.25">
      <c r="A42" s="1" t="s">
        <v>88</v>
      </c>
      <c r="B42" s="1" t="s">
        <v>94</v>
      </c>
      <c r="C42" s="1" t="s">
        <v>95</v>
      </c>
      <c r="D42">
        <v>30005</v>
      </c>
      <c r="E42" s="2" t="s">
        <v>13</v>
      </c>
      <c r="F42" s="4">
        <v>0.99</v>
      </c>
      <c r="J42" s="3" t="str">
        <f>IF(AND(Tabla111[[#This Row],[Valor logrado]]&gt;=Tabla111[[#This Row],[Meta]],Tabla111[[#This Row],[Valor logrado]]&gt;0,Tabla111[[#This Row],[Meta]]&gt;0),"Sí","No")</f>
        <v>No</v>
      </c>
    </row>
    <row r="43" spans="1:10" x14ac:dyDescent="0.25">
      <c r="A43" s="1" t="s">
        <v>88</v>
      </c>
      <c r="B43" s="1" t="s">
        <v>96</v>
      </c>
      <c r="C43" s="1" t="s">
        <v>97</v>
      </c>
      <c r="D43">
        <v>30006</v>
      </c>
      <c r="E43" s="2" t="s">
        <v>13</v>
      </c>
      <c r="F43" s="4">
        <v>1</v>
      </c>
      <c r="J43" s="3" t="str">
        <f>IF(AND(Tabla111[[#This Row],[Valor logrado]]&gt;=Tabla111[[#This Row],[Meta]],Tabla111[[#This Row],[Valor logrado]]&gt;0,Tabla111[[#This Row],[Meta]]&gt;0),"Sí","No")</f>
        <v>No</v>
      </c>
    </row>
    <row r="44" spans="1:10" x14ac:dyDescent="0.25">
      <c r="A44" s="1" t="s">
        <v>88</v>
      </c>
      <c r="B44" s="1" t="s">
        <v>98</v>
      </c>
      <c r="C44" s="1" t="s">
        <v>99</v>
      </c>
      <c r="D44">
        <v>30007</v>
      </c>
      <c r="E44" s="2" t="s">
        <v>13</v>
      </c>
      <c r="F44" s="4">
        <v>0.99</v>
      </c>
      <c r="J44" s="3" t="str">
        <f>IF(AND(Tabla111[[#This Row],[Valor logrado]]&gt;=Tabla111[[#This Row],[Meta]],Tabla111[[#This Row],[Valor logrado]]&gt;0,Tabla111[[#This Row],[Meta]]&gt;0),"Sí","No")</f>
        <v>No</v>
      </c>
    </row>
    <row r="45" spans="1:10" x14ac:dyDescent="0.25">
      <c r="A45" s="1" t="s">
        <v>88</v>
      </c>
      <c r="B45" s="1" t="s">
        <v>100</v>
      </c>
      <c r="C45" s="1" t="s">
        <v>101</v>
      </c>
      <c r="D45">
        <v>30008</v>
      </c>
      <c r="E45" s="2" t="s">
        <v>13</v>
      </c>
      <c r="F45" s="4">
        <v>1</v>
      </c>
      <c r="J45" s="3" t="str">
        <f>IF(AND(Tabla111[[#This Row],[Valor logrado]]&gt;=Tabla111[[#This Row],[Meta]],Tabla111[[#This Row],[Valor logrado]]&gt;0,Tabla111[[#This Row],[Meta]]&gt;0),"Sí","No")</f>
        <v>No</v>
      </c>
    </row>
    <row r="46" spans="1:10" x14ac:dyDescent="0.25">
      <c r="A46" s="1" t="s">
        <v>88</v>
      </c>
      <c r="B46" s="1" t="s">
        <v>102</v>
      </c>
      <c r="C46" s="1" t="s">
        <v>103</v>
      </c>
      <c r="D46">
        <v>30004</v>
      </c>
      <c r="E46" s="2" t="s">
        <v>13</v>
      </c>
      <c r="F46" s="4">
        <v>1</v>
      </c>
      <c r="J46" s="3" t="str">
        <f>IF(AND(Tabla111[[#This Row],[Valor logrado]]&gt;=Tabla111[[#This Row],[Meta]],Tabla111[[#This Row],[Valor logrado]]&gt;0,Tabla111[[#This Row],[Meta]]&gt;0),"Sí","No")</f>
        <v>No</v>
      </c>
    </row>
    <row r="47" spans="1:10" x14ac:dyDescent="0.25">
      <c r="A47" s="1" t="s">
        <v>88</v>
      </c>
      <c r="B47" s="1" t="s">
        <v>104</v>
      </c>
      <c r="C47" s="1" t="s">
        <v>105</v>
      </c>
      <c r="D47">
        <v>30001</v>
      </c>
      <c r="E47" s="2" t="s">
        <v>13</v>
      </c>
      <c r="F47" s="4">
        <v>1</v>
      </c>
      <c r="J47" s="3" t="str">
        <f>IF(AND(Tabla111[[#This Row],[Valor logrado]]&gt;=Tabla111[[#This Row],[Meta]],Tabla111[[#This Row],[Valor logrado]]&gt;0,Tabla111[[#This Row],[Meta]]&gt;0),"Sí","No")</f>
        <v>No</v>
      </c>
    </row>
    <row r="48" spans="1:10" x14ac:dyDescent="0.25">
      <c r="A48" s="1" t="s">
        <v>88</v>
      </c>
      <c r="B48" s="1" t="s">
        <v>106</v>
      </c>
      <c r="C48" s="1" t="s">
        <v>107</v>
      </c>
      <c r="D48">
        <v>30003</v>
      </c>
      <c r="E48" s="2" t="s">
        <v>13</v>
      </c>
      <c r="F48" s="4">
        <v>1</v>
      </c>
      <c r="J48" s="3" t="str">
        <f>IF(AND(Tabla111[[#This Row],[Valor logrado]]&gt;=Tabla111[[#This Row],[Meta]],Tabla111[[#This Row],[Valor logrado]]&gt;0,Tabla111[[#This Row],[Meta]]&gt;0),"Sí","No")</f>
        <v>No</v>
      </c>
    </row>
    <row r="49" spans="1:10" x14ac:dyDescent="0.25">
      <c r="A49" s="1" t="s">
        <v>108</v>
      </c>
      <c r="B49" s="1" t="s">
        <v>109</v>
      </c>
      <c r="C49" s="1" t="s">
        <v>110</v>
      </c>
      <c r="D49">
        <v>40000</v>
      </c>
      <c r="E49" s="2" t="s">
        <v>91</v>
      </c>
      <c r="F49" s="4">
        <v>0.97</v>
      </c>
      <c r="J49" s="3" t="str">
        <f>IF(AND(Tabla111[[#This Row],[Valor logrado]]&gt;=Tabla111[[#This Row],[Meta]],Tabla111[[#This Row],[Valor logrado]]&gt;0,Tabla111[[#This Row],[Meta]]&gt;0),"Sí","No")</f>
        <v>No</v>
      </c>
    </row>
    <row r="50" spans="1:10" x14ac:dyDescent="0.25">
      <c r="A50" s="1" t="s">
        <v>108</v>
      </c>
      <c r="B50" s="1" t="s">
        <v>111</v>
      </c>
      <c r="C50" s="1" t="s">
        <v>112</v>
      </c>
      <c r="D50">
        <v>40001</v>
      </c>
      <c r="E50" s="2" t="s">
        <v>13</v>
      </c>
      <c r="F50" s="4">
        <v>0.96</v>
      </c>
      <c r="J50" s="3" t="str">
        <f>IF(AND(Tabla111[[#This Row],[Valor logrado]]&gt;=Tabla111[[#This Row],[Meta]],Tabla111[[#This Row],[Valor logrado]]&gt;0,Tabla111[[#This Row],[Meta]]&gt;0),"Sí","No")</f>
        <v>No</v>
      </c>
    </row>
    <row r="51" spans="1:10" x14ac:dyDescent="0.25">
      <c r="A51" s="1" t="s">
        <v>108</v>
      </c>
      <c r="B51" s="1" t="s">
        <v>113</v>
      </c>
      <c r="C51" s="1" t="s">
        <v>114</v>
      </c>
      <c r="D51">
        <v>40002</v>
      </c>
      <c r="E51" s="2" t="s">
        <v>13</v>
      </c>
      <c r="F51" s="4">
        <v>0.99</v>
      </c>
      <c r="J51" s="3" t="str">
        <f>IF(AND(Tabla111[[#This Row],[Valor logrado]]&gt;=Tabla111[[#This Row],[Meta]],Tabla111[[#This Row],[Valor logrado]]&gt;0,Tabla111[[#This Row],[Meta]]&gt;0),"Sí","No")</f>
        <v>No</v>
      </c>
    </row>
    <row r="52" spans="1:10" x14ac:dyDescent="0.25">
      <c r="A52" s="1" t="s">
        <v>108</v>
      </c>
      <c r="B52" s="1" t="s">
        <v>115</v>
      </c>
      <c r="C52" s="1" t="s">
        <v>116</v>
      </c>
      <c r="D52">
        <v>40003</v>
      </c>
      <c r="E52" s="2" t="s">
        <v>13</v>
      </c>
      <c r="F52" s="4">
        <v>1</v>
      </c>
      <c r="J52" s="3" t="str">
        <f>IF(AND(Tabla111[[#This Row],[Valor logrado]]&gt;=Tabla111[[#This Row],[Meta]],Tabla111[[#This Row],[Valor logrado]]&gt;0,Tabla111[[#This Row],[Meta]]&gt;0),"Sí","No")</f>
        <v>No</v>
      </c>
    </row>
    <row r="53" spans="1:10" x14ac:dyDescent="0.25">
      <c r="A53" s="1" t="s">
        <v>108</v>
      </c>
      <c r="B53" s="1" t="s">
        <v>117</v>
      </c>
      <c r="C53" s="1" t="s">
        <v>118</v>
      </c>
      <c r="D53">
        <v>40004</v>
      </c>
      <c r="E53" s="2" t="s">
        <v>13</v>
      </c>
      <c r="F53" s="4">
        <v>1</v>
      </c>
      <c r="J53" s="3" t="str">
        <f>IF(AND(Tabla111[[#This Row],[Valor logrado]]&gt;=Tabla111[[#This Row],[Meta]],Tabla111[[#This Row],[Valor logrado]]&gt;0,Tabla111[[#This Row],[Meta]]&gt;0),"Sí","No")</f>
        <v>No</v>
      </c>
    </row>
    <row r="54" spans="1:10" x14ac:dyDescent="0.25">
      <c r="A54" s="1" t="s">
        <v>108</v>
      </c>
      <c r="B54" s="1" t="s">
        <v>119</v>
      </c>
      <c r="C54" s="1" t="s">
        <v>120</v>
      </c>
      <c r="D54">
        <v>40005</v>
      </c>
      <c r="E54" s="2" t="s">
        <v>13</v>
      </c>
      <c r="F54" s="4">
        <v>0.98</v>
      </c>
      <c r="J54" s="3" t="str">
        <f>IF(AND(Tabla111[[#This Row],[Valor logrado]]&gt;=Tabla111[[#This Row],[Meta]],Tabla111[[#This Row],[Valor logrado]]&gt;0,Tabla111[[#This Row],[Meta]]&gt;0),"Sí","No")</f>
        <v>No</v>
      </c>
    </row>
    <row r="55" spans="1:10" x14ac:dyDescent="0.25">
      <c r="A55" s="1" t="s">
        <v>108</v>
      </c>
      <c r="B55" s="1" t="s">
        <v>121</v>
      </c>
      <c r="C55" s="1" t="s">
        <v>122</v>
      </c>
      <c r="D55">
        <v>40007</v>
      </c>
      <c r="E55" s="2" t="s">
        <v>13</v>
      </c>
      <c r="F55" s="4">
        <v>0.93</v>
      </c>
      <c r="J55" s="3" t="str">
        <f>IF(AND(Tabla111[[#This Row],[Valor logrado]]&gt;=Tabla111[[#This Row],[Meta]],Tabla111[[#This Row],[Valor logrado]]&gt;0,Tabla111[[#This Row],[Meta]]&gt;0),"Sí","No")</f>
        <v>No</v>
      </c>
    </row>
    <row r="56" spans="1:10" x14ac:dyDescent="0.25">
      <c r="A56" s="1" t="s">
        <v>108</v>
      </c>
      <c r="B56" s="1" t="s">
        <v>123</v>
      </c>
      <c r="C56" s="1" t="s">
        <v>124</v>
      </c>
      <c r="D56">
        <v>40008</v>
      </c>
      <c r="E56" s="2" t="s">
        <v>13</v>
      </c>
      <c r="F56" s="4">
        <v>0.93</v>
      </c>
      <c r="J56" s="3" t="str">
        <f>IF(AND(Tabla111[[#This Row],[Valor logrado]]&gt;=Tabla111[[#This Row],[Meta]],Tabla111[[#This Row],[Valor logrado]]&gt;0,Tabla111[[#This Row],[Meta]]&gt;0),"Sí","No")</f>
        <v>No</v>
      </c>
    </row>
    <row r="57" spans="1:10" x14ac:dyDescent="0.25">
      <c r="A57" s="1" t="s">
        <v>108</v>
      </c>
      <c r="B57" s="1" t="s">
        <v>125</v>
      </c>
      <c r="C57" s="1" t="s">
        <v>126</v>
      </c>
      <c r="D57">
        <v>40009</v>
      </c>
      <c r="E57" s="2" t="s">
        <v>13</v>
      </c>
      <c r="F57" s="4">
        <v>0.98</v>
      </c>
      <c r="J57" s="3" t="str">
        <f>IF(AND(Tabla111[[#This Row],[Valor logrado]]&gt;=Tabla111[[#This Row],[Meta]],Tabla111[[#This Row],[Valor logrado]]&gt;0,Tabla111[[#This Row],[Meta]]&gt;0),"Sí","No")</f>
        <v>No</v>
      </c>
    </row>
    <row r="58" spans="1:10" x14ac:dyDescent="0.25">
      <c r="A58" s="1" t="s">
        <v>108</v>
      </c>
      <c r="B58" s="1" t="s">
        <v>127</v>
      </c>
      <c r="C58" s="1" t="s">
        <v>128</v>
      </c>
      <c r="D58">
        <v>40006</v>
      </c>
      <c r="E58" s="2" t="s">
        <v>13</v>
      </c>
      <c r="F58" s="4">
        <v>0.93</v>
      </c>
      <c r="J58" s="3" t="str">
        <f>IF(AND(Tabla111[[#This Row],[Valor logrado]]&gt;=Tabla111[[#This Row],[Meta]],Tabla111[[#This Row],[Valor logrado]]&gt;0,Tabla111[[#This Row],[Meta]]&gt;0),"Sí","No")</f>
        <v>No</v>
      </c>
    </row>
    <row r="59" spans="1:10" x14ac:dyDescent="0.25">
      <c r="A59" s="1" t="s">
        <v>108</v>
      </c>
      <c r="B59" s="1" t="s">
        <v>129</v>
      </c>
      <c r="C59" s="1" t="s">
        <v>130</v>
      </c>
      <c r="D59">
        <v>40010</v>
      </c>
      <c r="E59" s="2" t="s">
        <v>13</v>
      </c>
      <c r="F59" s="4">
        <v>0.99</v>
      </c>
      <c r="J59" s="3" t="str">
        <f>IF(AND(Tabla111[[#This Row],[Valor logrado]]&gt;=Tabla111[[#This Row],[Meta]],Tabla111[[#This Row],[Valor logrado]]&gt;0,Tabla111[[#This Row],[Meta]]&gt;0),"Sí","No")</f>
        <v>No</v>
      </c>
    </row>
    <row r="60" spans="1:10" x14ac:dyDescent="0.25">
      <c r="A60" s="1" t="s">
        <v>131</v>
      </c>
      <c r="B60" s="1" t="s">
        <v>132</v>
      </c>
      <c r="C60" s="1" t="s">
        <v>133</v>
      </c>
      <c r="D60">
        <v>50000</v>
      </c>
      <c r="E60" s="2" t="s">
        <v>16</v>
      </c>
      <c r="F60" s="4">
        <v>0.99</v>
      </c>
      <c r="J60" s="3" t="str">
        <f>IF(AND(Tabla111[[#This Row],[Valor logrado]]&gt;=Tabla111[[#This Row],[Meta]],Tabla111[[#This Row],[Valor logrado]]&gt;0,Tabla111[[#This Row],[Meta]]&gt;0),"Sí","No")</f>
        <v>No</v>
      </c>
    </row>
    <row r="61" spans="1:10" x14ac:dyDescent="0.25">
      <c r="A61" s="1" t="s">
        <v>131</v>
      </c>
      <c r="B61" s="1" t="s">
        <v>134</v>
      </c>
      <c r="C61" s="1" t="s">
        <v>135</v>
      </c>
      <c r="D61">
        <v>50002</v>
      </c>
      <c r="E61" s="2" t="s">
        <v>13</v>
      </c>
      <c r="F61" s="4">
        <v>0.95</v>
      </c>
      <c r="J61" s="3" t="str">
        <f>IF(AND(Tabla111[[#This Row],[Valor logrado]]&gt;=Tabla111[[#This Row],[Meta]],Tabla111[[#This Row],[Valor logrado]]&gt;0,Tabla111[[#This Row],[Meta]]&gt;0),"Sí","No")</f>
        <v>No</v>
      </c>
    </row>
    <row r="62" spans="1:10" x14ac:dyDescent="0.25">
      <c r="A62" s="1" t="s">
        <v>131</v>
      </c>
      <c r="B62" s="1" t="s">
        <v>136</v>
      </c>
      <c r="C62" s="1" t="s">
        <v>137</v>
      </c>
      <c r="D62">
        <v>50006</v>
      </c>
      <c r="E62" s="2" t="s">
        <v>13</v>
      </c>
      <c r="F62" s="4">
        <v>0.97</v>
      </c>
      <c r="J62" s="3" t="str">
        <f>IF(AND(Tabla111[[#This Row],[Valor logrado]]&gt;=Tabla111[[#This Row],[Meta]],Tabla111[[#This Row],[Valor logrado]]&gt;0,Tabla111[[#This Row],[Meta]]&gt;0),"Sí","No")</f>
        <v>No</v>
      </c>
    </row>
    <row r="63" spans="1:10" x14ac:dyDescent="0.25">
      <c r="A63" s="1" t="s">
        <v>131</v>
      </c>
      <c r="B63" s="1" t="s">
        <v>138</v>
      </c>
      <c r="C63" s="1" t="s">
        <v>139</v>
      </c>
      <c r="D63">
        <v>50007</v>
      </c>
      <c r="E63" s="2" t="s">
        <v>13</v>
      </c>
      <c r="F63" s="4">
        <v>1</v>
      </c>
      <c r="J63" s="3" t="str">
        <f>IF(AND(Tabla111[[#This Row],[Valor logrado]]&gt;=Tabla111[[#This Row],[Meta]],Tabla111[[#This Row],[Valor logrado]]&gt;0,Tabla111[[#This Row],[Meta]]&gt;0),"Sí","No")</f>
        <v>No</v>
      </c>
    </row>
    <row r="64" spans="1:10" x14ac:dyDescent="0.25">
      <c r="A64" s="1" t="s">
        <v>131</v>
      </c>
      <c r="B64" s="1" t="s">
        <v>140</v>
      </c>
      <c r="C64" s="1" t="s">
        <v>141</v>
      </c>
      <c r="D64">
        <v>50008</v>
      </c>
      <c r="E64" s="2" t="s">
        <v>13</v>
      </c>
      <c r="F64" s="4">
        <v>1</v>
      </c>
      <c r="J64" s="3" t="str">
        <f>IF(AND(Tabla111[[#This Row],[Valor logrado]]&gt;=Tabla111[[#This Row],[Meta]],Tabla111[[#This Row],[Valor logrado]]&gt;0,Tabla111[[#This Row],[Meta]]&gt;0),"Sí","No")</f>
        <v>No</v>
      </c>
    </row>
    <row r="65" spans="1:10" x14ac:dyDescent="0.25">
      <c r="A65" s="1" t="s">
        <v>131</v>
      </c>
      <c r="B65" s="1" t="s">
        <v>142</v>
      </c>
      <c r="C65" s="1" t="s">
        <v>143</v>
      </c>
      <c r="D65">
        <v>50004</v>
      </c>
      <c r="E65" s="2" t="s">
        <v>13</v>
      </c>
      <c r="F65" s="4">
        <v>0.98</v>
      </c>
      <c r="J65" s="3" t="str">
        <f>IF(AND(Tabla111[[#This Row],[Valor logrado]]&gt;=Tabla111[[#This Row],[Meta]],Tabla111[[#This Row],[Valor logrado]]&gt;0,Tabla111[[#This Row],[Meta]]&gt;0),"Sí","No")</f>
        <v>No</v>
      </c>
    </row>
    <row r="66" spans="1:10" x14ac:dyDescent="0.25">
      <c r="A66" s="1" t="s">
        <v>131</v>
      </c>
      <c r="B66" s="1" t="s">
        <v>144</v>
      </c>
      <c r="C66" s="1" t="s">
        <v>145</v>
      </c>
      <c r="D66">
        <v>50005</v>
      </c>
      <c r="E66" s="2" t="s">
        <v>13</v>
      </c>
      <c r="F66" s="4">
        <v>1</v>
      </c>
      <c r="J66" s="3" t="str">
        <f>IF(AND(Tabla111[[#This Row],[Valor logrado]]&gt;=Tabla111[[#This Row],[Meta]],Tabla111[[#This Row],[Valor logrado]]&gt;0,Tabla111[[#This Row],[Meta]]&gt;0),"Sí","No")</f>
        <v>No</v>
      </c>
    </row>
    <row r="67" spans="1:10" x14ac:dyDescent="0.25">
      <c r="A67" s="1" t="s">
        <v>131</v>
      </c>
      <c r="B67" s="1" t="s">
        <v>146</v>
      </c>
      <c r="C67" s="1" t="s">
        <v>147</v>
      </c>
      <c r="D67">
        <v>50001</v>
      </c>
      <c r="E67" s="2" t="s">
        <v>13</v>
      </c>
      <c r="F67" s="4">
        <v>0.99</v>
      </c>
      <c r="J67" s="3" t="str">
        <f>IF(AND(Tabla111[[#This Row],[Valor logrado]]&gt;=Tabla111[[#This Row],[Meta]],Tabla111[[#This Row],[Valor logrado]]&gt;0,Tabla111[[#This Row],[Meta]]&gt;0),"Sí","No")</f>
        <v>No</v>
      </c>
    </row>
    <row r="68" spans="1:10" x14ac:dyDescent="0.25">
      <c r="A68" s="1" t="s">
        <v>131</v>
      </c>
      <c r="B68" s="1" t="s">
        <v>148</v>
      </c>
      <c r="C68" s="1" t="s">
        <v>149</v>
      </c>
      <c r="D68">
        <v>50009</v>
      </c>
      <c r="E68" s="2" t="s">
        <v>13</v>
      </c>
      <c r="F68" s="4">
        <v>1</v>
      </c>
      <c r="J68" s="3" t="str">
        <f>IF(AND(Tabla111[[#This Row],[Valor logrado]]&gt;=Tabla111[[#This Row],[Meta]],Tabla111[[#This Row],[Valor logrado]]&gt;0,Tabla111[[#This Row],[Meta]]&gt;0),"Sí","No")</f>
        <v>No</v>
      </c>
    </row>
    <row r="69" spans="1:10" x14ac:dyDescent="0.25">
      <c r="A69" s="1" t="s">
        <v>131</v>
      </c>
      <c r="B69" s="1" t="s">
        <v>150</v>
      </c>
      <c r="C69" s="1" t="s">
        <v>151</v>
      </c>
      <c r="D69">
        <v>50010</v>
      </c>
      <c r="E69" s="2" t="s">
        <v>13</v>
      </c>
      <c r="F69" s="4">
        <v>0.99</v>
      </c>
      <c r="J69" s="3" t="str">
        <f>IF(AND(Tabla111[[#This Row],[Valor logrado]]&gt;=Tabla111[[#This Row],[Meta]],Tabla111[[#This Row],[Valor logrado]]&gt;0,Tabla111[[#This Row],[Meta]]&gt;0),"Sí","No")</f>
        <v>No</v>
      </c>
    </row>
    <row r="70" spans="1:10" x14ac:dyDescent="0.25">
      <c r="A70" s="1" t="s">
        <v>131</v>
      </c>
      <c r="B70" s="1" t="s">
        <v>152</v>
      </c>
      <c r="C70" s="1" t="s">
        <v>153</v>
      </c>
      <c r="D70">
        <v>50011</v>
      </c>
      <c r="E70" s="2" t="s">
        <v>13</v>
      </c>
      <c r="F70" s="4">
        <v>0.99</v>
      </c>
      <c r="J70" s="3" t="str">
        <f>IF(AND(Tabla111[[#This Row],[Valor logrado]]&gt;=Tabla111[[#This Row],[Meta]],Tabla111[[#This Row],[Valor logrado]]&gt;0,Tabla111[[#This Row],[Meta]]&gt;0),"Sí","No")</f>
        <v>No</v>
      </c>
    </row>
    <row r="71" spans="1:10" x14ac:dyDescent="0.25">
      <c r="A71" s="1" t="s">
        <v>131</v>
      </c>
      <c r="B71" s="1" t="s">
        <v>154</v>
      </c>
      <c r="C71" s="1" t="s">
        <v>155</v>
      </c>
      <c r="D71">
        <v>50003</v>
      </c>
      <c r="E71" s="2" t="s">
        <v>13</v>
      </c>
      <c r="F71" s="4">
        <v>1</v>
      </c>
      <c r="J71" s="3" t="str">
        <f>IF(AND(Tabla111[[#This Row],[Valor logrado]]&gt;=Tabla111[[#This Row],[Meta]],Tabla111[[#This Row],[Valor logrado]]&gt;0,Tabla111[[#This Row],[Meta]]&gt;0),"Sí","No")</f>
        <v>No</v>
      </c>
    </row>
    <row r="72" spans="1:10" x14ac:dyDescent="0.25">
      <c r="A72" s="1" t="s">
        <v>156</v>
      </c>
      <c r="B72" s="1" t="s">
        <v>157</v>
      </c>
      <c r="C72" s="1" t="s">
        <v>158</v>
      </c>
      <c r="D72">
        <v>60000</v>
      </c>
      <c r="E72" s="2" t="s">
        <v>16</v>
      </c>
      <c r="F72" s="4">
        <v>0.99</v>
      </c>
      <c r="J72" s="3" t="str">
        <f>IF(AND(Tabla111[[#This Row],[Valor logrado]]&gt;=Tabla111[[#This Row],[Meta]],Tabla111[[#This Row],[Valor logrado]]&gt;0,Tabla111[[#This Row],[Meta]]&gt;0),"Sí","No")</f>
        <v>No</v>
      </c>
    </row>
    <row r="73" spans="1:10" x14ac:dyDescent="0.25">
      <c r="A73" s="1" t="s">
        <v>156</v>
      </c>
      <c r="B73" s="1" t="s">
        <v>159</v>
      </c>
      <c r="C73" s="1" t="s">
        <v>160</v>
      </c>
      <c r="D73">
        <v>60004</v>
      </c>
      <c r="E73" s="2" t="s">
        <v>13</v>
      </c>
      <c r="F73" s="4">
        <v>0.95</v>
      </c>
      <c r="J73" s="3" t="str">
        <f>IF(AND(Tabla111[[#This Row],[Valor logrado]]&gt;=Tabla111[[#This Row],[Meta]],Tabla111[[#This Row],[Valor logrado]]&gt;0,Tabla111[[#This Row],[Meta]]&gt;0),"Sí","No")</f>
        <v>No</v>
      </c>
    </row>
    <row r="74" spans="1:10" x14ac:dyDescent="0.25">
      <c r="A74" s="1" t="s">
        <v>156</v>
      </c>
      <c r="B74" s="1" t="s">
        <v>161</v>
      </c>
      <c r="C74" s="1" t="s">
        <v>162</v>
      </c>
      <c r="D74">
        <v>60006</v>
      </c>
      <c r="E74" s="2" t="s">
        <v>13</v>
      </c>
      <c r="F74" s="4">
        <v>1</v>
      </c>
      <c r="J74" s="3" t="str">
        <f>IF(AND(Tabla111[[#This Row],[Valor logrado]]&gt;=Tabla111[[#This Row],[Meta]],Tabla111[[#This Row],[Valor logrado]]&gt;0,Tabla111[[#This Row],[Meta]]&gt;0),"Sí","No")</f>
        <v>No</v>
      </c>
    </row>
    <row r="75" spans="1:10" x14ac:dyDescent="0.25">
      <c r="A75" s="1" t="s">
        <v>156</v>
      </c>
      <c r="B75" s="1" t="s">
        <v>163</v>
      </c>
      <c r="C75" s="1" t="s">
        <v>164</v>
      </c>
      <c r="D75">
        <v>60008</v>
      </c>
      <c r="E75" s="2" t="s">
        <v>13</v>
      </c>
      <c r="F75" s="4">
        <v>0.99</v>
      </c>
      <c r="J75" s="3" t="str">
        <f>IF(AND(Tabla111[[#This Row],[Valor logrado]]&gt;=Tabla111[[#This Row],[Meta]],Tabla111[[#This Row],[Valor logrado]]&gt;0,Tabla111[[#This Row],[Meta]]&gt;0),"Sí","No")</f>
        <v>No</v>
      </c>
    </row>
    <row r="76" spans="1:10" x14ac:dyDescent="0.25">
      <c r="A76" s="1" t="s">
        <v>156</v>
      </c>
      <c r="B76" s="1" t="s">
        <v>165</v>
      </c>
      <c r="C76" s="1" t="s">
        <v>166</v>
      </c>
      <c r="D76">
        <v>60009</v>
      </c>
      <c r="E76" s="2" t="s">
        <v>13</v>
      </c>
      <c r="F76" s="4">
        <v>1</v>
      </c>
      <c r="J76" s="3" t="str">
        <f>IF(AND(Tabla111[[#This Row],[Valor logrado]]&gt;=Tabla111[[#This Row],[Meta]],Tabla111[[#This Row],[Valor logrado]]&gt;0,Tabla111[[#This Row],[Meta]]&gt;0),"Sí","No")</f>
        <v>No</v>
      </c>
    </row>
    <row r="77" spans="1:10" x14ac:dyDescent="0.25">
      <c r="A77" s="1" t="s">
        <v>156</v>
      </c>
      <c r="B77" s="1" t="s">
        <v>167</v>
      </c>
      <c r="C77" s="1" t="s">
        <v>168</v>
      </c>
      <c r="D77">
        <v>60013</v>
      </c>
      <c r="E77" s="2" t="s">
        <v>13</v>
      </c>
      <c r="F77" s="4">
        <v>0.99</v>
      </c>
      <c r="J77" s="3" t="str">
        <f>IF(AND(Tabla111[[#This Row],[Valor logrado]]&gt;=Tabla111[[#This Row],[Meta]],Tabla111[[#This Row],[Valor logrado]]&gt;0,Tabla111[[#This Row],[Meta]]&gt;0),"Sí","No")</f>
        <v>No</v>
      </c>
    </row>
    <row r="78" spans="1:10" x14ac:dyDescent="0.25">
      <c r="A78" s="1" t="s">
        <v>156</v>
      </c>
      <c r="B78" s="1" t="s">
        <v>169</v>
      </c>
      <c r="C78" s="1" t="s">
        <v>170</v>
      </c>
      <c r="D78">
        <v>60002</v>
      </c>
      <c r="E78" s="2" t="s">
        <v>13</v>
      </c>
      <c r="F78" s="4">
        <v>0.97</v>
      </c>
      <c r="J78" s="3" t="str">
        <f>IF(AND(Tabla111[[#This Row],[Valor logrado]]&gt;=Tabla111[[#This Row],[Meta]],Tabla111[[#This Row],[Valor logrado]]&gt;0,Tabla111[[#This Row],[Meta]]&gt;0),"Sí","No")</f>
        <v>No</v>
      </c>
    </row>
    <row r="79" spans="1:10" x14ac:dyDescent="0.25">
      <c r="A79" s="1" t="s">
        <v>156</v>
      </c>
      <c r="B79" s="1" t="s">
        <v>171</v>
      </c>
      <c r="C79" s="1" t="s">
        <v>172</v>
      </c>
      <c r="D79">
        <v>60007</v>
      </c>
      <c r="E79" s="2" t="s">
        <v>13</v>
      </c>
      <c r="F79" s="4">
        <v>1</v>
      </c>
      <c r="J79" s="3" t="str">
        <f>IF(AND(Tabla111[[#This Row],[Valor logrado]]&gt;=Tabla111[[#This Row],[Meta]],Tabla111[[#This Row],[Valor logrado]]&gt;0,Tabla111[[#This Row],[Meta]]&gt;0),"Sí","No")</f>
        <v>No</v>
      </c>
    </row>
    <row r="80" spans="1:10" x14ac:dyDescent="0.25">
      <c r="A80" s="1" t="s">
        <v>156</v>
      </c>
      <c r="B80" s="1" t="s">
        <v>173</v>
      </c>
      <c r="C80" s="1" t="s">
        <v>174</v>
      </c>
      <c r="D80">
        <v>60003</v>
      </c>
      <c r="E80" s="2" t="s">
        <v>13</v>
      </c>
      <c r="F80" s="4">
        <v>1</v>
      </c>
      <c r="J80" s="3" t="str">
        <f>IF(AND(Tabla111[[#This Row],[Valor logrado]]&gt;=Tabla111[[#This Row],[Meta]],Tabla111[[#This Row],[Valor logrado]]&gt;0,Tabla111[[#This Row],[Meta]]&gt;0),"Sí","No")</f>
        <v>No</v>
      </c>
    </row>
    <row r="81" spans="1:10" x14ac:dyDescent="0.25">
      <c r="A81" s="1" t="s">
        <v>156</v>
      </c>
      <c r="B81" s="1" t="s">
        <v>175</v>
      </c>
      <c r="C81" s="1" t="s">
        <v>176</v>
      </c>
      <c r="D81">
        <v>60001</v>
      </c>
      <c r="E81" s="2" t="s">
        <v>13</v>
      </c>
      <c r="F81" s="4">
        <v>1</v>
      </c>
      <c r="J81" s="3" t="str">
        <f>IF(AND(Tabla111[[#This Row],[Valor logrado]]&gt;=Tabla111[[#This Row],[Meta]],Tabla111[[#This Row],[Valor logrado]]&gt;0,Tabla111[[#This Row],[Meta]]&gt;0),"Sí","No")</f>
        <v>No</v>
      </c>
    </row>
    <row r="82" spans="1:10" x14ac:dyDescent="0.25">
      <c r="A82" s="1" t="s">
        <v>156</v>
      </c>
      <c r="B82" s="1" t="s">
        <v>177</v>
      </c>
      <c r="C82" s="1" t="s">
        <v>178</v>
      </c>
      <c r="D82">
        <v>60010</v>
      </c>
      <c r="E82" s="2" t="s">
        <v>13</v>
      </c>
      <c r="F82" s="4">
        <v>0.97</v>
      </c>
      <c r="J82" s="3" t="str">
        <f>IF(AND(Tabla111[[#This Row],[Valor logrado]]&gt;=Tabla111[[#This Row],[Meta]],Tabla111[[#This Row],[Valor logrado]]&gt;0,Tabla111[[#This Row],[Meta]]&gt;0),"Sí","No")</f>
        <v>No</v>
      </c>
    </row>
    <row r="83" spans="1:10" x14ac:dyDescent="0.25">
      <c r="A83" s="1" t="s">
        <v>156</v>
      </c>
      <c r="B83" s="1" t="s">
        <v>179</v>
      </c>
      <c r="C83" s="1" t="s">
        <v>180</v>
      </c>
      <c r="D83">
        <v>60005</v>
      </c>
      <c r="E83" s="2" t="s">
        <v>13</v>
      </c>
      <c r="F83" s="4">
        <v>1</v>
      </c>
      <c r="J83" s="3" t="str">
        <f>IF(AND(Tabla111[[#This Row],[Valor logrado]]&gt;=Tabla111[[#This Row],[Meta]],Tabla111[[#This Row],[Valor logrado]]&gt;0,Tabla111[[#This Row],[Meta]]&gt;0),"Sí","No")</f>
        <v>No</v>
      </c>
    </row>
    <row r="84" spans="1:10" x14ac:dyDescent="0.25">
      <c r="A84" s="1" t="s">
        <v>156</v>
      </c>
      <c r="B84" s="1" t="s">
        <v>181</v>
      </c>
      <c r="C84" s="1" t="s">
        <v>182</v>
      </c>
      <c r="D84">
        <v>60011</v>
      </c>
      <c r="E84" s="2" t="s">
        <v>13</v>
      </c>
      <c r="F84" s="4">
        <v>0.95</v>
      </c>
      <c r="J84" s="3" t="str">
        <f>IF(AND(Tabla111[[#This Row],[Valor logrado]]&gt;=Tabla111[[#This Row],[Meta]],Tabla111[[#This Row],[Valor logrado]]&gt;0,Tabla111[[#This Row],[Meta]]&gt;0),"Sí","No")</f>
        <v>No</v>
      </c>
    </row>
    <row r="85" spans="1:10" x14ac:dyDescent="0.25">
      <c r="A85" s="1" t="s">
        <v>156</v>
      </c>
      <c r="B85" s="1" t="s">
        <v>183</v>
      </c>
      <c r="C85" s="1" t="s">
        <v>184</v>
      </c>
      <c r="D85">
        <v>60012</v>
      </c>
      <c r="E85" s="2" t="s">
        <v>13</v>
      </c>
      <c r="F85" s="4">
        <v>1</v>
      </c>
      <c r="J85" s="3" t="str">
        <f>IF(AND(Tabla111[[#This Row],[Valor logrado]]&gt;=Tabla111[[#This Row],[Meta]],Tabla111[[#This Row],[Valor logrado]]&gt;0,Tabla111[[#This Row],[Meta]]&gt;0),"Sí","No")</f>
        <v>No</v>
      </c>
    </row>
    <row r="86" spans="1:10" x14ac:dyDescent="0.25">
      <c r="A86" s="1" t="s">
        <v>185</v>
      </c>
      <c r="B86" s="1" t="s">
        <v>186</v>
      </c>
      <c r="C86" s="1" t="s">
        <v>187</v>
      </c>
      <c r="D86">
        <v>80000</v>
      </c>
      <c r="E86" s="2" t="s">
        <v>16</v>
      </c>
      <c r="F86" s="4">
        <v>0.99</v>
      </c>
      <c r="J86" s="3" t="str">
        <f>IF(AND(Tabla111[[#This Row],[Valor logrado]]&gt;=Tabla111[[#This Row],[Meta]],Tabla111[[#This Row],[Valor logrado]]&gt;0,Tabla111[[#This Row],[Meta]]&gt;0),"Sí","No")</f>
        <v>No</v>
      </c>
    </row>
    <row r="87" spans="1:10" x14ac:dyDescent="0.25">
      <c r="A87" s="1" t="s">
        <v>185</v>
      </c>
      <c r="B87" s="1" t="s">
        <v>188</v>
      </c>
      <c r="C87" s="1" t="s">
        <v>189</v>
      </c>
      <c r="D87">
        <v>80006</v>
      </c>
      <c r="E87" s="2" t="s">
        <v>13</v>
      </c>
      <c r="F87" s="4">
        <v>1</v>
      </c>
      <c r="J87" s="3" t="str">
        <f>IF(AND(Tabla111[[#This Row],[Valor logrado]]&gt;=Tabla111[[#This Row],[Meta]],Tabla111[[#This Row],[Valor logrado]]&gt;0,Tabla111[[#This Row],[Meta]]&gt;0),"Sí","No")</f>
        <v>No</v>
      </c>
    </row>
    <row r="88" spans="1:10" x14ac:dyDescent="0.25">
      <c r="A88" s="1" t="s">
        <v>185</v>
      </c>
      <c r="B88" s="1" t="s">
        <v>190</v>
      </c>
      <c r="C88" s="1" t="s">
        <v>191</v>
      </c>
      <c r="D88">
        <v>80012</v>
      </c>
      <c r="E88" s="2" t="s">
        <v>13</v>
      </c>
      <c r="F88" s="4">
        <v>0.99</v>
      </c>
      <c r="J88" s="3" t="str">
        <f>IF(AND(Tabla111[[#This Row],[Valor logrado]]&gt;=Tabla111[[#This Row],[Meta]],Tabla111[[#This Row],[Valor logrado]]&gt;0,Tabla111[[#This Row],[Meta]]&gt;0),"Sí","No")</f>
        <v>No</v>
      </c>
    </row>
    <row r="89" spans="1:10" x14ac:dyDescent="0.25">
      <c r="A89" s="1" t="s">
        <v>185</v>
      </c>
      <c r="B89" s="1" t="s">
        <v>192</v>
      </c>
      <c r="C89" s="1" t="s">
        <v>193</v>
      </c>
      <c r="D89">
        <v>80009</v>
      </c>
      <c r="E89" s="2" t="s">
        <v>13</v>
      </c>
      <c r="F89" s="4">
        <v>0.99</v>
      </c>
      <c r="J89" s="3" t="str">
        <f>IF(AND(Tabla111[[#This Row],[Valor logrado]]&gt;=Tabla111[[#This Row],[Meta]],Tabla111[[#This Row],[Valor logrado]]&gt;0,Tabla111[[#This Row],[Meta]]&gt;0),"Sí","No")</f>
        <v>No</v>
      </c>
    </row>
    <row r="90" spans="1:10" x14ac:dyDescent="0.25">
      <c r="A90" s="1" t="s">
        <v>185</v>
      </c>
      <c r="B90" s="1" t="s">
        <v>194</v>
      </c>
      <c r="C90" s="1" t="s">
        <v>195</v>
      </c>
      <c r="D90">
        <v>80007</v>
      </c>
      <c r="E90" s="2" t="s">
        <v>13</v>
      </c>
      <c r="F90" s="4">
        <v>1</v>
      </c>
      <c r="J90" s="3" t="str">
        <f>IF(AND(Tabla111[[#This Row],[Valor logrado]]&gt;=Tabla111[[#This Row],[Meta]],Tabla111[[#This Row],[Valor logrado]]&gt;0,Tabla111[[#This Row],[Meta]]&gt;0),"Sí","No")</f>
        <v>No</v>
      </c>
    </row>
    <row r="91" spans="1:10" x14ac:dyDescent="0.25">
      <c r="A91" s="1" t="s">
        <v>185</v>
      </c>
      <c r="B91" s="1" t="s">
        <v>196</v>
      </c>
      <c r="C91" s="1" t="s">
        <v>197</v>
      </c>
      <c r="D91">
        <v>80010</v>
      </c>
      <c r="E91" s="2" t="s">
        <v>13</v>
      </c>
      <c r="F91" s="4">
        <v>1</v>
      </c>
      <c r="J91" s="3" t="str">
        <f>IF(AND(Tabla111[[#This Row],[Valor logrado]]&gt;=Tabla111[[#This Row],[Meta]],Tabla111[[#This Row],[Valor logrado]]&gt;0,Tabla111[[#This Row],[Meta]]&gt;0),"Sí","No")</f>
        <v>No</v>
      </c>
    </row>
    <row r="92" spans="1:10" x14ac:dyDescent="0.25">
      <c r="A92" s="1" t="s">
        <v>185</v>
      </c>
      <c r="B92" s="1" t="s">
        <v>198</v>
      </c>
      <c r="C92" s="1" t="s">
        <v>199</v>
      </c>
      <c r="D92">
        <v>80013</v>
      </c>
      <c r="E92" s="2" t="s">
        <v>13</v>
      </c>
      <c r="F92" s="4">
        <v>1</v>
      </c>
      <c r="J92" s="3" t="str">
        <f>IF(AND(Tabla111[[#This Row],[Valor logrado]]&gt;=Tabla111[[#This Row],[Meta]],Tabla111[[#This Row],[Valor logrado]]&gt;0,Tabla111[[#This Row],[Meta]]&gt;0),"Sí","No")</f>
        <v>No</v>
      </c>
    </row>
    <row r="93" spans="1:10" x14ac:dyDescent="0.25">
      <c r="A93" s="1" t="s">
        <v>185</v>
      </c>
      <c r="B93" s="1" t="s">
        <v>200</v>
      </c>
      <c r="C93" s="1" t="s">
        <v>201</v>
      </c>
      <c r="D93">
        <v>80011</v>
      </c>
      <c r="E93" s="2" t="s">
        <v>13</v>
      </c>
      <c r="F93" s="4">
        <v>0.99</v>
      </c>
      <c r="J93" s="3" t="str">
        <f>IF(AND(Tabla111[[#This Row],[Valor logrado]]&gt;=Tabla111[[#This Row],[Meta]],Tabla111[[#This Row],[Valor logrado]]&gt;0,Tabla111[[#This Row],[Meta]]&gt;0),"Sí","No")</f>
        <v>No</v>
      </c>
    </row>
    <row r="94" spans="1:10" x14ac:dyDescent="0.25">
      <c r="A94" s="1" t="s">
        <v>185</v>
      </c>
      <c r="B94" s="1" t="s">
        <v>202</v>
      </c>
      <c r="C94" s="1" t="s">
        <v>203</v>
      </c>
      <c r="D94">
        <v>80008</v>
      </c>
      <c r="E94" s="2" t="s">
        <v>13</v>
      </c>
      <c r="F94" s="4">
        <v>1</v>
      </c>
      <c r="J94" s="3" t="str">
        <f>IF(AND(Tabla111[[#This Row],[Valor logrado]]&gt;=Tabla111[[#This Row],[Meta]],Tabla111[[#This Row],[Valor logrado]]&gt;0,Tabla111[[#This Row],[Meta]]&gt;0),"Sí","No")</f>
        <v>No</v>
      </c>
    </row>
    <row r="95" spans="1:10" x14ac:dyDescent="0.25">
      <c r="A95" s="1" t="s">
        <v>185</v>
      </c>
      <c r="B95" s="1" t="s">
        <v>204</v>
      </c>
      <c r="C95" s="1" t="s">
        <v>205</v>
      </c>
      <c r="D95">
        <v>80004</v>
      </c>
      <c r="E95" s="2" t="s">
        <v>13</v>
      </c>
      <c r="F95" s="4">
        <v>1</v>
      </c>
      <c r="J95" s="3" t="str">
        <f>IF(AND(Tabla111[[#This Row],[Valor logrado]]&gt;=Tabla111[[#This Row],[Meta]],Tabla111[[#This Row],[Valor logrado]]&gt;0,Tabla111[[#This Row],[Meta]]&gt;0),"Sí","No")</f>
        <v>No</v>
      </c>
    </row>
    <row r="96" spans="1:10" x14ac:dyDescent="0.25">
      <c r="A96" s="1" t="s">
        <v>185</v>
      </c>
      <c r="B96" s="1" t="s">
        <v>206</v>
      </c>
      <c r="C96" s="1" t="s">
        <v>207</v>
      </c>
      <c r="D96">
        <v>80001</v>
      </c>
      <c r="E96" s="2" t="s">
        <v>13</v>
      </c>
      <c r="F96" s="4">
        <v>0.98</v>
      </c>
      <c r="J96" s="3" t="str">
        <f>IF(AND(Tabla111[[#This Row],[Valor logrado]]&gt;=Tabla111[[#This Row],[Meta]],Tabla111[[#This Row],[Valor logrado]]&gt;0,Tabla111[[#This Row],[Meta]]&gt;0),"Sí","No")</f>
        <v>No</v>
      </c>
    </row>
    <row r="97" spans="1:10" x14ac:dyDescent="0.25">
      <c r="A97" s="1" t="s">
        <v>185</v>
      </c>
      <c r="B97" s="1" t="s">
        <v>208</v>
      </c>
      <c r="C97" s="1" t="s">
        <v>209</v>
      </c>
      <c r="D97">
        <v>80005</v>
      </c>
      <c r="E97" s="2" t="s">
        <v>13</v>
      </c>
      <c r="F97" s="4">
        <v>0.95</v>
      </c>
      <c r="J97" s="3" t="str">
        <f>IF(AND(Tabla111[[#This Row],[Valor logrado]]&gt;=Tabla111[[#This Row],[Meta]],Tabla111[[#This Row],[Valor logrado]]&gt;0,Tabla111[[#This Row],[Meta]]&gt;0),"Sí","No")</f>
        <v>No</v>
      </c>
    </row>
    <row r="98" spans="1:10" x14ac:dyDescent="0.25">
      <c r="A98" s="1" t="s">
        <v>185</v>
      </c>
      <c r="B98" s="1" t="s">
        <v>210</v>
      </c>
      <c r="C98" s="1" t="s">
        <v>211</v>
      </c>
      <c r="D98">
        <v>80002</v>
      </c>
      <c r="E98" s="2" t="s">
        <v>13</v>
      </c>
      <c r="F98" s="4">
        <v>1</v>
      </c>
      <c r="J98" s="3" t="str">
        <f>IF(AND(Tabla111[[#This Row],[Valor logrado]]&gt;=Tabla111[[#This Row],[Meta]],Tabla111[[#This Row],[Valor logrado]]&gt;0,Tabla111[[#This Row],[Meta]]&gt;0),"Sí","No")</f>
        <v>No</v>
      </c>
    </row>
    <row r="99" spans="1:10" x14ac:dyDescent="0.25">
      <c r="A99" s="1" t="s">
        <v>185</v>
      </c>
      <c r="B99" s="1" t="s">
        <v>212</v>
      </c>
      <c r="C99" s="1" t="s">
        <v>213</v>
      </c>
      <c r="D99">
        <v>80003</v>
      </c>
      <c r="E99" s="2" t="s">
        <v>13</v>
      </c>
      <c r="F99" s="4">
        <v>1</v>
      </c>
      <c r="J99" s="3" t="str">
        <f>IF(AND(Tabla111[[#This Row],[Valor logrado]]&gt;=Tabla111[[#This Row],[Meta]],Tabla111[[#This Row],[Valor logrado]]&gt;0,Tabla111[[#This Row],[Meta]]&gt;0),"Sí","No")</f>
        <v>No</v>
      </c>
    </row>
    <row r="100" spans="1:10" ht="25.5" x14ac:dyDescent="0.25">
      <c r="A100" s="1" t="s">
        <v>185</v>
      </c>
      <c r="B100" s="1" t="s">
        <v>214</v>
      </c>
      <c r="C100" s="1" t="s">
        <v>215</v>
      </c>
      <c r="D100">
        <v>80014</v>
      </c>
      <c r="E100" s="2" t="s">
        <v>13</v>
      </c>
      <c r="F100" s="4">
        <v>0.96</v>
      </c>
      <c r="J100" s="3" t="str">
        <f>IF(AND(Tabla111[[#This Row],[Valor logrado]]&gt;=Tabla111[[#This Row],[Meta]],Tabla111[[#This Row],[Valor logrado]]&gt;0,Tabla111[[#This Row],[Meta]]&gt;0),"Sí","No")</f>
        <v>No</v>
      </c>
    </row>
    <row r="101" spans="1:10" x14ac:dyDescent="0.25">
      <c r="A101" s="1" t="s">
        <v>216</v>
      </c>
      <c r="B101" s="1" t="s">
        <v>217</v>
      </c>
      <c r="C101" s="1" t="s">
        <v>218</v>
      </c>
      <c r="D101">
        <v>90000</v>
      </c>
      <c r="E101" s="2" t="s">
        <v>16</v>
      </c>
      <c r="F101" s="4">
        <v>0.96</v>
      </c>
      <c r="J101" s="3" t="str">
        <f>IF(AND(Tabla111[[#This Row],[Valor logrado]]&gt;=Tabla111[[#This Row],[Meta]],Tabla111[[#This Row],[Valor logrado]]&gt;0,Tabla111[[#This Row],[Meta]]&gt;0),"Sí","No")</f>
        <v>No</v>
      </c>
    </row>
    <row r="102" spans="1:10" x14ac:dyDescent="0.25">
      <c r="A102" s="1" t="s">
        <v>216</v>
      </c>
      <c r="B102" s="1" t="s">
        <v>219</v>
      </c>
      <c r="C102" s="1" t="s">
        <v>220</v>
      </c>
      <c r="D102">
        <v>90003</v>
      </c>
      <c r="E102" s="2" t="s">
        <v>13</v>
      </c>
      <c r="F102" s="4">
        <v>0.97</v>
      </c>
      <c r="J102" s="3" t="str">
        <f>IF(AND(Tabla111[[#This Row],[Valor logrado]]&gt;=Tabla111[[#This Row],[Meta]],Tabla111[[#This Row],[Valor logrado]]&gt;0,Tabla111[[#This Row],[Meta]]&gt;0),"Sí","No")</f>
        <v>No</v>
      </c>
    </row>
    <row r="103" spans="1:10" x14ac:dyDescent="0.25">
      <c r="A103" s="1" t="s">
        <v>216</v>
      </c>
      <c r="B103" s="1" t="s">
        <v>221</v>
      </c>
      <c r="C103" s="1" t="s">
        <v>222</v>
      </c>
      <c r="D103">
        <v>90009</v>
      </c>
      <c r="E103" s="2" t="s">
        <v>13</v>
      </c>
      <c r="F103" s="4">
        <v>0.95</v>
      </c>
      <c r="J103" s="3" t="str">
        <f>IF(AND(Tabla111[[#This Row],[Valor logrado]]&gt;=Tabla111[[#This Row],[Meta]],Tabla111[[#This Row],[Valor logrado]]&gt;0,Tabla111[[#This Row],[Meta]]&gt;0),"Sí","No")</f>
        <v>No</v>
      </c>
    </row>
    <row r="104" spans="1:10" x14ac:dyDescent="0.25">
      <c r="A104" s="1" t="s">
        <v>216</v>
      </c>
      <c r="B104" s="1" t="s">
        <v>223</v>
      </c>
      <c r="C104" s="1" t="s">
        <v>224</v>
      </c>
      <c r="D104">
        <v>90002</v>
      </c>
      <c r="E104" s="2" t="s">
        <v>13</v>
      </c>
      <c r="F104" s="4">
        <v>1</v>
      </c>
      <c r="J104" s="3" t="str">
        <f>IF(AND(Tabla111[[#This Row],[Valor logrado]]&gt;=Tabla111[[#This Row],[Meta]],Tabla111[[#This Row],[Valor logrado]]&gt;0,Tabla111[[#This Row],[Meta]]&gt;0),"Sí","No")</f>
        <v>No</v>
      </c>
    </row>
    <row r="105" spans="1:10" x14ac:dyDescent="0.25">
      <c r="A105" s="1" t="s">
        <v>216</v>
      </c>
      <c r="B105" s="1" t="s">
        <v>225</v>
      </c>
      <c r="C105" s="1" t="s">
        <v>226</v>
      </c>
      <c r="D105">
        <v>90001</v>
      </c>
      <c r="E105" s="2" t="s">
        <v>13</v>
      </c>
      <c r="F105" s="4">
        <v>0.95</v>
      </c>
      <c r="J105" s="3" t="str">
        <f>IF(AND(Tabla111[[#This Row],[Valor logrado]]&gt;=Tabla111[[#This Row],[Meta]],Tabla111[[#This Row],[Valor logrado]]&gt;0,Tabla111[[#This Row],[Meta]]&gt;0),"Sí","No")</f>
        <v>No</v>
      </c>
    </row>
    <row r="106" spans="1:10" x14ac:dyDescent="0.25">
      <c r="A106" s="1" t="s">
        <v>216</v>
      </c>
      <c r="B106" s="1" t="s">
        <v>227</v>
      </c>
      <c r="C106" s="1" t="s">
        <v>228</v>
      </c>
      <c r="D106">
        <v>90006</v>
      </c>
      <c r="E106" s="2" t="s">
        <v>13</v>
      </c>
      <c r="F106" s="4">
        <v>0.86</v>
      </c>
      <c r="J106" s="3" t="str">
        <f>IF(AND(Tabla111[[#This Row],[Valor logrado]]&gt;=Tabla111[[#This Row],[Meta]],Tabla111[[#This Row],[Valor logrado]]&gt;0,Tabla111[[#This Row],[Meta]]&gt;0),"Sí","No")</f>
        <v>No</v>
      </c>
    </row>
    <row r="107" spans="1:10" x14ac:dyDescent="0.25">
      <c r="A107" s="1" t="s">
        <v>216</v>
      </c>
      <c r="B107" s="1" t="s">
        <v>229</v>
      </c>
      <c r="C107" s="1" t="s">
        <v>230</v>
      </c>
      <c r="D107">
        <v>90007</v>
      </c>
      <c r="E107" s="2" t="s">
        <v>13</v>
      </c>
      <c r="F107" s="4">
        <v>1</v>
      </c>
      <c r="J107" s="3" t="str">
        <f>IF(AND(Tabla111[[#This Row],[Valor logrado]]&gt;=Tabla111[[#This Row],[Meta]],Tabla111[[#This Row],[Valor logrado]]&gt;0,Tabla111[[#This Row],[Meta]]&gt;0),"Sí","No")</f>
        <v>No</v>
      </c>
    </row>
    <row r="108" spans="1:10" x14ac:dyDescent="0.25">
      <c r="A108" s="1" t="s">
        <v>216</v>
      </c>
      <c r="B108" s="1" t="s">
        <v>231</v>
      </c>
      <c r="C108" s="1" t="s">
        <v>232</v>
      </c>
      <c r="D108">
        <v>90004</v>
      </c>
      <c r="E108" s="2" t="s">
        <v>13</v>
      </c>
      <c r="F108" s="4">
        <v>0.97</v>
      </c>
      <c r="J108" s="3" t="str">
        <f>IF(AND(Tabla111[[#This Row],[Valor logrado]]&gt;=Tabla111[[#This Row],[Meta]],Tabla111[[#This Row],[Valor logrado]]&gt;0,Tabla111[[#This Row],[Meta]]&gt;0),"Sí","No")</f>
        <v>No</v>
      </c>
    </row>
    <row r="109" spans="1:10" x14ac:dyDescent="0.25">
      <c r="A109" s="1" t="s">
        <v>216</v>
      </c>
      <c r="B109" s="1" t="s">
        <v>233</v>
      </c>
      <c r="C109" s="1" t="s">
        <v>234</v>
      </c>
      <c r="D109">
        <v>90005</v>
      </c>
      <c r="E109" s="2" t="s">
        <v>13</v>
      </c>
      <c r="F109" s="4">
        <v>0.99</v>
      </c>
      <c r="J109" s="3" t="str">
        <f>IF(AND(Tabla111[[#This Row],[Valor logrado]]&gt;=Tabla111[[#This Row],[Meta]],Tabla111[[#This Row],[Valor logrado]]&gt;0,Tabla111[[#This Row],[Meta]]&gt;0),"Sí","No")</f>
        <v>No</v>
      </c>
    </row>
    <row r="110" spans="1:10" x14ac:dyDescent="0.25">
      <c r="A110" s="1" t="s">
        <v>235</v>
      </c>
      <c r="B110" s="1" t="s">
        <v>236</v>
      </c>
      <c r="C110" s="1" t="s">
        <v>237</v>
      </c>
      <c r="D110">
        <v>100000</v>
      </c>
      <c r="E110" s="2" t="s">
        <v>16</v>
      </c>
      <c r="F110" s="4">
        <v>0.96</v>
      </c>
      <c r="J110" s="3" t="str">
        <f>IF(AND(Tabla111[[#This Row],[Valor logrado]]&gt;=Tabla111[[#This Row],[Meta]],Tabla111[[#This Row],[Valor logrado]]&gt;0,Tabla111[[#This Row],[Meta]]&gt;0),"Sí","No")</f>
        <v>No</v>
      </c>
    </row>
    <row r="111" spans="1:10" x14ac:dyDescent="0.25">
      <c r="A111" s="1" t="s">
        <v>235</v>
      </c>
      <c r="B111" s="1" t="s">
        <v>238</v>
      </c>
      <c r="C111" s="1" t="s">
        <v>239</v>
      </c>
      <c r="D111">
        <v>100009</v>
      </c>
      <c r="E111" s="2" t="s">
        <v>13</v>
      </c>
      <c r="F111" s="4">
        <v>0.97</v>
      </c>
      <c r="J111" s="3" t="str">
        <f>IF(AND(Tabla111[[#This Row],[Valor logrado]]&gt;=Tabla111[[#This Row],[Meta]],Tabla111[[#This Row],[Valor logrado]]&gt;0,Tabla111[[#This Row],[Meta]]&gt;0),"Sí","No")</f>
        <v>No</v>
      </c>
    </row>
    <row r="112" spans="1:10" x14ac:dyDescent="0.25">
      <c r="A112" s="1" t="s">
        <v>235</v>
      </c>
      <c r="B112" s="1" t="s">
        <v>240</v>
      </c>
      <c r="C112" s="1" t="s">
        <v>241</v>
      </c>
      <c r="D112">
        <v>100008</v>
      </c>
      <c r="E112" s="2" t="s">
        <v>13</v>
      </c>
      <c r="F112" s="4">
        <v>0.98</v>
      </c>
      <c r="J112" s="3" t="str">
        <f>IF(AND(Tabla111[[#This Row],[Valor logrado]]&gt;=Tabla111[[#This Row],[Meta]],Tabla111[[#This Row],[Valor logrado]]&gt;0,Tabla111[[#This Row],[Meta]]&gt;0),"Sí","No")</f>
        <v>No</v>
      </c>
    </row>
    <row r="113" spans="1:10" x14ac:dyDescent="0.25">
      <c r="A113" s="1" t="s">
        <v>235</v>
      </c>
      <c r="B113" s="1" t="s">
        <v>242</v>
      </c>
      <c r="C113" s="1" t="s">
        <v>243</v>
      </c>
      <c r="D113">
        <v>100003</v>
      </c>
      <c r="E113" s="2" t="s">
        <v>13</v>
      </c>
      <c r="F113" s="4">
        <v>0.98</v>
      </c>
      <c r="J113" s="3" t="str">
        <f>IF(AND(Tabla111[[#This Row],[Valor logrado]]&gt;=Tabla111[[#This Row],[Meta]],Tabla111[[#This Row],[Valor logrado]]&gt;0,Tabla111[[#This Row],[Meta]]&gt;0),"Sí","No")</f>
        <v>No</v>
      </c>
    </row>
    <row r="114" spans="1:10" x14ac:dyDescent="0.25">
      <c r="A114" s="1" t="s">
        <v>235</v>
      </c>
      <c r="B114" s="1" t="s">
        <v>244</v>
      </c>
      <c r="C114" s="1" t="s">
        <v>245</v>
      </c>
      <c r="D114">
        <v>100010</v>
      </c>
      <c r="E114" s="2" t="s">
        <v>13</v>
      </c>
      <c r="F114" s="4">
        <v>1</v>
      </c>
      <c r="J114" s="3" t="str">
        <f>IF(AND(Tabla111[[#This Row],[Valor logrado]]&gt;=Tabla111[[#This Row],[Meta]],Tabla111[[#This Row],[Valor logrado]]&gt;0,Tabla111[[#This Row],[Meta]]&gt;0),"Sí","No")</f>
        <v>No</v>
      </c>
    </row>
    <row r="115" spans="1:10" x14ac:dyDescent="0.25">
      <c r="A115" s="1" t="s">
        <v>235</v>
      </c>
      <c r="B115" s="1" t="s">
        <v>246</v>
      </c>
      <c r="C115" s="1" t="s">
        <v>247</v>
      </c>
      <c r="D115">
        <v>100007</v>
      </c>
      <c r="E115" s="2" t="s">
        <v>13</v>
      </c>
      <c r="F115" s="4">
        <v>1</v>
      </c>
      <c r="J115" s="3" t="str">
        <f>IF(AND(Tabla111[[#This Row],[Valor logrado]]&gt;=Tabla111[[#This Row],[Meta]],Tabla111[[#This Row],[Valor logrado]]&gt;0,Tabla111[[#This Row],[Meta]]&gt;0),"Sí","No")</f>
        <v>No</v>
      </c>
    </row>
    <row r="116" spans="1:10" x14ac:dyDescent="0.25">
      <c r="A116" s="1" t="s">
        <v>235</v>
      </c>
      <c r="B116" s="1" t="s">
        <v>248</v>
      </c>
      <c r="C116" s="1" t="s">
        <v>249</v>
      </c>
      <c r="D116">
        <v>100011</v>
      </c>
      <c r="E116" s="2" t="s">
        <v>13</v>
      </c>
      <c r="F116" s="4">
        <v>0.91</v>
      </c>
      <c r="J116" s="3" t="str">
        <f>IF(AND(Tabla111[[#This Row],[Valor logrado]]&gt;=Tabla111[[#This Row],[Meta]],Tabla111[[#This Row],[Valor logrado]]&gt;0,Tabla111[[#This Row],[Meta]]&gt;0),"Sí","No")</f>
        <v>No</v>
      </c>
    </row>
    <row r="117" spans="1:10" x14ac:dyDescent="0.25">
      <c r="A117" s="1" t="s">
        <v>235</v>
      </c>
      <c r="B117" s="1" t="s">
        <v>250</v>
      </c>
      <c r="C117" s="1" t="s">
        <v>251</v>
      </c>
      <c r="D117">
        <v>100006</v>
      </c>
      <c r="E117" s="2" t="s">
        <v>13</v>
      </c>
      <c r="F117" s="4">
        <v>0.91</v>
      </c>
      <c r="J117" s="3" t="str">
        <f>IF(AND(Tabla111[[#This Row],[Valor logrado]]&gt;=Tabla111[[#This Row],[Meta]],Tabla111[[#This Row],[Valor logrado]]&gt;0,Tabla111[[#This Row],[Meta]]&gt;0),"Sí","No")</f>
        <v>No</v>
      </c>
    </row>
    <row r="118" spans="1:10" x14ac:dyDescent="0.25">
      <c r="A118" s="1" t="s">
        <v>235</v>
      </c>
      <c r="B118" s="1" t="s">
        <v>252</v>
      </c>
      <c r="C118" s="1" t="s">
        <v>253</v>
      </c>
      <c r="D118">
        <v>100002</v>
      </c>
      <c r="E118" s="2" t="s">
        <v>13</v>
      </c>
      <c r="F118" s="4">
        <v>0.97</v>
      </c>
      <c r="J118" s="3" t="str">
        <f>IF(AND(Tabla111[[#This Row],[Valor logrado]]&gt;=Tabla111[[#This Row],[Meta]],Tabla111[[#This Row],[Valor logrado]]&gt;0,Tabla111[[#This Row],[Meta]]&gt;0),"Sí","No")</f>
        <v>No</v>
      </c>
    </row>
    <row r="119" spans="1:10" x14ac:dyDescent="0.25">
      <c r="A119" s="1" t="s">
        <v>235</v>
      </c>
      <c r="B119" s="1" t="s">
        <v>254</v>
      </c>
      <c r="C119" s="1" t="s">
        <v>255</v>
      </c>
      <c r="D119">
        <v>100004</v>
      </c>
      <c r="E119" s="2" t="s">
        <v>13</v>
      </c>
      <c r="F119" s="4">
        <v>0.86</v>
      </c>
      <c r="J119" s="3" t="str">
        <f>IF(AND(Tabla111[[#This Row],[Valor logrado]]&gt;=Tabla111[[#This Row],[Meta]],Tabla111[[#This Row],[Valor logrado]]&gt;0,Tabla111[[#This Row],[Meta]]&gt;0),"Sí","No")</f>
        <v>No</v>
      </c>
    </row>
    <row r="120" spans="1:10" x14ac:dyDescent="0.25">
      <c r="A120" s="1" t="s">
        <v>235</v>
      </c>
      <c r="B120" s="1" t="s">
        <v>256</v>
      </c>
      <c r="C120" s="1" t="s">
        <v>257</v>
      </c>
      <c r="D120">
        <v>100005</v>
      </c>
      <c r="E120" s="2" t="s">
        <v>13</v>
      </c>
      <c r="F120" s="4">
        <v>1</v>
      </c>
      <c r="J120" s="3" t="str">
        <f>IF(AND(Tabla111[[#This Row],[Valor logrado]]&gt;=Tabla111[[#This Row],[Meta]],Tabla111[[#This Row],[Valor logrado]]&gt;0,Tabla111[[#This Row],[Meta]]&gt;0),"Sí","No")</f>
        <v>No</v>
      </c>
    </row>
    <row r="121" spans="1:10" x14ac:dyDescent="0.25">
      <c r="A121" s="1" t="s">
        <v>235</v>
      </c>
      <c r="B121" s="1" t="s">
        <v>258</v>
      </c>
      <c r="C121" s="1" t="s">
        <v>259</v>
      </c>
      <c r="D121">
        <v>100001</v>
      </c>
      <c r="E121" s="2" t="s">
        <v>13</v>
      </c>
      <c r="F121" s="4">
        <v>0.99</v>
      </c>
      <c r="J121" s="3" t="str">
        <f>IF(AND(Tabla111[[#This Row],[Valor logrado]]&gt;=Tabla111[[#This Row],[Meta]],Tabla111[[#This Row],[Valor logrado]]&gt;0,Tabla111[[#This Row],[Meta]]&gt;0),"Sí","No")</f>
        <v>No</v>
      </c>
    </row>
    <row r="122" spans="1:10" x14ac:dyDescent="0.25">
      <c r="A122" s="1" t="s">
        <v>260</v>
      </c>
      <c r="B122" s="1" t="s">
        <v>261</v>
      </c>
      <c r="C122" s="1" t="s">
        <v>262</v>
      </c>
      <c r="D122">
        <v>110000</v>
      </c>
      <c r="E122" s="2" t="s">
        <v>16</v>
      </c>
      <c r="F122" s="4">
        <v>1</v>
      </c>
      <c r="J122" s="3" t="str">
        <f>IF(AND(Tabla111[[#This Row],[Valor logrado]]&gt;=Tabla111[[#This Row],[Meta]],Tabla111[[#This Row],[Valor logrado]]&gt;0,Tabla111[[#This Row],[Meta]]&gt;0),"Sí","No")</f>
        <v>No</v>
      </c>
    </row>
    <row r="123" spans="1:10" x14ac:dyDescent="0.25">
      <c r="A123" s="1" t="s">
        <v>260</v>
      </c>
      <c r="B123" s="1" t="s">
        <v>261</v>
      </c>
      <c r="C123" s="1" t="s">
        <v>263</v>
      </c>
      <c r="D123">
        <v>110001</v>
      </c>
      <c r="E123" s="2" t="s">
        <v>33</v>
      </c>
      <c r="F123" s="4" t="s">
        <v>17</v>
      </c>
      <c r="J123" s="3" t="str">
        <f>IF(AND(Tabla111[[#This Row],[Valor logrado]]&gt;=Tabla111[[#This Row],[Meta]],Tabla111[[#This Row],[Valor logrado]]&gt;0,Tabla111[[#This Row],[Meta]]&gt;0),"Sí","No")</f>
        <v>No</v>
      </c>
    </row>
    <row r="124" spans="1:10" x14ac:dyDescent="0.25">
      <c r="A124" s="1" t="s">
        <v>260</v>
      </c>
      <c r="B124" s="1" t="s">
        <v>264</v>
      </c>
      <c r="C124" s="1" t="s">
        <v>265</v>
      </c>
      <c r="D124">
        <v>110002</v>
      </c>
      <c r="E124" s="2" t="s">
        <v>13</v>
      </c>
      <c r="F124" s="4">
        <v>1</v>
      </c>
      <c r="J124" s="3" t="str">
        <f>IF(AND(Tabla111[[#This Row],[Valor logrado]]&gt;=Tabla111[[#This Row],[Meta]],Tabla111[[#This Row],[Valor logrado]]&gt;0,Tabla111[[#This Row],[Meta]]&gt;0),"Sí","No")</f>
        <v>No</v>
      </c>
    </row>
    <row r="125" spans="1:10" x14ac:dyDescent="0.25">
      <c r="A125" s="1" t="s">
        <v>260</v>
      </c>
      <c r="B125" s="1" t="s">
        <v>266</v>
      </c>
      <c r="C125" s="1" t="s">
        <v>267</v>
      </c>
      <c r="D125">
        <v>110003</v>
      </c>
      <c r="E125" s="2" t="s">
        <v>13</v>
      </c>
      <c r="F125" s="4">
        <v>1</v>
      </c>
      <c r="J125" s="3" t="str">
        <f>IF(AND(Tabla111[[#This Row],[Valor logrado]]&gt;=Tabla111[[#This Row],[Meta]],Tabla111[[#This Row],[Valor logrado]]&gt;0,Tabla111[[#This Row],[Meta]]&gt;0),"Sí","No")</f>
        <v>No</v>
      </c>
    </row>
    <row r="126" spans="1:10" x14ac:dyDescent="0.25">
      <c r="A126" s="1" t="s">
        <v>260</v>
      </c>
      <c r="B126" s="1" t="s">
        <v>268</v>
      </c>
      <c r="C126" s="1" t="s">
        <v>269</v>
      </c>
      <c r="D126">
        <v>110005</v>
      </c>
      <c r="E126" s="2" t="s">
        <v>13</v>
      </c>
      <c r="F126" s="4">
        <v>1</v>
      </c>
      <c r="J126" s="3" t="str">
        <f>IF(AND(Tabla111[[#This Row],[Valor logrado]]&gt;=Tabla111[[#This Row],[Meta]],Tabla111[[#This Row],[Valor logrado]]&gt;0,Tabla111[[#This Row],[Meta]]&gt;0),"Sí","No")</f>
        <v>No</v>
      </c>
    </row>
    <row r="127" spans="1:10" x14ac:dyDescent="0.25">
      <c r="A127" s="1" t="s">
        <v>260</v>
      </c>
      <c r="B127" s="1" t="s">
        <v>270</v>
      </c>
      <c r="C127" s="1" t="s">
        <v>271</v>
      </c>
      <c r="D127">
        <v>110004</v>
      </c>
      <c r="E127" s="2" t="s">
        <v>13</v>
      </c>
      <c r="F127" s="4">
        <v>1</v>
      </c>
      <c r="J127" s="3" t="str">
        <f>IF(AND(Tabla111[[#This Row],[Valor logrado]]&gt;=Tabla111[[#This Row],[Meta]],Tabla111[[#This Row],[Valor logrado]]&gt;0,Tabla111[[#This Row],[Meta]]&gt;0),"Sí","No")</f>
        <v>No</v>
      </c>
    </row>
    <row r="128" spans="1:10" x14ac:dyDescent="0.25">
      <c r="A128" s="1" t="s">
        <v>272</v>
      </c>
      <c r="B128" s="1" t="s">
        <v>273</v>
      </c>
      <c r="C128" s="1" t="s">
        <v>274</v>
      </c>
      <c r="D128">
        <v>120000</v>
      </c>
      <c r="E128" s="2" t="s">
        <v>16</v>
      </c>
      <c r="F128" s="4">
        <v>0.97</v>
      </c>
      <c r="J128" s="3" t="str">
        <f>IF(AND(Tabla111[[#This Row],[Valor logrado]]&gt;=Tabla111[[#This Row],[Meta]],Tabla111[[#This Row],[Valor logrado]]&gt;0,Tabla111[[#This Row],[Meta]]&gt;0),"Sí","No")</f>
        <v>No</v>
      </c>
    </row>
    <row r="129" spans="1:10" x14ac:dyDescent="0.25">
      <c r="A129" s="1" t="s">
        <v>272</v>
      </c>
      <c r="B129" s="1" t="s">
        <v>275</v>
      </c>
      <c r="C129" s="1" t="s">
        <v>276</v>
      </c>
      <c r="D129">
        <v>120008</v>
      </c>
      <c r="E129" s="2" t="s">
        <v>13</v>
      </c>
      <c r="F129" s="4">
        <v>0.9</v>
      </c>
      <c r="J129" s="3" t="str">
        <f>IF(AND(Tabla111[[#This Row],[Valor logrado]]&gt;=Tabla111[[#This Row],[Meta]],Tabla111[[#This Row],[Valor logrado]]&gt;0,Tabla111[[#This Row],[Meta]]&gt;0),"Sí","No")</f>
        <v>No</v>
      </c>
    </row>
    <row r="130" spans="1:10" x14ac:dyDescent="0.25">
      <c r="A130" s="1" t="s">
        <v>272</v>
      </c>
      <c r="B130" s="1" t="s">
        <v>277</v>
      </c>
      <c r="C130" s="1" t="s">
        <v>278</v>
      </c>
      <c r="D130">
        <v>120007</v>
      </c>
      <c r="E130" s="2" t="s">
        <v>13</v>
      </c>
      <c r="F130" s="4">
        <v>0.95</v>
      </c>
      <c r="J130" s="3" t="str">
        <f>IF(AND(Tabla111[[#This Row],[Valor logrado]]&gt;=Tabla111[[#This Row],[Meta]],Tabla111[[#This Row],[Valor logrado]]&gt;0,Tabla111[[#This Row],[Meta]]&gt;0),"Sí","No")</f>
        <v>No</v>
      </c>
    </row>
    <row r="131" spans="1:10" x14ac:dyDescent="0.25">
      <c r="A131" s="1" t="s">
        <v>272</v>
      </c>
      <c r="B131" s="1" t="s">
        <v>277</v>
      </c>
      <c r="C131" s="1" t="s">
        <v>279</v>
      </c>
      <c r="D131">
        <v>120014</v>
      </c>
      <c r="E131" s="2" t="s">
        <v>33</v>
      </c>
      <c r="F131" s="4" t="s">
        <v>17</v>
      </c>
      <c r="J131" s="3" t="str">
        <f>IF(AND(Tabla111[[#This Row],[Valor logrado]]&gt;=Tabla111[[#This Row],[Meta]],Tabla111[[#This Row],[Valor logrado]]&gt;0,Tabla111[[#This Row],[Meta]]&gt;0),"Sí","No")</f>
        <v>No</v>
      </c>
    </row>
    <row r="132" spans="1:10" x14ac:dyDescent="0.25">
      <c r="A132" s="1" t="s">
        <v>272</v>
      </c>
      <c r="B132" s="1" t="s">
        <v>280</v>
      </c>
      <c r="C132" s="1" t="s">
        <v>281</v>
      </c>
      <c r="D132">
        <v>120004</v>
      </c>
      <c r="E132" s="2" t="s">
        <v>13</v>
      </c>
      <c r="F132" s="4">
        <v>0.95</v>
      </c>
      <c r="J132" s="3" t="str">
        <f>IF(AND(Tabla111[[#This Row],[Valor logrado]]&gt;=Tabla111[[#This Row],[Meta]],Tabla111[[#This Row],[Valor logrado]]&gt;0,Tabla111[[#This Row],[Meta]]&gt;0),"Sí","No")</f>
        <v>No</v>
      </c>
    </row>
    <row r="133" spans="1:10" x14ac:dyDescent="0.25">
      <c r="A133" s="1" t="s">
        <v>272</v>
      </c>
      <c r="B133" s="1" t="s">
        <v>282</v>
      </c>
      <c r="C133" s="1" t="s">
        <v>283</v>
      </c>
      <c r="D133">
        <v>120001</v>
      </c>
      <c r="E133" s="2" t="s">
        <v>13</v>
      </c>
      <c r="F133" s="4">
        <v>1</v>
      </c>
      <c r="J133" s="3" t="str">
        <f>IF(AND(Tabla111[[#This Row],[Valor logrado]]&gt;=Tabla111[[#This Row],[Meta]],Tabla111[[#This Row],[Valor logrado]]&gt;0,Tabla111[[#This Row],[Meta]]&gt;0),"Sí","No")</f>
        <v>No</v>
      </c>
    </row>
    <row r="134" spans="1:10" x14ac:dyDescent="0.25">
      <c r="A134" s="1" t="s">
        <v>272</v>
      </c>
      <c r="B134" s="1" t="s">
        <v>284</v>
      </c>
      <c r="C134" s="1" t="s">
        <v>285</v>
      </c>
      <c r="D134">
        <v>120003</v>
      </c>
      <c r="E134" s="2" t="s">
        <v>13</v>
      </c>
      <c r="F134" s="4">
        <v>0.96</v>
      </c>
      <c r="J134" s="3" t="str">
        <f>IF(AND(Tabla111[[#This Row],[Valor logrado]]&gt;=Tabla111[[#This Row],[Meta]],Tabla111[[#This Row],[Valor logrado]]&gt;0,Tabla111[[#This Row],[Meta]]&gt;0),"Sí","No")</f>
        <v>No</v>
      </c>
    </row>
    <row r="135" spans="1:10" x14ac:dyDescent="0.25">
      <c r="A135" s="1" t="s">
        <v>272</v>
      </c>
      <c r="B135" s="1" t="s">
        <v>286</v>
      </c>
      <c r="C135" s="1" t="s">
        <v>287</v>
      </c>
      <c r="D135">
        <v>120002</v>
      </c>
      <c r="E135" s="2" t="s">
        <v>13</v>
      </c>
      <c r="F135" s="4">
        <v>1</v>
      </c>
      <c r="J135" s="3" t="str">
        <f>IF(AND(Tabla111[[#This Row],[Valor logrado]]&gt;=Tabla111[[#This Row],[Meta]],Tabla111[[#This Row],[Valor logrado]]&gt;0,Tabla111[[#This Row],[Meta]]&gt;0),"Sí","No")</f>
        <v>No</v>
      </c>
    </row>
    <row r="136" spans="1:10" x14ac:dyDescent="0.25">
      <c r="A136" s="1" t="s">
        <v>272</v>
      </c>
      <c r="B136" s="1" t="s">
        <v>288</v>
      </c>
      <c r="C136" s="1" t="s">
        <v>289</v>
      </c>
      <c r="D136">
        <v>120005</v>
      </c>
      <c r="E136" s="2" t="s">
        <v>13</v>
      </c>
      <c r="F136" s="4">
        <v>1</v>
      </c>
      <c r="J136" s="3" t="str">
        <f>IF(AND(Tabla111[[#This Row],[Valor logrado]]&gt;=Tabla111[[#This Row],[Meta]],Tabla111[[#This Row],[Valor logrado]]&gt;0,Tabla111[[#This Row],[Meta]]&gt;0),"Sí","No")</f>
        <v>No</v>
      </c>
    </row>
    <row r="137" spans="1:10" x14ac:dyDescent="0.25">
      <c r="A137" s="1" t="s">
        <v>272</v>
      </c>
      <c r="B137" s="1" t="s">
        <v>290</v>
      </c>
      <c r="C137" s="1" t="s">
        <v>291</v>
      </c>
      <c r="D137">
        <v>120009</v>
      </c>
      <c r="E137" s="2" t="s">
        <v>13</v>
      </c>
      <c r="F137" s="4">
        <v>0.98</v>
      </c>
      <c r="J137" s="3" t="str">
        <f>IF(AND(Tabla111[[#This Row],[Valor logrado]]&gt;=Tabla111[[#This Row],[Meta]],Tabla111[[#This Row],[Valor logrado]]&gt;0,Tabla111[[#This Row],[Meta]]&gt;0),"Sí","No")</f>
        <v>No</v>
      </c>
    </row>
    <row r="138" spans="1:10" x14ac:dyDescent="0.25">
      <c r="A138" s="1" t="s">
        <v>272</v>
      </c>
      <c r="B138" s="1" t="s">
        <v>292</v>
      </c>
      <c r="C138" s="1" t="s">
        <v>293</v>
      </c>
      <c r="D138">
        <v>120006</v>
      </c>
      <c r="E138" s="2" t="s">
        <v>13</v>
      </c>
      <c r="F138" s="4">
        <v>0.98</v>
      </c>
      <c r="J138" s="3" t="str">
        <f>IF(AND(Tabla111[[#This Row],[Valor logrado]]&gt;=Tabla111[[#This Row],[Meta]],Tabla111[[#This Row],[Valor logrado]]&gt;0,Tabla111[[#This Row],[Meta]]&gt;0),"Sí","No")</f>
        <v>No</v>
      </c>
    </row>
    <row r="139" spans="1:10" x14ac:dyDescent="0.25">
      <c r="A139" s="1" t="s">
        <v>272</v>
      </c>
      <c r="B139" s="1" t="s">
        <v>294</v>
      </c>
      <c r="C139" s="1" t="s">
        <v>295</v>
      </c>
      <c r="D139">
        <v>120011</v>
      </c>
      <c r="E139" s="2" t="s">
        <v>13</v>
      </c>
      <c r="F139" s="4">
        <v>1</v>
      </c>
      <c r="J139" s="3" t="str">
        <f>IF(AND(Tabla111[[#This Row],[Valor logrado]]&gt;=Tabla111[[#This Row],[Meta]],Tabla111[[#This Row],[Valor logrado]]&gt;0,Tabla111[[#This Row],[Meta]]&gt;0),"Sí","No")</f>
        <v>No</v>
      </c>
    </row>
    <row r="140" spans="1:10" x14ac:dyDescent="0.25">
      <c r="A140" s="1" t="s">
        <v>272</v>
      </c>
      <c r="B140" s="1" t="s">
        <v>296</v>
      </c>
      <c r="C140" s="1" t="s">
        <v>297</v>
      </c>
      <c r="D140">
        <v>120010</v>
      </c>
      <c r="E140" s="2" t="s">
        <v>13</v>
      </c>
      <c r="F140" s="4">
        <v>0.98</v>
      </c>
      <c r="J140" s="3" t="str">
        <f>IF(AND(Tabla111[[#This Row],[Valor logrado]]&gt;=Tabla111[[#This Row],[Meta]],Tabla111[[#This Row],[Valor logrado]]&gt;0,Tabla111[[#This Row],[Meta]]&gt;0),"Sí","No")</f>
        <v>No</v>
      </c>
    </row>
    <row r="141" spans="1:10" x14ac:dyDescent="0.25">
      <c r="A141" s="1" t="s">
        <v>272</v>
      </c>
      <c r="B141" s="1" t="s">
        <v>298</v>
      </c>
      <c r="C141" s="1" t="s">
        <v>299</v>
      </c>
      <c r="D141">
        <v>120012</v>
      </c>
      <c r="E141" s="2" t="s">
        <v>13</v>
      </c>
      <c r="F141" s="4">
        <v>0.98</v>
      </c>
      <c r="J141" s="3" t="str">
        <f>IF(AND(Tabla111[[#This Row],[Valor logrado]]&gt;=Tabla111[[#This Row],[Meta]],Tabla111[[#This Row],[Valor logrado]]&gt;0,Tabla111[[#This Row],[Meta]]&gt;0),"Sí","No")</f>
        <v>No</v>
      </c>
    </row>
    <row r="142" spans="1:10" x14ac:dyDescent="0.25">
      <c r="A142" s="1" t="s">
        <v>300</v>
      </c>
      <c r="B142" s="1" t="s">
        <v>301</v>
      </c>
      <c r="C142" s="1" t="s">
        <v>302</v>
      </c>
      <c r="D142">
        <v>130000</v>
      </c>
      <c r="E142" s="2" t="s">
        <v>91</v>
      </c>
      <c r="F142" s="4">
        <v>0.99</v>
      </c>
      <c r="J142" s="3" t="str">
        <f>IF(AND(Tabla111[[#This Row],[Valor logrado]]&gt;=Tabla111[[#This Row],[Meta]],Tabla111[[#This Row],[Valor logrado]]&gt;0,Tabla111[[#This Row],[Meta]]&gt;0),"Sí","No")</f>
        <v>No</v>
      </c>
    </row>
    <row r="143" spans="1:10" x14ac:dyDescent="0.25">
      <c r="A143" s="1" t="s">
        <v>300</v>
      </c>
      <c r="B143" s="1" t="s">
        <v>303</v>
      </c>
      <c r="C143" s="1" t="s">
        <v>304</v>
      </c>
      <c r="D143">
        <v>130005</v>
      </c>
      <c r="E143" s="2" t="s">
        <v>13</v>
      </c>
      <c r="F143" s="4">
        <v>1</v>
      </c>
      <c r="J143" s="3" t="str">
        <f>IF(AND(Tabla111[[#This Row],[Valor logrado]]&gt;=Tabla111[[#This Row],[Meta]],Tabla111[[#This Row],[Valor logrado]]&gt;0,Tabla111[[#This Row],[Meta]]&gt;0),"Sí","No")</f>
        <v>No</v>
      </c>
    </row>
    <row r="144" spans="1:10" x14ac:dyDescent="0.25">
      <c r="A144" s="1" t="s">
        <v>300</v>
      </c>
      <c r="B144" s="1" t="s">
        <v>305</v>
      </c>
      <c r="C144" s="1" t="s">
        <v>306</v>
      </c>
      <c r="D144">
        <v>130008</v>
      </c>
      <c r="E144" s="2" t="s">
        <v>13</v>
      </c>
      <c r="F144" s="4">
        <v>0.99</v>
      </c>
      <c r="J144" s="3" t="str">
        <f>IF(AND(Tabla111[[#This Row],[Valor logrado]]&gt;=Tabla111[[#This Row],[Meta]],Tabla111[[#This Row],[Valor logrado]]&gt;0,Tabla111[[#This Row],[Meta]]&gt;0),"Sí","No")</f>
        <v>No</v>
      </c>
    </row>
    <row r="145" spans="1:10" x14ac:dyDescent="0.25">
      <c r="A145" s="1" t="s">
        <v>300</v>
      </c>
      <c r="B145" s="1" t="s">
        <v>307</v>
      </c>
      <c r="C145" s="1" t="s">
        <v>308</v>
      </c>
      <c r="D145">
        <v>130003</v>
      </c>
      <c r="E145" s="2" t="s">
        <v>13</v>
      </c>
      <c r="F145" s="4">
        <v>0.99</v>
      </c>
      <c r="J145" s="3" t="str">
        <f>IF(AND(Tabla111[[#This Row],[Valor logrado]]&gt;=Tabla111[[#This Row],[Meta]],Tabla111[[#This Row],[Valor logrado]]&gt;0,Tabla111[[#This Row],[Meta]]&gt;0),"Sí","No")</f>
        <v>No</v>
      </c>
    </row>
    <row r="146" spans="1:10" x14ac:dyDescent="0.25">
      <c r="A146" s="1" t="s">
        <v>300</v>
      </c>
      <c r="B146" s="1" t="s">
        <v>309</v>
      </c>
      <c r="C146" s="1" t="s">
        <v>310</v>
      </c>
      <c r="D146">
        <v>130012</v>
      </c>
      <c r="E146" s="2" t="s">
        <v>13</v>
      </c>
      <c r="F146" s="4">
        <v>1</v>
      </c>
      <c r="J146" s="3" t="str">
        <f>IF(AND(Tabla111[[#This Row],[Valor logrado]]&gt;=Tabla111[[#This Row],[Meta]],Tabla111[[#This Row],[Valor logrado]]&gt;0,Tabla111[[#This Row],[Meta]]&gt;0),"Sí","No")</f>
        <v>No</v>
      </c>
    </row>
    <row r="147" spans="1:10" x14ac:dyDescent="0.25">
      <c r="A147" s="1" t="s">
        <v>300</v>
      </c>
      <c r="B147" s="1" t="s">
        <v>311</v>
      </c>
      <c r="C147" s="1" t="s">
        <v>312</v>
      </c>
      <c r="D147">
        <v>130007</v>
      </c>
      <c r="E147" s="2" t="s">
        <v>13</v>
      </c>
      <c r="F147" s="4">
        <v>0.98</v>
      </c>
      <c r="J147" s="3" t="str">
        <f>IF(AND(Tabla111[[#This Row],[Valor logrado]]&gt;=Tabla111[[#This Row],[Meta]],Tabla111[[#This Row],[Valor logrado]]&gt;0,Tabla111[[#This Row],[Meta]]&gt;0),"Sí","No")</f>
        <v>No</v>
      </c>
    </row>
    <row r="148" spans="1:10" x14ac:dyDescent="0.25">
      <c r="A148" s="1" t="s">
        <v>300</v>
      </c>
      <c r="B148" s="1" t="s">
        <v>313</v>
      </c>
      <c r="C148" s="1" t="s">
        <v>314</v>
      </c>
      <c r="D148">
        <v>130011</v>
      </c>
      <c r="E148" s="2" t="s">
        <v>13</v>
      </c>
      <c r="F148" s="4">
        <v>1</v>
      </c>
      <c r="J148" s="3" t="str">
        <f>IF(AND(Tabla111[[#This Row],[Valor logrado]]&gt;=Tabla111[[#This Row],[Meta]],Tabla111[[#This Row],[Valor logrado]]&gt;0,Tabla111[[#This Row],[Meta]]&gt;0),"Sí","No")</f>
        <v>No</v>
      </c>
    </row>
    <row r="149" spans="1:10" x14ac:dyDescent="0.25">
      <c r="A149" s="1" t="s">
        <v>300</v>
      </c>
      <c r="B149" s="1" t="s">
        <v>315</v>
      </c>
      <c r="C149" s="1" t="s">
        <v>316</v>
      </c>
      <c r="D149">
        <v>130010</v>
      </c>
      <c r="E149" s="2" t="s">
        <v>13</v>
      </c>
      <c r="F149" s="4">
        <v>1</v>
      </c>
      <c r="J149" s="3" t="str">
        <f>IF(AND(Tabla111[[#This Row],[Valor logrado]]&gt;=Tabla111[[#This Row],[Meta]],Tabla111[[#This Row],[Valor logrado]]&gt;0,Tabla111[[#This Row],[Meta]]&gt;0),"Sí","No")</f>
        <v>No</v>
      </c>
    </row>
    <row r="150" spans="1:10" x14ac:dyDescent="0.25">
      <c r="A150" s="1" t="s">
        <v>300</v>
      </c>
      <c r="B150" s="1" t="s">
        <v>317</v>
      </c>
      <c r="C150" s="1" t="s">
        <v>318</v>
      </c>
      <c r="D150">
        <v>130009</v>
      </c>
      <c r="E150" s="2" t="s">
        <v>13</v>
      </c>
      <c r="F150" s="4">
        <v>1</v>
      </c>
      <c r="J150" s="3" t="str">
        <f>IF(AND(Tabla111[[#This Row],[Valor logrado]]&gt;=Tabla111[[#This Row],[Meta]],Tabla111[[#This Row],[Valor logrado]]&gt;0,Tabla111[[#This Row],[Meta]]&gt;0),"Sí","No")</f>
        <v>No</v>
      </c>
    </row>
    <row r="151" spans="1:10" x14ac:dyDescent="0.25">
      <c r="A151" s="1" t="s">
        <v>300</v>
      </c>
      <c r="B151" s="1" t="s">
        <v>319</v>
      </c>
      <c r="C151" s="1" t="s">
        <v>320</v>
      </c>
      <c r="D151">
        <v>130004</v>
      </c>
      <c r="E151" s="2" t="s">
        <v>13</v>
      </c>
      <c r="F151" s="4">
        <v>0.91</v>
      </c>
      <c r="J151" s="3" t="str">
        <f>IF(AND(Tabla111[[#This Row],[Valor logrado]]&gt;=Tabla111[[#This Row],[Meta]],Tabla111[[#This Row],[Valor logrado]]&gt;0,Tabla111[[#This Row],[Meta]]&gt;0),"Sí","No")</f>
        <v>No</v>
      </c>
    </row>
    <row r="152" spans="1:10" x14ac:dyDescent="0.25">
      <c r="A152" s="1" t="s">
        <v>300</v>
      </c>
      <c r="B152" s="1" t="s">
        <v>321</v>
      </c>
      <c r="C152" s="1" t="s">
        <v>322</v>
      </c>
      <c r="D152">
        <v>130006</v>
      </c>
      <c r="E152" s="2" t="s">
        <v>13</v>
      </c>
      <c r="F152" s="4">
        <v>1</v>
      </c>
      <c r="J152" s="3" t="str">
        <f>IF(AND(Tabla111[[#This Row],[Valor logrado]]&gt;=Tabla111[[#This Row],[Meta]],Tabla111[[#This Row],[Valor logrado]]&gt;0,Tabla111[[#This Row],[Meta]]&gt;0),"Sí","No")</f>
        <v>No</v>
      </c>
    </row>
    <row r="153" spans="1:10" x14ac:dyDescent="0.25">
      <c r="A153" s="1" t="s">
        <v>300</v>
      </c>
      <c r="B153" s="1" t="s">
        <v>323</v>
      </c>
      <c r="C153" s="1" t="s">
        <v>324</v>
      </c>
      <c r="D153">
        <v>130002</v>
      </c>
      <c r="E153" s="2" t="s">
        <v>13</v>
      </c>
      <c r="F153" s="4">
        <v>1</v>
      </c>
      <c r="J153" s="3" t="str">
        <f>IF(AND(Tabla111[[#This Row],[Valor logrado]]&gt;=Tabla111[[#This Row],[Meta]],Tabla111[[#This Row],[Valor logrado]]&gt;0,Tabla111[[#This Row],[Meta]]&gt;0),"Sí","No")</f>
        <v>No</v>
      </c>
    </row>
    <row r="154" spans="1:10" x14ac:dyDescent="0.25">
      <c r="A154" s="1" t="s">
        <v>300</v>
      </c>
      <c r="B154" s="1" t="s">
        <v>325</v>
      </c>
      <c r="C154" s="1" t="s">
        <v>326</v>
      </c>
      <c r="D154">
        <v>130014</v>
      </c>
      <c r="E154" s="2" t="s">
        <v>13</v>
      </c>
      <c r="F154" s="4">
        <v>1</v>
      </c>
      <c r="J154" s="3" t="str">
        <f>IF(AND(Tabla111[[#This Row],[Valor logrado]]&gt;=Tabla111[[#This Row],[Meta]],Tabla111[[#This Row],[Valor logrado]]&gt;0,Tabla111[[#This Row],[Meta]]&gt;0),"Sí","No")</f>
        <v>No</v>
      </c>
    </row>
    <row r="155" spans="1:10" x14ac:dyDescent="0.25">
      <c r="A155" s="1" t="s">
        <v>300</v>
      </c>
      <c r="B155" s="1" t="s">
        <v>327</v>
      </c>
      <c r="C155" s="1" t="s">
        <v>328</v>
      </c>
      <c r="D155">
        <v>130015</v>
      </c>
      <c r="E155" s="2" t="s">
        <v>13</v>
      </c>
      <c r="F155" s="4">
        <v>0.99</v>
      </c>
      <c r="J155" s="3" t="str">
        <f>IF(AND(Tabla111[[#This Row],[Valor logrado]]&gt;=Tabla111[[#This Row],[Meta]],Tabla111[[#This Row],[Valor logrado]]&gt;0,Tabla111[[#This Row],[Meta]]&gt;0),"Sí","No")</f>
        <v>No</v>
      </c>
    </row>
    <row r="156" spans="1:10" x14ac:dyDescent="0.25">
      <c r="A156" s="1" t="s">
        <v>300</v>
      </c>
      <c r="B156" s="1" t="s">
        <v>329</v>
      </c>
      <c r="C156" s="1" t="s">
        <v>330</v>
      </c>
      <c r="D156">
        <v>130016</v>
      </c>
      <c r="E156" s="2" t="s">
        <v>13</v>
      </c>
      <c r="F156" s="4">
        <v>0.99</v>
      </c>
      <c r="J156" s="3" t="str">
        <f>IF(AND(Tabla111[[#This Row],[Valor logrado]]&gt;=Tabla111[[#This Row],[Meta]],Tabla111[[#This Row],[Valor logrado]]&gt;0,Tabla111[[#This Row],[Meta]]&gt;0),"Sí","No")</f>
        <v>No</v>
      </c>
    </row>
    <row r="157" spans="1:10" x14ac:dyDescent="0.25">
      <c r="A157" s="1" t="s">
        <v>300</v>
      </c>
      <c r="B157" s="1" t="s">
        <v>331</v>
      </c>
      <c r="C157" s="1" t="s">
        <v>332</v>
      </c>
      <c r="D157">
        <v>130017</v>
      </c>
      <c r="E157" s="2" t="s">
        <v>13</v>
      </c>
      <c r="F157" s="4">
        <v>0.99</v>
      </c>
      <c r="J157" s="3" t="str">
        <f>IF(AND(Tabla111[[#This Row],[Valor logrado]]&gt;=Tabla111[[#This Row],[Meta]],Tabla111[[#This Row],[Valor logrado]]&gt;0,Tabla111[[#This Row],[Meta]]&gt;0),"Sí","No")</f>
        <v>No</v>
      </c>
    </row>
    <row r="158" spans="1:10" x14ac:dyDescent="0.25">
      <c r="A158" s="1" t="s">
        <v>333</v>
      </c>
      <c r="B158" s="1" t="s">
        <v>334</v>
      </c>
      <c r="C158" s="1" t="s">
        <v>335</v>
      </c>
      <c r="D158">
        <v>140001</v>
      </c>
      <c r="E158" s="2" t="s">
        <v>13</v>
      </c>
      <c r="F158" s="4">
        <v>0.95</v>
      </c>
      <c r="J158" s="3" t="str">
        <f>IF(AND(Tabla111[[#This Row],[Valor logrado]]&gt;=Tabla111[[#This Row],[Meta]],Tabla111[[#This Row],[Valor logrado]]&gt;0,Tabla111[[#This Row],[Meta]]&gt;0),"Sí","No")</f>
        <v>No</v>
      </c>
    </row>
    <row r="159" spans="1:10" x14ac:dyDescent="0.25">
      <c r="A159" s="1" t="s">
        <v>333</v>
      </c>
      <c r="B159" s="1" t="s">
        <v>336</v>
      </c>
      <c r="C159" s="1" t="s">
        <v>337</v>
      </c>
      <c r="D159">
        <v>140003</v>
      </c>
      <c r="E159" s="2" t="s">
        <v>13</v>
      </c>
      <c r="F159" s="4">
        <v>0.95</v>
      </c>
      <c r="J159" s="3" t="str">
        <f>IF(AND(Tabla111[[#This Row],[Valor logrado]]&gt;=Tabla111[[#This Row],[Meta]],Tabla111[[#This Row],[Valor logrado]]&gt;0,Tabla111[[#This Row],[Meta]]&gt;0),"Sí","No")</f>
        <v>No</v>
      </c>
    </row>
    <row r="160" spans="1:10" x14ac:dyDescent="0.25">
      <c r="A160" s="1" t="s">
        <v>333</v>
      </c>
      <c r="B160" s="1" t="s">
        <v>338</v>
      </c>
      <c r="C160" s="1" t="s">
        <v>339</v>
      </c>
      <c r="D160">
        <v>140002</v>
      </c>
      <c r="E160" s="2" t="s">
        <v>13</v>
      </c>
      <c r="F160" s="4">
        <v>1</v>
      </c>
      <c r="J160" s="3" t="str">
        <f>IF(AND(Tabla111[[#This Row],[Valor logrado]]&gt;=Tabla111[[#This Row],[Meta]],Tabla111[[#This Row],[Valor logrado]]&gt;0,Tabla111[[#This Row],[Meta]]&gt;0),"Sí","No")</f>
        <v>No</v>
      </c>
    </row>
    <row r="161" spans="1:10" ht="25.5" x14ac:dyDescent="0.25">
      <c r="A161" s="1" t="s">
        <v>333</v>
      </c>
      <c r="B161" s="1" t="s">
        <v>340</v>
      </c>
      <c r="C161" s="1" t="s">
        <v>341</v>
      </c>
      <c r="D161">
        <v>140000</v>
      </c>
      <c r="E161" s="2" t="s">
        <v>91</v>
      </c>
      <c r="F161" s="4">
        <v>0.97</v>
      </c>
      <c r="J161" s="3" t="str">
        <f>IF(AND(Tabla111[[#This Row],[Valor logrado]]&gt;=Tabla111[[#This Row],[Meta]],Tabla111[[#This Row],[Valor logrado]]&gt;0,Tabla111[[#This Row],[Meta]]&gt;0),"Sí","No")</f>
        <v>No</v>
      </c>
    </row>
    <row r="162" spans="1:10" x14ac:dyDescent="0.25">
      <c r="A162" s="1" t="s">
        <v>342</v>
      </c>
      <c r="B162" s="1" t="s">
        <v>343</v>
      </c>
      <c r="C162" s="1" t="s">
        <v>344</v>
      </c>
      <c r="D162">
        <v>160001</v>
      </c>
      <c r="E162" s="2" t="s">
        <v>33</v>
      </c>
      <c r="F162" s="4" t="s">
        <v>17</v>
      </c>
      <c r="J162" s="3" t="str">
        <f>IF(AND(Tabla111[[#This Row],[Valor logrado]]&gt;=Tabla111[[#This Row],[Meta]],Tabla111[[#This Row],[Valor logrado]]&gt;0,Tabla111[[#This Row],[Meta]]&gt;0),"Sí","No")</f>
        <v>No</v>
      </c>
    </row>
    <row r="163" spans="1:10" x14ac:dyDescent="0.25">
      <c r="A163" s="1" t="s">
        <v>342</v>
      </c>
      <c r="B163" s="1" t="s">
        <v>343</v>
      </c>
      <c r="C163" s="1" t="s">
        <v>345</v>
      </c>
      <c r="D163">
        <v>160000</v>
      </c>
      <c r="E163" s="2" t="s">
        <v>16</v>
      </c>
      <c r="F163" s="4">
        <v>0.92</v>
      </c>
      <c r="J163" s="3" t="str">
        <f>IF(AND(Tabla111[[#This Row],[Valor logrado]]&gt;=Tabla111[[#This Row],[Meta]],Tabla111[[#This Row],[Valor logrado]]&gt;0,Tabla111[[#This Row],[Meta]]&gt;0),"Sí","No")</f>
        <v>No</v>
      </c>
    </row>
    <row r="164" spans="1:10" ht="25.5" x14ac:dyDescent="0.25">
      <c r="A164" s="1" t="s">
        <v>342</v>
      </c>
      <c r="B164" s="1" t="s">
        <v>346</v>
      </c>
      <c r="C164" s="1" t="s">
        <v>347</v>
      </c>
      <c r="D164">
        <v>160002</v>
      </c>
      <c r="E164" s="2" t="s">
        <v>13</v>
      </c>
      <c r="F164" s="4">
        <v>0.9</v>
      </c>
      <c r="J164" s="3" t="str">
        <f>IF(AND(Tabla111[[#This Row],[Valor logrado]]&gt;=Tabla111[[#This Row],[Meta]],Tabla111[[#This Row],[Valor logrado]]&gt;0,Tabla111[[#This Row],[Meta]]&gt;0),"Sí","No")</f>
        <v>No</v>
      </c>
    </row>
    <row r="165" spans="1:10" x14ac:dyDescent="0.25">
      <c r="A165" s="1" t="s">
        <v>342</v>
      </c>
      <c r="B165" s="1" t="s">
        <v>348</v>
      </c>
      <c r="C165" s="1" t="s">
        <v>349</v>
      </c>
      <c r="D165">
        <v>160007</v>
      </c>
      <c r="E165" s="2" t="s">
        <v>13</v>
      </c>
      <c r="F165" s="4">
        <v>1</v>
      </c>
      <c r="J165" s="3" t="str">
        <f>IF(AND(Tabla111[[#This Row],[Valor logrado]]&gt;=Tabla111[[#This Row],[Meta]],Tabla111[[#This Row],[Valor logrado]]&gt;0,Tabla111[[#This Row],[Meta]]&gt;0),"Sí","No")</f>
        <v>No</v>
      </c>
    </row>
    <row r="166" spans="1:10" ht="25.5" x14ac:dyDescent="0.25">
      <c r="A166" s="1" t="s">
        <v>342</v>
      </c>
      <c r="B166" s="1" t="s">
        <v>350</v>
      </c>
      <c r="C166" s="1" t="s">
        <v>351</v>
      </c>
      <c r="D166">
        <v>160005</v>
      </c>
      <c r="E166" s="2" t="s">
        <v>13</v>
      </c>
      <c r="F166" s="4">
        <v>0.98</v>
      </c>
      <c r="J166" s="3" t="str">
        <f>IF(AND(Tabla111[[#This Row],[Valor logrado]]&gt;=Tabla111[[#This Row],[Meta]],Tabla111[[#This Row],[Valor logrado]]&gt;0,Tabla111[[#This Row],[Meta]]&gt;0),"Sí","No")</f>
        <v>No</v>
      </c>
    </row>
    <row r="167" spans="1:10" x14ac:dyDescent="0.25">
      <c r="A167" s="1" t="s">
        <v>342</v>
      </c>
      <c r="B167" s="1" t="s">
        <v>352</v>
      </c>
      <c r="C167" s="1" t="s">
        <v>353</v>
      </c>
      <c r="D167">
        <v>160006</v>
      </c>
      <c r="E167" s="2" t="s">
        <v>13</v>
      </c>
      <c r="F167" s="4">
        <v>0.95</v>
      </c>
      <c r="J167" s="3" t="str">
        <f>IF(AND(Tabla111[[#This Row],[Valor logrado]]&gt;=Tabla111[[#This Row],[Meta]],Tabla111[[#This Row],[Valor logrado]]&gt;0,Tabla111[[#This Row],[Meta]]&gt;0),"Sí","No")</f>
        <v>No</v>
      </c>
    </row>
    <row r="168" spans="1:10" x14ac:dyDescent="0.25">
      <c r="A168" s="1" t="s">
        <v>342</v>
      </c>
      <c r="B168" s="1" t="s">
        <v>354</v>
      </c>
      <c r="C168" s="1" t="s">
        <v>355</v>
      </c>
      <c r="D168">
        <v>160004</v>
      </c>
      <c r="E168" s="2" t="s">
        <v>13</v>
      </c>
      <c r="F168" s="4">
        <v>0.86</v>
      </c>
      <c r="J168" s="3" t="str">
        <f>IF(AND(Tabla111[[#This Row],[Valor logrado]]&gt;=Tabla111[[#This Row],[Meta]],Tabla111[[#This Row],[Valor logrado]]&gt;0,Tabla111[[#This Row],[Meta]]&gt;0),"Sí","No")</f>
        <v>No</v>
      </c>
    </row>
    <row r="169" spans="1:10" ht="25.5" x14ac:dyDescent="0.25">
      <c r="A169" s="1" t="s">
        <v>342</v>
      </c>
      <c r="B169" s="1" t="s">
        <v>356</v>
      </c>
      <c r="C169" s="1" t="s">
        <v>357</v>
      </c>
      <c r="D169">
        <v>160003</v>
      </c>
      <c r="E169" s="2" t="s">
        <v>13</v>
      </c>
      <c r="F169" s="4">
        <v>0.86</v>
      </c>
      <c r="J169" s="3" t="str">
        <f>IF(AND(Tabla111[[#This Row],[Valor logrado]]&gt;=Tabla111[[#This Row],[Meta]],Tabla111[[#This Row],[Valor logrado]]&gt;0,Tabla111[[#This Row],[Meta]]&gt;0),"Sí","No")</f>
        <v>No</v>
      </c>
    </row>
    <row r="170" spans="1:10" x14ac:dyDescent="0.25">
      <c r="A170" s="1" t="s">
        <v>342</v>
      </c>
      <c r="B170" s="1" t="s">
        <v>358</v>
      </c>
      <c r="C170" s="1" t="s">
        <v>359</v>
      </c>
      <c r="D170">
        <v>160008</v>
      </c>
      <c r="E170" s="2" t="s">
        <v>13</v>
      </c>
      <c r="F170" s="4">
        <v>0.91</v>
      </c>
      <c r="J170" s="3" t="str">
        <f>IF(AND(Tabla111[[#This Row],[Valor logrado]]&gt;=Tabla111[[#This Row],[Meta]],Tabla111[[#This Row],[Valor logrado]]&gt;0,Tabla111[[#This Row],[Meta]]&gt;0),"Sí","No")</f>
        <v>No</v>
      </c>
    </row>
    <row r="171" spans="1:10" x14ac:dyDescent="0.25">
      <c r="A171" s="1" t="s">
        <v>360</v>
      </c>
      <c r="B171" s="1" t="s">
        <v>361</v>
      </c>
      <c r="C171" s="1" t="s">
        <v>362</v>
      </c>
      <c r="D171">
        <v>170003</v>
      </c>
      <c r="E171" s="2" t="s">
        <v>33</v>
      </c>
      <c r="F171" s="4" t="s">
        <v>17</v>
      </c>
      <c r="J171" s="3" t="str">
        <f>IF(AND(Tabla111[[#This Row],[Valor logrado]]&gt;=Tabla111[[#This Row],[Meta]],Tabla111[[#This Row],[Valor logrado]]&gt;0,Tabla111[[#This Row],[Meta]]&gt;0),"Sí","No")</f>
        <v>No</v>
      </c>
    </row>
    <row r="172" spans="1:10" x14ac:dyDescent="0.25">
      <c r="A172" s="1" t="s">
        <v>360</v>
      </c>
      <c r="B172" s="1" t="s">
        <v>361</v>
      </c>
      <c r="C172" s="1" t="s">
        <v>363</v>
      </c>
      <c r="D172">
        <v>170000</v>
      </c>
      <c r="E172" s="2" t="s">
        <v>16</v>
      </c>
      <c r="F172" s="4">
        <v>0.94</v>
      </c>
      <c r="J172" s="3" t="str">
        <f>IF(AND(Tabla111[[#This Row],[Valor logrado]]&gt;=Tabla111[[#This Row],[Meta]],Tabla111[[#This Row],[Valor logrado]]&gt;0,Tabla111[[#This Row],[Meta]]&gt;0),"Sí","No")</f>
        <v>No</v>
      </c>
    </row>
    <row r="173" spans="1:10" x14ac:dyDescent="0.25">
      <c r="A173" s="1" t="s">
        <v>360</v>
      </c>
      <c r="B173" s="1" t="s">
        <v>361</v>
      </c>
      <c r="C173" s="1" t="s">
        <v>364</v>
      </c>
      <c r="D173">
        <v>170002</v>
      </c>
      <c r="E173" s="2" t="s">
        <v>33</v>
      </c>
      <c r="F173" s="4" t="s">
        <v>17</v>
      </c>
      <c r="J173" s="3" t="str">
        <f>IF(AND(Tabla111[[#This Row],[Valor logrado]]&gt;=Tabla111[[#This Row],[Meta]],Tabla111[[#This Row],[Valor logrado]]&gt;0,Tabla111[[#This Row],[Meta]]&gt;0),"Sí","No")</f>
        <v>No</v>
      </c>
    </row>
    <row r="174" spans="1:10" x14ac:dyDescent="0.25">
      <c r="A174" s="1" t="s">
        <v>360</v>
      </c>
      <c r="B174" s="1" t="s">
        <v>361</v>
      </c>
      <c r="C174" s="1" t="s">
        <v>365</v>
      </c>
      <c r="D174">
        <v>170001</v>
      </c>
      <c r="E174" s="2" t="s">
        <v>33</v>
      </c>
      <c r="F174" s="4" t="s">
        <v>17</v>
      </c>
      <c r="J174" s="3" t="str">
        <f>IF(AND(Tabla111[[#This Row],[Valor logrado]]&gt;=Tabla111[[#This Row],[Meta]],Tabla111[[#This Row],[Valor logrado]]&gt;0,Tabla111[[#This Row],[Meta]]&gt;0),"Sí","No")</f>
        <v>No</v>
      </c>
    </row>
    <row r="175" spans="1:10" x14ac:dyDescent="0.25">
      <c r="A175" s="1" t="s">
        <v>366</v>
      </c>
      <c r="B175" s="1" t="s">
        <v>367</v>
      </c>
      <c r="C175" s="1" t="s">
        <v>368</v>
      </c>
      <c r="D175">
        <v>180000</v>
      </c>
      <c r="E175" s="2" t="s">
        <v>91</v>
      </c>
      <c r="F175" s="4">
        <v>0.91</v>
      </c>
      <c r="J175" s="3" t="str">
        <f>IF(AND(Tabla111[[#This Row],[Valor logrado]]&gt;=Tabla111[[#This Row],[Meta]],Tabla111[[#This Row],[Valor logrado]]&gt;0,Tabla111[[#This Row],[Meta]]&gt;0),"Sí","No")</f>
        <v>No</v>
      </c>
    </row>
    <row r="176" spans="1:10" ht="25.5" x14ac:dyDescent="0.25">
      <c r="A176" s="1" t="s">
        <v>366</v>
      </c>
      <c r="B176" s="1" t="s">
        <v>367</v>
      </c>
      <c r="C176" s="1" t="s">
        <v>369</v>
      </c>
      <c r="D176">
        <v>180005</v>
      </c>
      <c r="E176" s="2" t="s">
        <v>33</v>
      </c>
      <c r="F176" s="4" t="s">
        <v>17</v>
      </c>
      <c r="J176" s="3" t="str">
        <f>IF(AND(Tabla111[[#This Row],[Valor logrado]]&gt;=Tabla111[[#This Row],[Meta]],Tabla111[[#This Row],[Valor logrado]]&gt;0,Tabla111[[#This Row],[Meta]]&gt;0),"Sí","No")</f>
        <v>No</v>
      </c>
    </row>
    <row r="177" spans="1:10" x14ac:dyDescent="0.25">
      <c r="A177" s="1" t="s">
        <v>366</v>
      </c>
      <c r="B177" s="1" t="s">
        <v>370</v>
      </c>
      <c r="C177" s="1" t="s">
        <v>371</v>
      </c>
      <c r="D177">
        <v>180003</v>
      </c>
      <c r="E177" s="2" t="s">
        <v>13</v>
      </c>
      <c r="F177" s="4">
        <v>1</v>
      </c>
      <c r="J177" s="3" t="str">
        <f>IF(AND(Tabla111[[#This Row],[Valor logrado]]&gt;=Tabla111[[#This Row],[Meta]],Tabla111[[#This Row],[Valor logrado]]&gt;0,Tabla111[[#This Row],[Meta]]&gt;0),"Sí","No")</f>
        <v>No</v>
      </c>
    </row>
    <row r="178" spans="1:10" x14ac:dyDescent="0.25">
      <c r="A178" s="1" t="s">
        <v>366</v>
      </c>
      <c r="B178" s="1" t="s">
        <v>372</v>
      </c>
      <c r="C178" s="1" t="s">
        <v>373</v>
      </c>
      <c r="D178">
        <v>180001</v>
      </c>
      <c r="E178" s="2" t="s">
        <v>13</v>
      </c>
      <c r="F178" s="4">
        <v>0.9</v>
      </c>
      <c r="J178" s="3" t="str">
        <f>IF(AND(Tabla111[[#This Row],[Valor logrado]]&gt;=Tabla111[[#This Row],[Meta]],Tabla111[[#This Row],[Valor logrado]]&gt;0,Tabla111[[#This Row],[Meta]]&gt;0),"Sí","No")</f>
        <v>No</v>
      </c>
    </row>
    <row r="179" spans="1:10" x14ac:dyDescent="0.25">
      <c r="A179" s="1" t="s">
        <v>366</v>
      </c>
      <c r="B179" s="1" t="s">
        <v>374</v>
      </c>
      <c r="C179" s="1" t="s">
        <v>375</v>
      </c>
      <c r="D179">
        <v>180002</v>
      </c>
      <c r="E179" s="2" t="s">
        <v>13</v>
      </c>
      <c r="F179" s="4">
        <v>0.86</v>
      </c>
      <c r="J179" s="3" t="str">
        <f>IF(AND(Tabla111[[#This Row],[Valor logrado]]&gt;=Tabla111[[#This Row],[Meta]],Tabla111[[#This Row],[Valor logrado]]&gt;0,Tabla111[[#This Row],[Meta]]&gt;0),"Sí","No")</f>
        <v>No</v>
      </c>
    </row>
    <row r="180" spans="1:10" x14ac:dyDescent="0.25">
      <c r="A180" s="1" t="s">
        <v>376</v>
      </c>
      <c r="B180" s="1" t="s">
        <v>377</v>
      </c>
      <c r="C180" s="1" t="s">
        <v>378</v>
      </c>
      <c r="D180">
        <v>190000</v>
      </c>
      <c r="E180" s="2" t="s">
        <v>16</v>
      </c>
      <c r="F180" s="4">
        <v>0.93</v>
      </c>
      <c r="J180" s="3" t="str">
        <f>IF(AND(Tabla111[[#This Row],[Valor logrado]]&gt;=Tabla111[[#This Row],[Meta]],Tabla111[[#This Row],[Valor logrado]]&gt;0,Tabla111[[#This Row],[Meta]]&gt;0),"Sí","No")</f>
        <v>No</v>
      </c>
    </row>
    <row r="181" spans="1:10" x14ac:dyDescent="0.25">
      <c r="A181" s="1" t="s">
        <v>376</v>
      </c>
      <c r="B181" s="1" t="s">
        <v>379</v>
      </c>
      <c r="C181" s="1" t="s">
        <v>380</v>
      </c>
      <c r="D181">
        <v>190006</v>
      </c>
      <c r="E181" s="2" t="s">
        <v>33</v>
      </c>
      <c r="F181" s="4" t="s">
        <v>17</v>
      </c>
      <c r="J181" s="3" t="str">
        <f>IF(AND(Tabla111[[#This Row],[Valor logrado]]&gt;=Tabla111[[#This Row],[Meta]],Tabla111[[#This Row],[Valor logrado]]&gt;0,Tabla111[[#This Row],[Meta]]&gt;0),"Sí","No")</f>
        <v>No</v>
      </c>
    </row>
    <row r="182" spans="1:10" x14ac:dyDescent="0.25">
      <c r="A182" s="1" t="s">
        <v>376</v>
      </c>
      <c r="B182" s="1" t="s">
        <v>379</v>
      </c>
      <c r="C182" s="1" t="s">
        <v>381</v>
      </c>
      <c r="D182">
        <v>190003</v>
      </c>
      <c r="E182" s="2" t="s">
        <v>13</v>
      </c>
      <c r="F182" s="4">
        <v>0.96</v>
      </c>
      <c r="J182" s="3" t="str">
        <f>IF(AND(Tabla111[[#This Row],[Valor logrado]]&gt;=Tabla111[[#This Row],[Meta]],Tabla111[[#This Row],[Valor logrado]]&gt;0,Tabla111[[#This Row],[Meta]]&gt;0),"Sí","No")</f>
        <v>No</v>
      </c>
    </row>
    <row r="183" spans="1:10" x14ac:dyDescent="0.25">
      <c r="A183" s="1" t="s">
        <v>376</v>
      </c>
      <c r="B183" s="1" t="s">
        <v>382</v>
      </c>
      <c r="C183" s="1" t="s">
        <v>383</v>
      </c>
      <c r="D183">
        <v>190002</v>
      </c>
      <c r="E183" s="2" t="s">
        <v>13</v>
      </c>
      <c r="F183" s="4">
        <v>0.93</v>
      </c>
      <c r="J183" s="3" t="str">
        <f>IF(AND(Tabla111[[#This Row],[Valor logrado]]&gt;=Tabla111[[#This Row],[Meta]],Tabla111[[#This Row],[Valor logrado]]&gt;0,Tabla111[[#This Row],[Meta]]&gt;0),"Sí","No")</f>
        <v>No</v>
      </c>
    </row>
    <row r="184" spans="1:10" x14ac:dyDescent="0.25">
      <c r="A184" s="1" t="s">
        <v>376</v>
      </c>
      <c r="B184" s="1" t="s">
        <v>384</v>
      </c>
      <c r="C184" s="1" t="s">
        <v>385</v>
      </c>
      <c r="D184">
        <v>190001</v>
      </c>
      <c r="E184" s="2" t="s">
        <v>13</v>
      </c>
      <c r="F184" s="4">
        <v>0.9</v>
      </c>
      <c r="J184" s="3" t="str">
        <f>IF(AND(Tabla111[[#This Row],[Valor logrado]]&gt;=Tabla111[[#This Row],[Meta]],Tabla111[[#This Row],[Valor logrado]]&gt;0,Tabla111[[#This Row],[Meta]]&gt;0),"Sí","No")</f>
        <v>No</v>
      </c>
    </row>
    <row r="185" spans="1:10" x14ac:dyDescent="0.25">
      <c r="A185" s="1" t="s">
        <v>386</v>
      </c>
      <c r="B185" s="1" t="s">
        <v>387</v>
      </c>
      <c r="C185" s="1" t="s">
        <v>388</v>
      </c>
      <c r="D185">
        <v>200004</v>
      </c>
      <c r="E185" s="2" t="s">
        <v>33</v>
      </c>
      <c r="F185" s="4" t="s">
        <v>17</v>
      </c>
      <c r="J185" s="3" t="str">
        <f>IF(AND(Tabla111[[#This Row],[Valor logrado]]&gt;=Tabla111[[#This Row],[Meta]],Tabla111[[#This Row],[Valor logrado]]&gt;0,Tabla111[[#This Row],[Meta]]&gt;0),"Sí","No")</f>
        <v>No</v>
      </c>
    </row>
    <row r="186" spans="1:10" x14ac:dyDescent="0.25">
      <c r="A186" s="1" t="s">
        <v>386</v>
      </c>
      <c r="B186" s="1" t="s">
        <v>387</v>
      </c>
      <c r="C186" s="1" t="s">
        <v>389</v>
      </c>
      <c r="D186">
        <v>200003</v>
      </c>
      <c r="E186" s="2" t="s">
        <v>33</v>
      </c>
      <c r="F186" s="4" t="s">
        <v>17</v>
      </c>
      <c r="J186" s="3" t="str">
        <f>IF(AND(Tabla111[[#This Row],[Valor logrado]]&gt;=Tabla111[[#This Row],[Meta]],Tabla111[[#This Row],[Valor logrado]]&gt;0,Tabla111[[#This Row],[Meta]]&gt;0),"Sí","No")</f>
        <v>No</v>
      </c>
    </row>
    <row r="187" spans="1:10" x14ac:dyDescent="0.25">
      <c r="A187" s="1" t="s">
        <v>386</v>
      </c>
      <c r="B187" s="1" t="s">
        <v>387</v>
      </c>
      <c r="C187" s="1" t="s">
        <v>390</v>
      </c>
      <c r="D187">
        <v>200000</v>
      </c>
      <c r="E187" s="2" t="s">
        <v>16</v>
      </c>
      <c r="F187" s="4">
        <v>0.98</v>
      </c>
      <c r="J187" s="3" t="str">
        <f>IF(AND(Tabla111[[#This Row],[Valor logrado]]&gt;=Tabla111[[#This Row],[Meta]],Tabla111[[#This Row],[Valor logrado]]&gt;0,Tabla111[[#This Row],[Meta]]&gt;0),"Sí","No")</f>
        <v>No</v>
      </c>
    </row>
    <row r="188" spans="1:10" x14ac:dyDescent="0.25">
      <c r="A188" s="1" t="s">
        <v>386</v>
      </c>
      <c r="B188" s="1" t="s">
        <v>387</v>
      </c>
      <c r="C188" s="1" t="s">
        <v>391</v>
      </c>
      <c r="D188">
        <v>200001</v>
      </c>
      <c r="E188" s="2" t="s">
        <v>33</v>
      </c>
      <c r="F188" s="4" t="s">
        <v>17</v>
      </c>
      <c r="J188" s="3" t="str">
        <f>IF(AND(Tabla111[[#This Row],[Valor logrado]]&gt;=Tabla111[[#This Row],[Meta]],Tabla111[[#This Row],[Valor logrado]]&gt;0,Tabla111[[#This Row],[Meta]]&gt;0),"Sí","No")</f>
        <v>No</v>
      </c>
    </row>
    <row r="189" spans="1:10" x14ac:dyDescent="0.25">
      <c r="A189" s="1" t="s">
        <v>386</v>
      </c>
      <c r="B189" s="1" t="s">
        <v>387</v>
      </c>
      <c r="C189" s="1" t="s">
        <v>392</v>
      </c>
      <c r="D189">
        <v>200002</v>
      </c>
      <c r="E189" s="2" t="s">
        <v>33</v>
      </c>
      <c r="F189" s="4" t="s">
        <v>17</v>
      </c>
      <c r="J189" s="3" t="str">
        <f>IF(AND(Tabla111[[#This Row],[Valor logrado]]&gt;=Tabla111[[#This Row],[Meta]],Tabla111[[#This Row],[Valor logrado]]&gt;0,Tabla111[[#This Row],[Meta]]&gt;0),"Sí","No")</f>
        <v>No</v>
      </c>
    </row>
    <row r="190" spans="1:10" x14ac:dyDescent="0.25">
      <c r="A190" s="1" t="s">
        <v>386</v>
      </c>
      <c r="B190" s="1" t="s">
        <v>393</v>
      </c>
      <c r="C190" s="1" t="s">
        <v>394</v>
      </c>
      <c r="D190">
        <v>200010</v>
      </c>
      <c r="E190" s="2" t="s">
        <v>13</v>
      </c>
      <c r="F190" s="4">
        <v>0.98</v>
      </c>
      <c r="J190" s="3" t="str">
        <f>IF(AND(Tabla111[[#This Row],[Valor logrado]]&gt;=Tabla111[[#This Row],[Meta]],Tabla111[[#This Row],[Valor logrado]]&gt;0,Tabla111[[#This Row],[Meta]]&gt;0),"Sí","No")</f>
        <v>No</v>
      </c>
    </row>
    <row r="191" spans="1:10" x14ac:dyDescent="0.25">
      <c r="A191" s="1" t="s">
        <v>386</v>
      </c>
      <c r="B191" s="1" t="s">
        <v>395</v>
      </c>
      <c r="C191" s="1" t="s">
        <v>396</v>
      </c>
      <c r="D191">
        <v>200007</v>
      </c>
      <c r="E191" s="2" t="s">
        <v>13</v>
      </c>
      <c r="F191" s="4">
        <v>0.98</v>
      </c>
      <c r="J191" s="3" t="str">
        <f>IF(AND(Tabla111[[#This Row],[Valor logrado]]&gt;=Tabla111[[#This Row],[Meta]],Tabla111[[#This Row],[Valor logrado]]&gt;0,Tabla111[[#This Row],[Meta]]&gt;0),"Sí","No")</f>
        <v>No</v>
      </c>
    </row>
    <row r="192" spans="1:10" x14ac:dyDescent="0.25">
      <c r="A192" s="1" t="s">
        <v>386</v>
      </c>
      <c r="B192" s="1" t="s">
        <v>397</v>
      </c>
      <c r="C192" s="1" t="s">
        <v>398</v>
      </c>
      <c r="D192">
        <v>200009</v>
      </c>
      <c r="E192" s="2" t="s">
        <v>13</v>
      </c>
      <c r="F192" s="4">
        <v>0.98</v>
      </c>
      <c r="J192" s="3" t="str">
        <f>IF(AND(Tabla111[[#This Row],[Valor logrado]]&gt;=Tabla111[[#This Row],[Meta]],Tabla111[[#This Row],[Valor logrado]]&gt;0,Tabla111[[#This Row],[Meta]]&gt;0),"Sí","No")</f>
        <v>No</v>
      </c>
    </row>
    <row r="193" spans="1:10" x14ac:dyDescent="0.25">
      <c r="A193" s="1" t="s">
        <v>386</v>
      </c>
      <c r="B193" s="1" t="s">
        <v>399</v>
      </c>
      <c r="C193" s="1" t="s">
        <v>400</v>
      </c>
      <c r="D193">
        <v>200011</v>
      </c>
      <c r="E193" s="2" t="s">
        <v>13</v>
      </c>
      <c r="F193" s="4">
        <v>0.99</v>
      </c>
      <c r="J193" s="3" t="str">
        <f>IF(AND(Tabla111[[#This Row],[Valor logrado]]&gt;=Tabla111[[#This Row],[Meta]],Tabla111[[#This Row],[Valor logrado]]&gt;0,Tabla111[[#This Row],[Meta]]&gt;0),"Sí","No")</f>
        <v>No</v>
      </c>
    </row>
    <row r="194" spans="1:10" x14ac:dyDescent="0.25">
      <c r="A194" s="1" t="s">
        <v>386</v>
      </c>
      <c r="B194" s="1" t="s">
        <v>401</v>
      </c>
      <c r="C194" s="1" t="s">
        <v>402</v>
      </c>
      <c r="D194">
        <v>200008</v>
      </c>
      <c r="E194" s="2" t="s">
        <v>13</v>
      </c>
      <c r="F194" s="4">
        <v>0.95</v>
      </c>
      <c r="J194" s="3" t="str">
        <f>IF(AND(Tabla111[[#This Row],[Valor logrado]]&gt;=Tabla111[[#This Row],[Meta]],Tabla111[[#This Row],[Valor logrado]]&gt;0,Tabla111[[#This Row],[Meta]]&gt;0),"Sí","No")</f>
        <v>No</v>
      </c>
    </row>
    <row r="195" spans="1:10" x14ac:dyDescent="0.25">
      <c r="A195" s="1" t="s">
        <v>386</v>
      </c>
      <c r="B195" s="1" t="s">
        <v>403</v>
      </c>
      <c r="C195" s="1" t="s">
        <v>404</v>
      </c>
      <c r="D195">
        <v>200005</v>
      </c>
      <c r="E195" s="2" t="s">
        <v>13</v>
      </c>
      <c r="F195" s="4">
        <v>0.99</v>
      </c>
      <c r="J195" s="3" t="str">
        <f>IF(AND(Tabla111[[#This Row],[Valor logrado]]&gt;=Tabla111[[#This Row],[Meta]],Tabla111[[#This Row],[Valor logrado]]&gt;0,Tabla111[[#This Row],[Meta]]&gt;0),"Sí","No")</f>
        <v>No</v>
      </c>
    </row>
    <row r="196" spans="1:10" ht="25.5" x14ac:dyDescent="0.25">
      <c r="A196" s="1" t="s">
        <v>386</v>
      </c>
      <c r="B196" s="1" t="s">
        <v>405</v>
      </c>
      <c r="C196" s="1" t="s">
        <v>406</v>
      </c>
      <c r="D196">
        <v>200006</v>
      </c>
      <c r="E196" s="2" t="s">
        <v>13</v>
      </c>
      <c r="F196" s="4">
        <v>0.96</v>
      </c>
      <c r="J196" s="3" t="str">
        <f>IF(AND(Tabla111[[#This Row],[Valor logrado]]&gt;=Tabla111[[#This Row],[Meta]],Tabla111[[#This Row],[Valor logrado]]&gt;0,Tabla111[[#This Row],[Meta]]&gt;0),"Sí","No")</f>
        <v>No</v>
      </c>
    </row>
    <row r="197" spans="1:10" x14ac:dyDescent="0.25">
      <c r="A197" s="1" t="s">
        <v>386</v>
      </c>
      <c r="B197" s="1" t="s">
        <v>407</v>
      </c>
      <c r="C197" s="1" t="s">
        <v>408</v>
      </c>
      <c r="D197">
        <v>200012</v>
      </c>
      <c r="E197" s="2" t="s">
        <v>13</v>
      </c>
      <c r="F197" s="4">
        <v>0.95</v>
      </c>
      <c r="J197" s="3" t="str">
        <f>IF(AND(Tabla111[[#This Row],[Valor logrado]]&gt;=Tabla111[[#This Row],[Meta]],Tabla111[[#This Row],[Valor logrado]]&gt;0,Tabla111[[#This Row],[Meta]]&gt;0),"Sí","No")</f>
        <v>No</v>
      </c>
    </row>
    <row r="198" spans="1:10" x14ac:dyDescent="0.25">
      <c r="A198" s="1" t="s">
        <v>409</v>
      </c>
      <c r="B198" s="1" t="s">
        <v>410</v>
      </c>
      <c r="C198" s="1" t="s">
        <v>411</v>
      </c>
      <c r="D198">
        <v>210000</v>
      </c>
      <c r="E198" s="2" t="s">
        <v>16</v>
      </c>
      <c r="F198" s="4">
        <v>0.98</v>
      </c>
      <c r="J198" s="3" t="str">
        <f>IF(AND(Tabla111[[#This Row],[Valor logrado]]&gt;=Tabla111[[#This Row],[Meta]],Tabla111[[#This Row],[Valor logrado]]&gt;0,Tabla111[[#This Row],[Meta]]&gt;0),"Sí","No")</f>
        <v>No</v>
      </c>
    </row>
    <row r="199" spans="1:10" x14ac:dyDescent="0.25">
      <c r="A199" s="1" t="s">
        <v>409</v>
      </c>
      <c r="B199" s="1" t="s">
        <v>412</v>
      </c>
      <c r="C199" s="1" t="s">
        <v>413</v>
      </c>
      <c r="D199">
        <v>210011</v>
      </c>
      <c r="E199" s="2" t="s">
        <v>13</v>
      </c>
      <c r="F199" s="4">
        <v>1</v>
      </c>
      <c r="J199" s="3" t="str">
        <f>IF(AND(Tabla111[[#This Row],[Valor logrado]]&gt;=Tabla111[[#This Row],[Meta]],Tabla111[[#This Row],[Valor logrado]]&gt;0,Tabla111[[#This Row],[Meta]]&gt;0),"Sí","No")</f>
        <v>No</v>
      </c>
    </row>
    <row r="200" spans="1:10" x14ac:dyDescent="0.25">
      <c r="A200" s="1" t="s">
        <v>409</v>
      </c>
      <c r="B200" s="1" t="s">
        <v>414</v>
      </c>
      <c r="C200" s="1" t="s">
        <v>415</v>
      </c>
      <c r="D200">
        <v>210010</v>
      </c>
      <c r="E200" s="2" t="s">
        <v>13</v>
      </c>
      <c r="F200" s="4">
        <v>1</v>
      </c>
      <c r="J200" s="3" t="str">
        <f>IF(AND(Tabla111[[#This Row],[Valor logrado]]&gt;=Tabla111[[#This Row],[Meta]],Tabla111[[#This Row],[Valor logrado]]&gt;0,Tabla111[[#This Row],[Meta]]&gt;0),"Sí","No")</f>
        <v>No</v>
      </c>
    </row>
    <row r="201" spans="1:10" x14ac:dyDescent="0.25">
      <c r="A201" s="1" t="s">
        <v>409</v>
      </c>
      <c r="B201" s="1" t="s">
        <v>416</v>
      </c>
      <c r="C201" s="1" t="s">
        <v>417</v>
      </c>
      <c r="D201">
        <v>210002</v>
      </c>
      <c r="E201" s="2" t="s">
        <v>13</v>
      </c>
      <c r="F201" s="4">
        <v>1</v>
      </c>
      <c r="J201" s="3" t="str">
        <f>IF(AND(Tabla111[[#This Row],[Valor logrado]]&gt;=Tabla111[[#This Row],[Meta]],Tabla111[[#This Row],[Valor logrado]]&gt;0,Tabla111[[#This Row],[Meta]]&gt;0),"Sí","No")</f>
        <v>No</v>
      </c>
    </row>
    <row r="202" spans="1:10" x14ac:dyDescent="0.25">
      <c r="A202" s="1" t="s">
        <v>409</v>
      </c>
      <c r="B202" s="1" t="s">
        <v>418</v>
      </c>
      <c r="C202" s="1" t="s">
        <v>419</v>
      </c>
      <c r="D202">
        <v>210006</v>
      </c>
      <c r="E202" s="2" t="s">
        <v>13</v>
      </c>
      <c r="F202" s="4">
        <v>0.91</v>
      </c>
      <c r="J202" s="3" t="str">
        <f>IF(AND(Tabla111[[#This Row],[Valor logrado]]&gt;=Tabla111[[#This Row],[Meta]],Tabla111[[#This Row],[Valor logrado]]&gt;0,Tabla111[[#This Row],[Meta]]&gt;0),"Sí","No")</f>
        <v>No</v>
      </c>
    </row>
    <row r="203" spans="1:10" x14ac:dyDescent="0.25">
      <c r="A203" s="1" t="s">
        <v>409</v>
      </c>
      <c r="B203" s="1" t="s">
        <v>420</v>
      </c>
      <c r="C203" s="1" t="s">
        <v>421</v>
      </c>
      <c r="D203">
        <v>210007</v>
      </c>
      <c r="E203" s="2" t="s">
        <v>13</v>
      </c>
      <c r="F203" s="4">
        <v>0.98</v>
      </c>
      <c r="J203" s="3" t="str">
        <f>IF(AND(Tabla111[[#This Row],[Valor logrado]]&gt;=Tabla111[[#This Row],[Meta]],Tabla111[[#This Row],[Valor logrado]]&gt;0,Tabla111[[#This Row],[Meta]]&gt;0),"Sí","No")</f>
        <v>No</v>
      </c>
    </row>
    <row r="204" spans="1:10" x14ac:dyDescent="0.25">
      <c r="A204" s="1" t="s">
        <v>409</v>
      </c>
      <c r="B204" s="1" t="s">
        <v>422</v>
      </c>
      <c r="C204" s="1" t="s">
        <v>423</v>
      </c>
      <c r="D204">
        <v>210004</v>
      </c>
      <c r="E204" s="2" t="s">
        <v>13</v>
      </c>
      <c r="F204" s="4">
        <v>0.93</v>
      </c>
      <c r="J204" s="3" t="str">
        <f>IF(AND(Tabla111[[#This Row],[Valor logrado]]&gt;=Tabla111[[#This Row],[Meta]],Tabla111[[#This Row],[Valor logrado]]&gt;0,Tabla111[[#This Row],[Meta]]&gt;0),"Sí","No")</f>
        <v>No</v>
      </c>
    </row>
    <row r="205" spans="1:10" x14ac:dyDescent="0.25">
      <c r="A205" s="1" t="s">
        <v>409</v>
      </c>
      <c r="B205" s="1" t="s">
        <v>424</v>
      </c>
      <c r="C205" s="1" t="s">
        <v>425</v>
      </c>
      <c r="D205">
        <v>210005</v>
      </c>
      <c r="E205" s="2" t="s">
        <v>13</v>
      </c>
      <c r="F205" s="4">
        <v>1</v>
      </c>
      <c r="J205" s="3" t="str">
        <f>IF(AND(Tabla111[[#This Row],[Valor logrado]]&gt;=Tabla111[[#This Row],[Meta]],Tabla111[[#This Row],[Valor logrado]]&gt;0,Tabla111[[#This Row],[Meta]]&gt;0),"Sí","No")</f>
        <v>No</v>
      </c>
    </row>
    <row r="206" spans="1:10" x14ac:dyDescent="0.25">
      <c r="A206" s="1" t="s">
        <v>409</v>
      </c>
      <c r="B206" s="1" t="s">
        <v>426</v>
      </c>
      <c r="C206" s="1" t="s">
        <v>427</v>
      </c>
      <c r="D206">
        <v>210013</v>
      </c>
      <c r="E206" s="2" t="s">
        <v>13</v>
      </c>
      <c r="F206" s="4">
        <v>1</v>
      </c>
      <c r="J206" s="3" t="str">
        <f>IF(AND(Tabla111[[#This Row],[Valor logrado]]&gt;=Tabla111[[#This Row],[Meta]],Tabla111[[#This Row],[Valor logrado]]&gt;0,Tabla111[[#This Row],[Meta]]&gt;0),"Sí","No")</f>
        <v>No</v>
      </c>
    </row>
    <row r="207" spans="1:10" x14ac:dyDescent="0.25">
      <c r="A207" s="1" t="s">
        <v>409</v>
      </c>
      <c r="B207" s="1" t="s">
        <v>428</v>
      </c>
      <c r="C207" s="1" t="s">
        <v>429</v>
      </c>
      <c r="D207">
        <v>210003</v>
      </c>
      <c r="E207" s="2" t="s">
        <v>13</v>
      </c>
      <c r="F207" s="4">
        <v>1</v>
      </c>
      <c r="J207" s="3" t="str">
        <f>IF(AND(Tabla111[[#This Row],[Valor logrado]]&gt;=Tabla111[[#This Row],[Meta]],Tabla111[[#This Row],[Valor logrado]]&gt;0,Tabla111[[#This Row],[Meta]]&gt;0),"Sí","No")</f>
        <v>No</v>
      </c>
    </row>
    <row r="208" spans="1:10" x14ac:dyDescent="0.25">
      <c r="A208" s="1" t="s">
        <v>409</v>
      </c>
      <c r="B208" s="1" t="s">
        <v>430</v>
      </c>
      <c r="C208" s="1" t="s">
        <v>431</v>
      </c>
      <c r="D208">
        <v>210012</v>
      </c>
      <c r="E208" s="2" t="s">
        <v>13</v>
      </c>
      <c r="F208" s="4">
        <v>1</v>
      </c>
      <c r="J208" s="3" t="str">
        <f>IF(AND(Tabla111[[#This Row],[Valor logrado]]&gt;=Tabla111[[#This Row],[Meta]],Tabla111[[#This Row],[Valor logrado]]&gt;0,Tabla111[[#This Row],[Meta]]&gt;0),"Sí","No")</f>
        <v>No</v>
      </c>
    </row>
    <row r="209" spans="1:10" x14ac:dyDescent="0.25">
      <c r="A209" s="1" t="s">
        <v>409</v>
      </c>
      <c r="B209" s="1" t="s">
        <v>432</v>
      </c>
      <c r="C209" s="1" t="s">
        <v>433</v>
      </c>
      <c r="D209">
        <v>210001</v>
      </c>
      <c r="E209" s="2" t="s">
        <v>13</v>
      </c>
      <c r="F209" s="4">
        <v>0.96</v>
      </c>
      <c r="J209" s="3" t="str">
        <f>IF(AND(Tabla111[[#This Row],[Valor logrado]]&gt;=Tabla111[[#This Row],[Meta]],Tabla111[[#This Row],[Valor logrado]]&gt;0,Tabla111[[#This Row],[Meta]]&gt;0),"Sí","No")</f>
        <v>No</v>
      </c>
    </row>
    <row r="210" spans="1:10" x14ac:dyDescent="0.25">
      <c r="A210" s="1" t="s">
        <v>409</v>
      </c>
      <c r="B210" s="1" t="s">
        <v>434</v>
      </c>
      <c r="C210" s="1" t="s">
        <v>435</v>
      </c>
      <c r="D210">
        <v>210009</v>
      </c>
      <c r="E210" s="2" t="s">
        <v>13</v>
      </c>
      <c r="F210" s="4">
        <v>1</v>
      </c>
      <c r="J210" s="3" t="str">
        <f>IF(AND(Tabla111[[#This Row],[Valor logrado]]&gt;=Tabla111[[#This Row],[Meta]],Tabla111[[#This Row],[Valor logrado]]&gt;0,Tabla111[[#This Row],[Meta]]&gt;0),"Sí","No")</f>
        <v>No</v>
      </c>
    </row>
    <row r="211" spans="1:10" x14ac:dyDescent="0.25">
      <c r="A211" s="1" t="s">
        <v>409</v>
      </c>
      <c r="B211" s="1" t="s">
        <v>436</v>
      </c>
      <c r="C211" s="1" t="s">
        <v>437</v>
      </c>
      <c r="D211">
        <v>210008</v>
      </c>
      <c r="E211" s="2" t="s">
        <v>13</v>
      </c>
      <c r="F211" s="4">
        <v>1</v>
      </c>
      <c r="J211" s="3" t="str">
        <f>IF(AND(Tabla111[[#This Row],[Valor logrado]]&gt;=Tabla111[[#This Row],[Meta]],Tabla111[[#This Row],[Valor logrado]]&gt;0,Tabla111[[#This Row],[Meta]]&gt;0),"Sí","No")</f>
        <v>No</v>
      </c>
    </row>
    <row r="212" spans="1:10" x14ac:dyDescent="0.25">
      <c r="A212" s="1" t="s">
        <v>409</v>
      </c>
      <c r="B212" s="1" t="s">
        <v>438</v>
      </c>
      <c r="C212" s="1" t="s">
        <v>439</v>
      </c>
      <c r="D212">
        <v>210014</v>
      </c>
      <c r="E212" s="2" t="s">
        <v>13</v>
      </c>
      <c r="F212" s="4">
        <v>1</v>
      </c>
      <c r="J212" s="3" t="str">
        <f>IF(AND(Tabla111[[#This Row],[Valor logrado]]&gt;=Tabla111[[#This Row],[Meta]],Tabla111[[#This Row],[Valor logrado]]&gt;0,Tabla111[[#This Row],[Meta]]&gt;0),"Sí","No")</f>
        <v>No</v>
      </c>
    </row>
    <row r="213" spans="1:10" x14ac:dyDescent="0.25">
      <c r="A213" s="1" t="s">
        <v>440</v>
      </c>
      <c r="B213" s="1" t="s">
        <v>441</v>
      </c>
      <c r="C213" s="1" t="s">
        <v>442</v>
      </c>
      <c r="D213">
        <v>220001</v>
      </c>
      <c r="E213" s="2" t="s">
        <v>33</v>
      </c>
      <c r="F213" s="4" t="s">
        <v>17</v>
      </c>
      <c r="J213" s="3" t="str">
        <f>IF(AND(Tabla111[[#This Row],[Valor logrado]]&gt;=Tabla111[[#This Row],[Meta]],Tabla111[[#This Row],[Valor logrado]]&gt;0,Tabla111[[#This Row],[Meta]]&gt;0),"Sí","No")</f>
        <v>No</v>
      </c>
    </row>
    <row r="214" spans="1:10" x14ac:dyDescent="0.25">
      <c r="A214" s="1" t="s">
        <v>440</v>
      </c>
      <c r="B214" s="1" t="s">
        <v>441</v>
      </c>
      <c r="C214" s="1" t="s">
        <v>443</v>
      </c>
      <c r="D214">
        <v>220000</v>
      </c>
      <c r="E214" s="2" t="s">
        <v>16</v>
      </c>
      <c r="F214" s="4">
        <v>1</v>
      </c>
      <c r="J214" s="3" t="str">
        <f>IF(AND(Tabla111[[#This Row],[Valor logrado]]&gt;=Tabla111[[#This Row],[Meta]],Tabla111[[#This Row],[Valor logrado]]&gt;0,Tabla111[[#This Row],[Meta]]&gt;0),"Sí","No")</f>
        <v>No</v>
      </c>
    </row>
    <row r="215" spans="1:10" x14ac:dyDescent="0.25">
      <c r="A215" s="1" t="s">
        <v>440</v>
      </c>
      <c r="B215" s="1" t="s">
        <v>444</v>
      </c>
      <c r="C215" s="1" t="s">
        <v>445</v>
      </c>
      <c r="D215">
        <v>220005</v>
      </c>
      <c r="E215" s="2" t="s">
        <v>13</v>
      </c>
      <c r="F215" s="4">
        <v>0.99</v>
      </c>
      <c r="J215" s="3" t="str">
        <f>IF(AND(Tabla111[[#This Row],[Valor logrado]]&gt;=Tabla111[[#This Row],[Meta]],Tabla111[[#This Row],[Valor logrado]]&gt;0,Tabla111[[#This Row],[Meta]]&gt;0),"Sí","No")</f>
        <v>No</v>
      </c>
    </row>
    <row r="216" spans="1:10" x14ac:dyDescent="0.25">
      <c r="A216" s="1" t="s">
        <v>440</v>
      </c>
      <c r="B216" s="1" t="s">
        <v>444</v>
      </c>
      <c r="C216" s="1" t="s">
        <v>446</v>
      </c>
      <c r="D216">
        <v>220009</v>
      </c>
      <c r="E216" s="2" t="s">
        <v>33</v>
      </c>
      <c r="F216" s="4" t="s">
        <v>17</v>
      </c>
      <c r="J216" s="3" t="str">
        <f>IF(AND(Tabla111[[#This Row],[Valor logrado]]&gt;=Tabla111[[#This Row],[Meta]],Tabla111[[#This Row],[Valor logrado]]&gt;0,Tabla111[[#This Row],[Meta]]&gt;0),"Sí","No")</f>
        <v>No</v>
      </c>
    </row>
    <row r="217" spans="1:10" x14ac:dyDescent="0.25">
      <c r="A217" s="1" t="s">
        <v>440</v>
      </c>
      <c r="B217" s="1" t="s">
        <v>444</v>
      </c>
      <c r="C217" s="1" t="s">
        <v>447</v>
      </c>
      <c r="D217">
        <v>220007</v>
      </c>
      <c r="E217" s="2" t="s">
        <v>33</v>
      </c>
      <c r="F217" s="4" t="s">
        <v>17</v>
      </c>
      <c r="J217" s="3" t="str">
        <f>IF(AND(Tabla111[[#This Row],[Valor logrado]]&gt;=Tabla111[[#This Row],[Meta]],Tabla111[[#This Row],[Valor logrado]]&gt;0,Tabla111[[#This Row],[Meta]]&gt;0),"Sí","No")</f>
        <v>No</v>
      </c>
    </row>
    <row r="218" spans="1:10" x14ac:dyDescent="0.25">
      <c r="A218" s="1" t="s">
        <v>440</v>
      </c>
      <c r="B218" s="1" t="s">
        <v>448</v>
      </c>
      <c r="C218" s="1" t="s">
        <v>449</v>
      </c>
      <c r="D218">
        <v>220003</v>
      </c>
      <c r="E218" s="2" t="s">
        <v>33</v>
      </c>
      <c r="F218" s="4" t="s">
        <v>17</v>
      </c>
      <c r="J218" s="3" t="str">
        <f>IF(AND(Tabla111[[#This Row],[Valor logrado]]&gt;=Tabla111[[#This Row],[Meta]],Tabla111[[#This Row],[Valor logrado]]&gt;0,Tabla111[[#This Row],[Meta]]&gt;0),"Sí","No")</f>
        <v>No</v>
      </c>
    </row>
    <row r="219" spans="1:10" x14ac:dyDescent="0.25">
      <c r="A219" s="1" t="s">
        <v>440</v>
      </c>
      <c r="B219" s="1" t="s">
        <v>448</v>
      </c>
      <c r="C219" s="1" t="s">
        <v>450</v>
      </c>
      <c r="D219">
        <v>220006</v>
      </c>
      <c r="E219" s="2" t="s">
        <v>13</v>
      </c>
      <c r="F219" s="4">
        <v>0.99</v>
      </c>
      <c r="J219" s="3" t="str">
        <f>IF(AND(Tabla111[[#This Row],[Valor logrado]]&gt;=Tabla111[[#This Row],[Meta]],Tabla111[[#This Row],[Valor logrado]]&gt;0,Tabla111[[#This Row],[Meta]]&gt;0),"Sí","No")</f>
        <v>No</v>
      </c>
    </row>
    <row r="220" spans="1:10" x14ac:dyDescent="0.25">
      <c r="A220" s="1" t="s">
        <v>440</v>
      </c>
      <c r="B220" s="1" t="s">
        <v>451</v>
      </c>
      <c r="C220" s="1" t="s">
        <v>452</v>
      </c>
      <c r="D220">
        <v>220010</v>
      </c>
      <c r="E220" s="2" t="s">
        <v>13</v>
      </c>
      <c r="F220" s="4">
        <v>1</v>
      </c>
      <c r="J220" s="3" t="str">
        <f>IF(AND(Tabla111[[#This Row],[Valor logrado]]&gt;=Tabla111[[#This Row],[Meta]],Tabla111[[#This Row],[Valor logrado]]&gt;0,Tabla111[[#This Row],[Meta]]&gt;0),"Sí","No")</f>
        <v>No</v>
      </c>
    </row>
    <row r="221" spans="1:10" x14ac:dyDescent="0.25">
      <c r="A221" s="1" t="s">
        <v>440</v>
      </c>
      <c r="B221" s="1" t="s">
        <v>453</v>
      </c>
      <c r="C221" s="1" t="s">
        <v>454</v>
      </c>
      <c r="D221">
        <v>220004</v>
      </c>
      <c r="E221" s="2" t="s">
        <v>13</v>
      </c>
      <c r="F221" s="4">
        <v>0.99</v>
      </c>
      <c r="J221" s="3" t="str">
        <f>IF(AND(Tabla111[[#This Row],[Valor logrado]]&gt;=Tabla111[[#This Row],[Meta]],Tabla111[[#This Row],[Valor logrado]]&gt;0,Tabla111[[#This Row],[Meta]]&gt;0),"Sí","No")</f>
        <v>No</v>
      </c>
    </row>
    <row r="222" spans="1:10" x14ac:dyDescent="0.25">
      <c r="A222" s="1" t="s">
        <v>440</v>
      </c>
      <c r="B222" s="1" t="s">
        <v>455</v>
      </c>
      <c r="C222" s="1" t="s">
        <v>456</v>
      </c>
      <c r="D222">
        <v>220008</v>
      </c>
      <c r="E222" s="2" t="s">
        <v>13</v>
      </c>
      <c r="F222" s="4">
        <v>0.99</v>
      </c>
      <c r="J222" s="3" t="str">
        <f>IF(AND(Tabla111[[#This Row],[Valor logrado]]&gt;=Tabla111[[#This Row],[Meta]],Tabla111[[#This Row],[Valor logrado]]&gt;0,Tabla111[[#This Row],[Meta]]&gt;0),"Sí","No")</f>
        <v>No</v>
      </c>
    </row>
    <row r="223" spans="1:10" x14ac:dyDescent="0.25">
      <c r="A223" s="1" t="s">
        <v>440</v>
      </c>
      <c r="B223" s="1" t="s">
        <v>457</v>
      </c>
      <c r="C223" s="1" t="s">
        <v>458</v>
      </c>
      <c r="D223">
        <v>220002</v>
      </c>
      <c r="E223" s="2" t="s">
        <v>13</v>
      </c>
      <c r="F223" s="4">
        <v>1</v>
      </c>
      <c r="J223" s="3" t="str">
        <f>IF(AND(Tabla111[[#This Row],[Valor logrado]]&gt;=Tabla111[[#This Row],[Meta]],Tabla111[[#This Row],[Valor logrado]]&gt;0,Tabla111[[#This Row],[Meta]]&gt;0),"Sí","No")</f>
        <v>No</v>
      </c>
    </row>
    <row r="224" spans="1:10" x14ac:dyDescent="0.25">
      <c r="A224" s="1" t="s">
        <v>459</v>
      </c>
      <c r="B224" s="1" t="s">
        <v>460</v>
      </c>
      <c r="C224" s="1" t="s">
        <v>461</v>
      </c>
      <c r="D224">
        <v>230003</v>
      </c>
      <c r="E224" s="2" t="s">
        <v>33</v>
      </c>
      <c r="F224" s="4" t="s">
        <v>17</v>
      </c>
      <c r="J224" s="3" t="str">
        <f>IF(AND(Tabla111[[#This Row],[Valor logrado]]&gt;=Tabla111[[#This Row],[Meta]],Tabla111[[#This Row],[Valor logrado]]&gt;0,Tabla111[[#This Row],[Meta]]&gt;0),"Sí","No")</f>
        <v>No</v>
      </c>
    </row>
    <row r="225" spans="1:10" x14ac:dyDescent="0.25">
      <c r="A225" s="1" t="s">
        <v>459</v>
      </c>
      <c r="B225" s="1" t="s">
        <v>460</v>
      </c>
      <c r="C225" s="1" t="s">
        <v>462</v>
      </c>
      <c r="D225">
        <v>230002</v>
      </c>
      <c r="E225" s="2" t="s">
        <v>33</v>
      </c>
      <c r="F225" s="4" t="s">
        <v>17</v>
      </c>
      <c r="J225" s="3" t="str">
        <f>IF(AND(Tabla111[[#This Row],[Valor logrado]]&gt;=Tabla111[[#This Row],[Meta]],Tabla111[[#This Row],[Valor logrado]]&gt;0,Tabla111[[#This Row],[Meta]]&gt;0),"Sí","No")</f>
        <v>No</v>
      </c>
    </row>
    <row r="226" spans="1:10" x14ac:dyDescent="0.25">
      <c r="A226" s="1" t="s">
        <v>459</v>
      </c>
      <c r="B226" s="1" t="s">
        <v>460</v>
      </c>
      <c r="C226" s="1" t="s">
        <v>463</v>
      </c>
      <c r="D226">
        <v>230004</v>
      </c>
      <c r="E226" s="2" t="s">
        <v>33</v>
      </c>
      <c r="F226" s="4" t="s">
        <v>17</v>
      </c>
      <c r="J226" s="3" t="str">
        <f>IF(AND(Tabla111[[#This Row],[Valor logrado]]&gt;=Tabla111[[#This Row],[Meta]],Tabla111[[#This Row],[Valor logrado]]&gt;0,Tabla111[[#This Row],[Meta]]&gt;0),"Sí","No")</f>
        <v>No</v>
      </c>
    </row>
    <row r="227" spans="1:10" x14ac:dyDescent="0.25">
      <c r="A227" s="1" t="s">
        <v>459</v>
      </c>
      <c r="B227" s="1" t="s">
        <v>460</v>
      </c>
      <c r="C227" s="1" t="s">
        <v>464</v>
      </c>
      <c r="D227">
        <v>230000</v>
      </c>
      <c r="E227" s="2" t="s">
        <v>16</v>
      </c>
      <c r="F227" s="4">
        <v>1</v>
      </c>
      <c r="J227" s="3" t="str">
        <f>IF(AND(Tabla111[[#This Row],[Valor logrado]]&gt;=Tabla111[[#This Row],[Meta]],Tabla111[[#This Row],[Valor logrado]]&gt;0,Tabla111[[#This Row],[Meta]]&gt;0),"Sí","No")</f>
        <v>No</v>
      </c>
    </row>
    <row r="228" spans="1:10" x14ac:dyDescent="0.25">
      <c r="A228" s="1" t="s">
        <v>459</v>
      </c>
      <c r="B228" s="1" t="s">
        <v>465</v>
      </c>
      <c r="C228" s="1" t="s">
        <v>466</v>
      </c>
      <c r="D228">
        <v>230001</v>
      </c>
      <c r="E228" s="2" t="s">
        <v>13</v>
      </c>
      <c r="F228" s="4">
        <v>1</v>
      </c>
      <c r="J228" s="3" t="str">
        <f>IF(AND(Tabla111[[#This Row],[Valor logrado]]&gt;=Tabla111[[#This Row],[Meta]],Tabla111[[#This Row],[Valor logrado]]&gt;0,Tabla111[[#This Row],[Meta]]&gt;0),"Sí","No")</f>
        <v>No</v>
      </c>
    </row>
    <row r="229" spans="1:10" x14ac:dyDescent="0.25">
      <c r="A229" s="1" t="s">
        <v>467</v>
      </c>
      <c r="B229" s="1" t="s">
        <v>468</v>
      </c>
      <c r="C229" s="1" t="s">
        <v>469</v>
      </c>
      <c r="D229">
        <v>240000</v>
      </c>
      <c r="E229" s="2" t="s">
        <v>16</v>
      </c>
      <c r="F229" s="4">
        <v>1</v>
      </c>
      <c r="J229" s="3" t="str">
        <f>IF(AND(Tabla111[[#This Row],[Valor logrado]]&gt;=Tabla111[[#This Row],[Meta]],Tabla111[[#This Row],[Valor logrado]]&gt;0,Tabla111[[#This Row],[Meta]]&gt;0),"Sí","No")</f>
        <v>No</v>
      </c>
    </row>
    <row r="230" spans="1:10" x14ac:dyDescent="0.25">
      <c r="A230" s="1" t="s">
        <v>467</v>
      </c>
      <c r="B230" s="1" t="s">
        <v>470</v>
      </c>
      <c r="C230" s="1" t="s">
        <v>471</v>
      </c>
      <c r="D230">
        <v>240001</v>
      </c>
      <c r="E230" s="2" t="s">
        <v>13</v>
      </c>
      <c r="F230" s="4">
        <v>1</v>
      </c>
      <c r="J230" s="3" t="str">
        <f>IF(AND(Tabla111[[#This Row],[Valor logrado]]&gt;=Tabla111[[#This Row],[Meta]],Tabla111[[#This Row],[Valor logrado]]&gt;0,Tabla111[[#This Row],[Meta]]&gt;0),"Sí","No")</f>
        <v>No</v>
      </c>
    </row>
    <row r="231" spans="1:10" ht="25.5" x14ac:dyDescent="0.25">
      <c r="A231" s="1" t="s">
        <v>467</v>
      </c>
      <c r="B231" s="1" t="s">
        <v>472</v>
      </c>
      <c r="C231" s="1" t="s">
        <v>473</v>
      </c>
      <c r="D231">
        <v>240002</v>
      </c>
      <c r="E231" s="2" t="s">
        <v>13</v>
      </c>
      <c r="F231" s="4">
        <v>0.98</v>
      </c>
      <c r="J231" s="3" t="str">
        <f>IF(AND(Tabla111[[#This Row],[Valor logrado]]&gt;=Tabla111[[#This Row],[Meta]],Tabla111[[#This Row],[Valor logrado]]&gt;0,Tabla111[[#This Row],[Meta]]&gt;0),"Sí","No")</f>
        <v>No</v>
      </c>
    </row>
    <row r="232" spans="1:10" x14ac:dyDescent="0.25">
      <c r="A232" s="1" t="s">
        <v>467</v>
      </c>
      <c r="B232" s="1" t="s">
        <v>474</v>
      </c>
      <c r="C232" s="1" t="s">
        <v>475</v>
      </c>
      <c r="D232">
        <v>240003</v>
      </c>
      <c r="E232" s="2" t="s">
        <v>13</v>
      </c>
      <c r="F232" s="4">
        <v>1</v>
      </c>
      <c r="J232" s="3" t="str">
        <f>IF(AND(Tabla111[[#This Row],[Valor logrado]]&gt;=Tabla111[[#This Row],[Meta]],Tabla111[[#This Row],[Valor logrado]]&gt;0,Tabla111[[#This Row],[Meta]]&gt;0),"Sí","No")</f>
        <v>No</v>
      </c>
    </row>
    <row r="233" spans="1:10" x14ac:dyDescent="0.25">
      <c r="A233" s="1" t="s">
        <v>476</v>
      </c>
      <c r="B233" s="1" t="s">
        <v>477</v>
      </c>
      <c r="C233" s="1" t="s">
        <v>478</v>
      </c>
      <c r="D233">
        <v>250000</v>
      </c>
      <c r="E233" s="2" t="s">
        <v>16</v>
      </c>
      <c r="F233" s="4">
        <v>0.92</v>
      </c>
      <c r="J233" s="3" t="str">
        <f>IF(AND(Tabla111[[#This Row],[Valor logrado]]&gt;=Tabla111[[#This Row],[Meta]],Tabla111[[#This Row],[Valor logrado]]&gt;0,Tabla111[[#This Row],[Meta]]&gt;0),"Sí","No")</f>
        <v>No</v>
      </c>
    </row>
    <row r="234" spans="1:10" x14ac:dyDescent="0.25">
      <c r="A234" s="1" t="s">
        <v>476</v>
      </c>
      <c r="B234" s="1" t="s">
        <v>479</v>
      </c>
      <c r="C234" s="1" t="s">
        <v>480</v>
      </c>
      <c r="D234">
        <v>250004</v>
      </c>
      <c r="E234" s="2" t="s">
        <v>13</v>
      </c>
      <c r="F234" s="4">
        <v>0.86</v>
      </c>
      <c r="J234" s="3" t="str">
        <f>IF(AND(Tabla111[[#This Row],[Valor logrado]]&gt;=Tabla111[[#This Row],[Meta]],Tabla111[[#This Row],[Valor logrado]]&gt;0,Tabla111[[#This Row],[Meta]]&gt;0),"Sí","No")</f>
        <v>No</v>
      </c>
    </row>
    <row r="235" spans="1:10" x14ac:dyDescent="0.25">
      <c r="A235" s="1" t="s">
        <v>476</v>
      </c>
      <c r="B235" s="1" t="s">
        <v>481</v>
      </c>
      <c r="C235" s="1" t="s">
        <v>482</v>
      </c>
      <c r="D235">
        <v>250002</v>
      </c>
      <c r="E235" s="2" t="s">
        <v>13</v>
      </c>
      <c r="F235" s="4">
        <v>0.91</v>
      </c>
      <c r="J235" s="3" t="str">
        <f>IF(AND(Tabla111[[#This Row],[Valor logrado]]&gt;=Tabla111[[#This Row],[Meta]],Tabla111[[#This Row],[Valor logrado]]&gt;0,Tabla111[[#This Row],[Meta]]&gt;0),"Sí","No")</f>
        <v>No</v>
      </c>
    </row>
    <row r="236" spans="1:10" x14ac:dyDescent="0.25">
      <c r="A236" s="1" t="s">
        <v>476</v>
      </c>
      <c r="B236" s="1" t="s">
        <v>483</v>
      </c>
      <c r="C236" s="1" t="s">
        <v>484</v>
      </c>
      <c r="D236">
        <v>250001</v>
      </c>
      <c r="E236" s="2" t="s">
        <v>13</v>
      </c>
      <c r="F236" s="4">
        <v>0.9</v>
      </c>
      <c r="J236" s="3" t="str">
        <f>IF(AND(Tabla111[[#This Row],[Valor logrado]]&gt;=Tabla111[[#This Row],[Meta]],Tabla111[[#This Row],[Valor logrado]]&gt;0,Tabla111[[#This Row],[Meta]]&gt;0),"Sí","No")</f>
        <v>No</v>
      </c>
    </row>
    <row r="237" spans="1:10" x14ac:dyDescent="0.25">
      <c r="A237" s="1" t="s">
        <v>476</v>
      </c>
      <c r="B237" s="1" t="s">
        <v>485</v>
      </c>
      <c r="C237" s="1" t="s">
        <v>486</v>
      </c>
      <c r="D237">
        <v>250003</v>
      </c>
      <c r="E237" s="2" t="s">
        <v>13</v>
      </c>
      <c r="F237" s="4">
        <v>0.96</v>
      </c>
      <c r="J237" s="3" t="str">
        <f>IF(AND(Tabla111[[#This Row],[Valor logrado]]&gt;=Tabla111[[#This Row],[Meta]],Tabla111[[#This Row],[Valor logrado]]&gt;0,Tabla111[[#This Row],[Meta]]&gt;0),"Sí","No")</f>
        <v>No</v>
      </c>
    </row>
    <row r="238" spans="1:10" x14ac:dyDescent="0.25">
      <c r="A238" s="1" t="s">
        <v>487</v>
      </c>
      <c r="B238" s="1" t="s">
        <v>488</v>
      </c>
      <c r="C238" s="1" t="s">
        <v>489</v>
      </c>
      <c r="D238">
        <v>150200</v>
      </c>
      <c r="E238" s="2" t="s">
        <v>16</v>
      </c>
      <c r="F238" s="4">
        <v>0.99</v>
      </c>
      <c r="J238" s="3" t="str">
        <f>IF(AND(Tabla111[[#This Row],[Valor logrado]]&gt;=Tabla111[[#This Row],[Meta]],Tabla111[[#This Row],[Valor logrado]]&gt;0,Tabla111[[#This Row],[Meta]]&gt;0),"Sí","No")</f>
        <v>No</v>
      </c>
    </row>
    <row r="239" spans="1:10" x14ac:dyDescent="0.25">
      <c r="A239" s="1" t="s">
        <v>487</v>
      </c>
      <c r="B239" s="1" t="s">
        <v>490</v>
      </c>
      <c r="C239" s="1" t="s">
        <v>491</v>
      </c>
      <c r="D239">
        <v>150201</v>
      </c>
      <c r="E239" s="2" t="s">
        <v>13</v>
      </c>
      <c r="F239" s="4">
        <v>0.99</v>
      </c>
      <c r="J239" s="3" t="str">
        <f>IF(AND(Tabla111[[#This Row],[Valor logrado]]&gt;=Tabla111[[#This Row],[Meta]],Tabla111[[#This Row],[Valor logrado]]&gt;0,Tabla111[[#This Row],[Meta]]&gt;0),"Sí","No")</f>
        <v>No</v>
      </c>
    </row>
    <row r="240" spans="1:10" x14ac:dyDescent="0.25">
      <c r="A240" s="1" t="s">
        <v>487</v>
      </c>
      <c r="B240" s="1" t="s">
        <v>492</v>
      </c>
      <c r="C240" s="1" t="s">
        <v>493</v>
      </c>
      <c r="D240">
        <v>150202</v>
      </c>
      <c r="E240" s="2" t="s">
        <v>13</v>
      </c>
      <c r="F240" s="4">
        <v>0.96</v>
      </c>
      <c r="J240" s="3" t="str">
        <f>IF(AND(Tabla111[[#This Row],[Valor logrado]]&gt;=Tabla111[[#This Row],[Meta]],Tabla111[[#This Row],[Valor logrado]]&gt;0,Tabla111[[#This Row],[Meta]]&gt;0),"Sí","No")</f>
        <v>No</v>
      </c>
    </row>
    <row r="241" spans="1:10" x14ac:dyDescent="0.25">
      <c r="A241" s="1" t="s">
        <v>487</v>
      </c>
      <c r="B241" s="1" t="s">
        <v>494</v>
      </c>
      <c r="C241" s="1" t="s">
        <v>495</v>
      </c>
      <c r="D241">
        <v>150203</v>
      </c>
      <c r="E241" s="2" t="s">
        <v>13</v>
      </c>
      <c r="F241" s="4">
        <v>1</v>
      </c>
      <c r="J241" s="3" t="str">
        <f>IF(AND(Tabla111[[#This Row],[Valor logrado]]&gt;=Tabla111[[#This Row],[Meta]],Tabla111[[#This Row],[Valor logrado]]&gt;0,Tabla111[[#This Row],[Meta]]&gt;0),"Sí","No")</f>
        <v>No</v>
      </c>
    </row>
    <row r="242" spans="1:10" x14ac:dyDescent="0.25">
      <c r="A242" s="1" t="s">
        <v>487</v>
      </c>
      <c r="B242" s="1" t="s">
        <v>496</v>
      </c>
      <c r="C242" s="1" t="s">
        <v>497</v>
      </c>
      <c r="D242">
        <v>150204</v>
      </c>
      <c r="E242" s="2" t="s">
        <v>13</v>
      </c>
      <c r="F242" s="4">
        <v>1</v>
      </c>
      <c r="J242" s="3" t="str">
        <f>IF(AND(Tabla111[[#This Row],[Valor logrado]]&gt;=Tabla111[[#This Row],[Meta]],Tabla111[[#This Row],[Valor logrado]]&gt;0,Tabla111[[#This Row],[Meta]]&gt;0),"Sí","No")</f>
        <v>No</v>
      </c>
    </row>
    <row r="243" spans="1:10" x14ac:dyDescent="0.25">
      <c r="A243" s="1" t="s">
        <v>487</v>
      </c>
      <c r="B243" s="1" t="s">
        <v>498</v>
      </c>
      <c r="C243" s="1" t="s">
        <v>499</v>
      </c>
      <c r="D243">
        <v>150205</v>
      </c>
      <c r="E243" s="2" t="s">
        <v>13</v>
      </c>
      <c r="F243" s="4">
        <v>0.95</v>
      </c>
      <c r="J243" s="3" t="str">
        <f>IF(AND(Tabla111[[#This Row],[Valor logrado]]&gt;=Tabla111[[#This Row],[Meta]],Tabla111[[#This Row],[Valor logrado]]&gt;0,Tabla111[[#This Row],[Meta]]&gt;0),"Sí","No")</f>
        <v>No</v>
      </c>
    </row>
    <row r="244" spans="1:10" x14ac:dyDescent="0.25">
      <c r="A244" s="1" t="s">
        <v>487</v>
      </c>
      <c r="B244" s="1" t="s">
        <v>500</v>
      </c>
      <c r="C244" s="1" t="s">
        <v>501</v>
      </c>
      <c r="D244">
        <v>150206</v>
      </c>
      <c r="E244" s="2" t="s">
        <v>13</v>
      </c>
      <c r="F244" s="4">
        <v>1</v>
      </c>
      <c r="J244" s="3" t="str">
        <f>IF(AND(Tabla111[[#This Row],[Valor logrado]]&gt;=Tabla111[[#This Row],[Meta]],Tabla111[[#This Row],[Valor logrado]]&gt;0,Tabla111[[#This Row],[Meta]]&gt;0),"Sí","No")</f>
        <v>No</v>
      </c>
    </row>
    <row r="245" spans="1:10" x14ac:dyDescent="0.25">
      <c r="A245" s="1" t="s">
        <v>487</v>
      </c>
      <c r="B245" s="1" t="s">
        <v>502</v>
      </c>
      <c r="C245" s="1" t="s">
        <v>503</v>
      </c>
      <c r="D245">
        <v>150207</v>
      </c>
      <c r="E245" s="2" t="s">
        <v>13</v>
      </c>
      <c r="F245" s="4">
        <v>0.99</v>
      </c>
      <c r="J245" s="3" t="str">
        <f>IF(AND(Tabla111[[#This Row],[Valor logrado]]&gt;=Tabla111[[#This Row],[Meta]],Tabla111[[#This Row],[Valor logrado]]&gt;0,Tabla111[[#This Row],[Meta]]&gt;0),"Sí","No")</f>
        <v>No</v>
      </c>
    </row>
    <row r="246" spans="1:10" x14ac:dyDescent="0.25">
      <c r="A246" s="1" t="s">
        <v>487</v>
      </c>
      <c r="B246" s="1" t="s">
        <v>504</v>
      </c>
      <c r="C246" s="1" t="s">
        <v>505</v>
      </c>
      <c r="D246">
        <v>150208</v>
      </c>
      <c r="E246" s="2" t="s">
        <v>13</v>
      </c>
      <c r="F246" s="4">
        <v>1</v>
      </c>
      <c r="J246" s="3" t="str">
        <f>IF(AND(Tabla111[[#This Row],[Valor logrado]]&gt;=Tabla111[[#This Row],[Meta]],Tabla111[[#This Row],[Valor logrado]]&gt;0,Tabla111[[#This Row],[Meta]]&gt;0),"Sí","No")</f>
        <v>No</v>
      </c>
    </row>
    <row r="247" spans="1:10" x14ac:dyDescent="0.25">
      <c r="A247" s="1" t="s">
        <v>487</v>
      </c>
      <c r="B247" s="1" t="s">
        <v>506</v>
      </c>
      <c r="C247" s="1" t="s">
        <v>507</v>
      </c>
      <c r="D247">
        <v>150209</v>
      </c>
      <c r="E247" s="2" t="s">
        <v>13</v>
      </c>
      <c r="F247" s="4">
        <v>1</v>
      </c>
      <c r="J247" s="3" t="str">
        <f>IF(AND(Tabla111[[#This Row],[Valor logrado]]&gt;=Tabla111[[#This Row],[Meta]],Tabla111[[#This Row],[Valor logrado]]&gt;0,Tabla111[[#This Row],[Meta]]&gt;0),"Sí","No")</f>
        <v>No</v>
      </c>
    </row>
    <row r="248" spans="1:10" x14ac:dyDescent="0.25">
      <c r="A248" s="1" t="s">
        <v>508</v>
      </c>
      <c r="B248" s="1" t="s">
        <v>509</v>
      </c>
      <c r="C248" s="1" t="s">
        <v>510</v>
      </c>
      <c r="D248">
        <v>70101</v>
      </c>
      <c r="E248" s="2" t="s">
        <v>16</v>
      </c>
      <c r="F248" s="4">
        <v>0.99</v>
      </c>
      <c r="J248" s="3" t="str">
        <f>IF(AND(Tabla111[[#This Row],[Valor logrado]]&gt;=Tabla111[[#This Row],[Meta]],Tabla111[[#This Row],[Valor logrado]]&gt;0,Tabla111[[#This Row],[Meta]]&gt;0),"Sí","No")</f>
        <v>No</v>
      </c>
    </row>
    <row r="249" spans="1:10" x14ac:dyDescent="0.25">
      <c r="A249" s="1" t="s">
        <v>508</v>
      </c>
      <c r="B249" s="1" t="s">
        <v>511</v>
      </c>
      <c r="C249" s="1" t="s">
        <v>512</v>
      </c>
      <c r="D249">
        <v>70102</v>
      </c>
      <c r="E249" s="2" t="s">
        <v>13</v>
      </c>
      <c r="F249" s="4">
        <v>1</v>
      </c>
      <c r="J249" s="3" t="str">
        <f>IF(AND(Tabla111[[#This Row],[Valor logrado]]&gt;=Tabla111[[#This Row],[Meta]],Tabla111[[#This Row],[Valor logrado]]&gt;0,Tabla111[[#This Row],[Meta]]&gt;0),"Sí","No")</f>
        <v>No</v>
      </c>
    </row>
  </sheetData>
  <pageMargins left="0.7" right="0.7" top="0.75" bottom="0.75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B2D8E7-7887-4227-BB8D-0F49E1AE826C}">
  <sheetPr codeName="Hoja11">
    <tabColor theme="3"/>
  </sheetPr>
  <dimension ref="A1:J249"/>
  <sheetViews>
    <sheetView workbookViewId="0"/>
  </sheetViews>
  <sheetFormatPr baseColWidth="10" defaultColWidth="11.42578125" defaultRowHeight="15" x14ac:dyDescent="0.25"/>
  <cols>
    <col min="1" max="1" width="21.7109375" bestFit="1" customWidth="1"/>
    <col min="2" max="2" width="74.85546875" customWidth="1"/>
    <col min="3" max="3" width="36.28515625" customWidth="1"/>
    <col min="4" max="4" width="25.140625" customWidth="1"/>
    <col min="5" max="5" width="17.7109375" bestFit="1" customWidth="1"/>
    <col min="6" max="6" width="14.7109375" style="4" customWidth="1"/>
    <col min="7" max="7" width="13.28515625" style="3" customWidth="1"/>
    <col min="8" max="8" width="15.28515625" style="3" customWidth="1"/>
    <col min="9" max="9" width="15" style="4" customWidth="1"/>
    <col min="10" max="10" width="15.85546875" style="3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4" t="s">
        <v>5</v>
      </c>
      <c r="G1" s="3" t="s">
        <v>6</v>
      </c>
      <c r="H1" s="3" t="s">
        <v>7</v>
      </c>
      <c r="I1" s="4" t="s">
        <v>8</v>
      </c>
      <c r="J1" s="3" t="s">
        <v>9</v>
      </c>
    </row>
    <row r="2" spans="1:10" x14ac:dyDescent="0.25">
      <c r="A2" s="1" t="s">
        <v>10</v>
      </c>
      <c r="B2" s="1" t="s">
        <v>11</v>
      </c>
      <c r="C2" s="1" t="s">
        <v>12</v>
      </c>
      <c r="D2">
        <v>150102</v>
      </c>
      <c r="E2" s="2" t="s">
        <v>13</v>
      </c>
      <c r="F2" s="4">
        <v>0.62</v>
      </c>
      <c r="J2" s="3" t="str">
        <f>IF(AND(Tabla112[[#This Row],[Valor logrado]]&gt;=Tabla112[[#This Row],[Meta]],Tabla112[[#This Row],[Valor logrado]]&gt;0,Tabla112[[#This Row],[Meta]]&gt;0),"Sí","No")</f>
        <v>No</v>
      </c>
    </row>
    <row r="3" spans="1:10" x14ac:dyDescent="0.25">
      <c r="A3" s="1" t="s">
        <v>10</v>
      </c>
      <c r="B3" s="1" t="s">
        <v>14</v>
      </c>
      <c r="C3" s="1" t="s">
        <v>15</v>
      </c>
      <c r="D3">
        <v>150101</v>
      </c>
      <c r="E3" s="2" t="s">
        <v>16</v>
      </c>
      <c r="F3" s="4">
        <v>0.76</v>
      </c>
      <c r="J3" s="3" t="str">
        <f>IF(AND(Tabla112[[#This Row],[Valor logrado]]&gt;=Tabla112[[#This Row],[Meta]],Tabla112[[#This Row],[Valor logrado]]&gt;0,Tabla112[[#This Row],[Meta]]&gt;0),"Sí","No")</f>
        <v>No</v>
      </c>
    </row>
    <row r="4" spans="1:10" x14ac:dyDescent="0.25">
      <c r="A4" s="1" t="s">
        <v>10</v>
      </c>
      <c r="B4" s="1" t="s">
        <v>18</v>
      </c>
      <c r="C4" s="1" t="s">
        <v>19</v>
      </c>
      <c r="D4">
        <v>150103</v>
      </c>
      <c r="E4" s="2" t="s">
        <v>13</v>
      </c>
      <c r="F4" s="4">
        <v>1</v>
      </c>
      <c r="J4" s="3" t="str">
        <f>IF(AND(Tabla112[[#This Row],[Valor logrado]]&gt;=Tabla112[[#This Row],[Meta]],Tabla112[[#This Row],[Valor logrado]]&gt;0,Tabla112[[#This Row],[Meta]]&gt;0),"Sí","No")</f>
        <v>No</v>
      </c>
    </row>
    <row r="5" spans="1:10" x14ac:dyDescent="0.25">
      <c r="A5" s="1" t="s">
        <v>10</v>
      </c>
      <c r="B5" s="1" t="s">
        <v>20</v>
      </c>
      <c r="C5" s="1" t="s">
        <v>21</v>
      </c>
      <c r="D5">
        <v>150104</v>
      </c>
      <c r="E5" s="2" t="s">
        <v>13</v>
      </c>
      <c r="F5" s="4">
        <v>0.99</v>
      </c>
      <c r="J5" s="3" t="str">
        <f>IF(AND(Tabla112[[#This Row],[Valor logrado]]&gt;=Tabla112[[#This Row],[Meta]],Tabla112[[#This Row],[Valor logrado]]&gt;0,Tabla112[[#This Row],[Meta]]&gt;0),"Sí","No")</f>
        <v>No</v>
      </c>
    </row>
    <row r="6" spans="1:10" x14ac:dyDescent="0.25">
      <c r="A6" s="1" t="s">
        <v>10</v>
      </c>
      <c r="B6" s="1" t="s">
        <v>22</v>
      </c>
      <c r="C6" s="1" t="s">
        <v>23</v>
      </c>
      <c r="D6">
        <v>150105</v>
      </c>
      <c r="E6" s="2" t="s">
        <v>13</v>
      </c>
      <c r="F6" s="4">
        <v>0.65</v>
      </c>
      <c r="J6" s="3" t="str">
        <f>IF(AND(Tabla112[[#This Row],[Valor logrado]]&gt;=Tabla112[[#This Row],[Meta]],Tabla112[[#This Row],[Valor logrado]]&gt;0,Tabla112[[#This Row],[Meta]]&gt;0),"Sí","No")</f>
        <v>No</v>
      </c>
    </row>
    <row r="7" spans="1:10" x14ac:dyDescent="0.25">
      <c r="A7" s="1" t="s">
        <v>10</v>
      </c>
      <c r="B7" s="1" t="s">
        <v>24</v>
      </c>
      <c r="C7" s="1" t="s">
        <v>25</v>
      </c>
      <c r="D7">
        <v>150106</v>
      </c>
      <c r="E7" s="2" t="s">
        <v>13</v>
      </c>
      <c r="F7" s="4">
        <v>0.76</v>
      </c>
      <c r="J7" s="3" t="str">
        <f>IF(AND(Tabla112[[#This Row],[Valor logrado]]&gt;=Tabla112[[#This Row],[Meta]],Tabla112[[#This Row],[Valor logrado]]&gt;0,Tabla112[[#This Row],[Meta]]&gt;0),"Sí","No")</f>
        <v>No</v>
      </c>
    </row>
    <row r="8" spans="1:10" x14ac:dyDescent="0.25">
      <c r="A8" s="1" t="s">
        <v>10</v>
      </c>
      <c r="B8" s="1" t="s">
        <v>26</v>
      </c>
      <c r="C8" s="1" t="s">
        <v>27</v>
      </c>
      <c r="D8">
        <v>150107</v>
      </c>
      <c r="E8" s="2" t="s">
        <v>13</v>
      </c>
      <c r="F8" s="4">
        <v>0.62</v>
      </c>
      <c r="J8" s="3" t="str">
        <f>IF(AND(Tabla112[[#This Row],[Valor logrado]]&gt;=Tabla112[[#This Row],[Meta]],Tabla112[[#This Row],[Valor logrado]]&gt;0,Tabla112[[#This Row],[Meta]]&gt;0),"Sí","No")</f>
        <v>No</v>
      </c>
    </row>
    <row r="9" spans="1:10" x14ac:dyDescent="0.25">
      <c r="A9" s="1" t="s">
        <v>10</v>
      </c>
      <c r="B9" s="1" t="s">
        <v>28</v>
      </c>
      <c r="C9" s="1" t="s">
        <v>29</v>
      </c>
      <c r="D9">
        <v>150108</v>
      </c>
      <c r="E9" s="2" t="s">
        <v>13</v>
      </c>
      <c r="F9" s="4">
        <v>0.62</v>
      </c>
      <c r="J9" s="3" t="str">
        <f>IF(AND(Tabla112[[#This Row],[Valor logrado]]&gt;=Tabla112[[#This Row],[Meta]],Tabla112[[#This Row],[Valor logrado]]&gt;0,Tabla112[[#This Row],[Meta]]&gt;0),"Sí","No")</f>
        <v>No</v>
      </c>
    </row>
    <row r="10" spans="1:10" x14ac:dyDescent="0.25">
      <c r="A10" s="1" t="s">
        <v>30</v>
      </c>
      <c r="B10" s="1" t="s">
        <v>31</v>
      </c>
      <c r="C10" s="1" t="s">
        <v>32</v>
      </c>
      <c r="D10">
        <v>10003</v>
      </c>
      <c r="E10" s="2" t="s">
        <v>33</v>
      </c>
      <c r="F10" s="4" t="s">
        <v>17</v>
      </c>
      <c r="J10" s="3" t="str">
        <f>IF(AND(Tabla112[[#This Row],[Valor logrado]]&gt;=Tabla112[[#This Row],[Meta]],Tabla112[[#This Row],[Valor logrado]]&gt;0,Tabla112[[#This Row],[Meta]]&gt;0),"Sí","No")</f>
        <v>No</v>
      </c>
    </row>
    <row r="11" spans="1:10" x14ac:dyDescent="0.25">
      <c r="A11" s="1" t="s">
        <v>30</v>
      </c>
      <c r="B11" s="1" t="s">
        <v>31</v>
      </c>
      <c r="C11" s="1" t="s">
        <v>34</v>
      </c>
      <c r="D11">
        <v>10001</v>
      </c>
      <c r="E11" s="2" t="s">
        <v>33</v>
      </c>
      <c r="F11" s="4" t="s">
        <v>17</v>
      </c>
      <c r="J11" s="3" t="str">
        <f>IF(AND(Tabla112[[#This Row],[Valor logrado]]&gt;=Tabla112[[#This Row],[Meta]],Tabla112[[#This Row],[Valor logrado]]&gt;0,Tabla112[[#This Row],[Meta]]&gt;0),"Sí","No")</f>
        <v>No</v>
      </c>
    </row>
    <row r="12" spans="1:10" x14ac:dyDescent="0.25">
      <c r="A12" s="1" t="s">
        <v>30</v>
      </c>
      <c r="B12" s="1" t="s">
        <v>31</v>
      </c>
      <c r="C12" s="1" t="s">
        <v>35</v>
      </c>
      <c r="D12">
        <v>10000</v>
      </c>
      <c r="E12" s="2" t="s">
        <v>16</v>
      </c>
      <c r="F12" s="4">
        <v>0.71</v>
      </c>
      <c r="J12" s="3" t="str">
        <f>IF(AND(Tabla112[[#This Row],[Valor logrado]]&gt;=Tabla112[[#This Row],[Meta]],Tabla112[[#This Row],[Valor logrado]]&gt;0,Tabla112[[#This Row],[Meta]]&gt;0),"Sí","No")</f>
        <v>No</v>
      </c>
    </row>
    <row r="13" spans="1:10" x14ac:dyDescent="0.25">
      <c r="A13" s="1" t="s">
        <v>30</v>
      </c>
      <c r="B13" s="1" t="s">
        <v>31</v>
      </c>
      <c r="C13" s="1" t="s">
        <v>36</v>
      </c>
      <c r="D13">
        <v>10005</v>
      </c>
      <c r="E13" s="2" t="s">
        <v>33</v>
      </c>
      <c r="F13" s="4" t="s">
        <v>17</v>
      </c>
      <c r="J13" s="3" t="str">
        <f>IF(AND(Tabla112[[#This Row],[Valor logrado]]&gt;=Tabla112[[#This Row],[Meta]],Tabla112[[#This Row],[Valor logrado]]&gt;0,Tabla112[[#This Row],[Meta]]&gt;0),"Sí","No")</f>
        <v>No</v>
      </c>
    </row>
    <row r="14" spans="1:10" x14ac:dyDescent="0.25">
      <c r="A14" s="1" t="s">
        <v>30</v>
      </c>
      <c r="B14" s="1" t="s">
        <v>31</v>
      </c>
      <c r="C14" s="1" t="s">
        <v>37</v>
      </c>
      <c r="D14">
        <v>10006</v>
      </c>
      <c r="E14" s="2" t="s">
        <v>33</v>
      </c>
      <c r="F14" s="4" t="s">
        <v>17</v>
      </c>
      <c r="J14" s="3" t="str">
        <f>IF(AND(Tabla112[[#This Row],[Valor logrado]]&gt;=Tabla112[[#This Row],[Meta]],Tabla112[[#This Row],[Valor logrado]]&gt;0,Tabla112[[#This Row],[Meta]]&gt;0),"Sí","No")</f>
        <v>No</v>
      </c>
    </row>
    <row r="15" spans="1:10" x14ac:dyDescent="0.25">
      <c r="A15" s="1" t="s">
        <v>30</v>
      </c>
      <c r="B15" s="1" t="s">
        <v>38</v>
      </c>
      <c r="C15" s="1" t="s">
        <v>39</v>
      </c>
      <c r="D15">
        <v>10007</v>
      </c>
      <c r="E15" s="2" t="s">
        <v>13</v>
      </c>
      <c r="F15" s="4">
        <v>0.65</v>
      </c>
      <c r="J15" s="3" t="str">
        <f>IF(AND(Tabla112[[#This Row],[Valor logrado]]&gt;=Tabla112[[#This Row],[Meta]],Tabla112[[#This Row],[Valor logrado]]&gt;0,Tabla112[[#This Row],[Meta]]&gt;0),"Sí","No")</f>
        <v>No</v>
      </c>
    </row>
    <row r="16" spans="1:10" x14ac:dyDescent="0.25">
      <c r="A16" s="1" t="s">
        <v>30</v>
      </c>
      <c r="B16" s="1" t="s">
        <v>40</v>
      </c>
      <c r="C16" s="1" t="s">
        <v>41</v>
      </c>
      <c r="D16">
        <v>10004</v>
      </c>
      <c r="E16" s="2" t="s">
        <v>13</v>
      </c>
      <c r="F16" s="4">
        <v>0.62</v>
      </c>
      <c r="J16" s="3" t="str">
        <f>IF(AND(Tabla112[[#This Row],[Valor logrado]]&gt;=Tabla112[[#This Row],[Meta]],Tabla112[[#This Row],[Valor logrado]]&gt;0,Tabla112[[#This Row],[Meta]]&gt;0),"Sí","No")</f>
        <v>No</v>
      </c>
    </row>
    <row r="17" spans="1:10" x14ac:dyDescent="0.25">
      <c r="A17" s="1" t="s">
        <v>30</v>
      </c>
      <c r="B17" s="1" t="s">
        <v>42</v>
      </c>
      <c r="C17" s="1" t="s">
        <v>43</v>
      </c>
      <c r="D17">
        <v>10002</v>
      </c>
      <c r="E17" s="2" t="s">
        <v>13</v>
      </c>
      <c r="F17" s="4">
        <v>0.62</v>
      </c>
      <c r="J17" s="3" t="str">
        <f>IF(AND(Tabla112[[#This Row],[Valor logrado]]&gt;=Tabla112[[#This Row],[Meta]],Tabla112[[#This Row],[Valor logrado]]&gt;0,Tabla112[[#This Row],[Meta]]&gt;0),"Sí","No")</f>
        <v>No</v>
      </c>
    </row>
    <row r="18" spans="1:10" x14ac:dyDescent="0.25">
      <c r="A18" s="1" t="s">
        <v>30</v>
      </c>
      <c r="B18" s="1" t="s">
        <v>42</v>
      </c>
      <c r="C18" s="1" t="s">
        <v>44</v>
      </c>
      <c r="D18">
        <v>10009</v>
      </c>
      <c r="E18" s="2" t="s">
        <v>33</v>
      </c>
      <c r="F18" s="4" t="s">
        <v>17</v>
      </c>
      <c r="J18" s="3" t="str">
        <f>IF(AND(Tabla112[[#This Row],[Valor logrado]]&gt;=Tabla112[[#This Row],[Meta]],Tabla112[[#This Row],[Valor logrado]]&gt;0,Tabla112[[#This Row],[Meta]]&gt;0),"Sí","No")</f>
        <v>No</v>
      </c>
    </row>
    <row r="19" spans="1:10" x14ac:dyDescent="0.25">
      <c r="A19" s="1" t="s">
        <v>45</v>
      </c>
      <c r="B19" s="1" t="s">
        <v>46</v>
      </c>
      <c r="C19" s="1" t="s">
        <v>47</v>
      </c>
      <c r="D19">
        <v>20000</v>
      </c>
      <c r="E19" s="2" t="s">
        <v>16</v>
      </c>
      <c r="F19" s="4">
        <v>0.73</v>
      </c>
      <c r="J19" s="3" t="str">
        <f>IF(AND(Tabla112[[#This Row],[Valor logrado]]&gt;=Tabla112[[#This Row],[Meta]],Tabla112[[#This Row],[Valor logrado]]&gt;0,Tabla112[[#This Row],[Meta]]&gt;0),"Sí","No")</f>
        <v>No</v>
      </c>
    </row>
    <row r="20" spans="1:10" x14ac:dyDescent="0.25">
      <c r="A20" s="1" t="s">
        <v>45</v>
      </c>
      <c r="B20" s="1" t="s">
        <v>48</v>
      </c>
      <c r="C20" s="1" t="s">
        <v>49</v>
      </c>
      <c r="D20">
        <v>20018</v>
      </c>
      <c r="E20" s="2" t="s">
        <v>13</v>
      </c>
      <c r="F20" s="4">
        <v>0.65</v>
      </c>
      <c r="J20" s="3" t="str">
        <f>IF(AND(Tabla112[[#This Row],[Valor logrado]]&gt;=Tabla112[[#This Row],[Meta]],Tabla112[[#This Row],[Valor logrado]]&gt;0,Tabla112[[#This Row],[Meta]]&gt;0),"Sí","No")</f>
        <v>No</v>
      </c>
    </row>
    <row r="21" spans="1:10" x14ac:dyDescent="0.25">
      <c r="A21" s="1" t="s">
        <v>45</v>
      </c>
      <c r="B21" s="1" t="s">
        <v>50</v>
      </c>
      <c r="C21" s="1" t="s">
        <v>51</v>
      </c>
      <c r="D21">
        <v>20012</v>
      </c>
      <c r="E21" s="2" t="s">
        <v>13</v>
      </c>
      <c r="F21" s="4">
        <v>0.72</v>
      </c>
      <c r="J21" s="3" t="str">
        <f>IF(AND(Tabla112[[#This Row],[Valor logrado]]&gt;=Tabla112[[#This Row],[Meta]],Tabla112[[#This Row],[Valor logrado]]&gt;0,Tabla112[[#This Row],[Meta]]&gt;0),"Sí","No")</f>
        <v>No</v>
      </c>
    </row>
    <row r="22" spans="1:10" x14ac:dyDescent="0.25">
      <c r="A22" s="1" t="s">
        <v>45</v>
      </c>
      <c r="B22" s="1" t="s">
        <v>52</v>
      </c>
      <c r="C22" s="1" t="s">
        <v>53</v>
      </c>
      <c r="D22">
        <v>20011</v>
      </c>
      <c r="E22" s="2" t="s">
        <v>13</v>
      </c>
      <c r="F22" s="4">
        <v>0.62</v>
      </c>
      <c r="J22" s="3" t="str">
        <f>IF(AND(Tabla112[[#This Row],[Valor logrado]]&gt;=Tabla112[[#This Row],[Meta]],Tabla112[[#This Row],[Valor logrado]]&gt;0,Tabla112[[#This Row],[Meta]]&gt;0),"Sí","No")</f>
        <v>No</v>
      </c>
    </row>
    <row r="23" spans="1:10" x14ac:dyDescent="0.25">
      <c r="A23" s="1" t="s">
        <v>45</v>
      </c>
      <c r="B23" s="1" t="s">
        <v>54</v>
      </c>
      <c r="C23" s="1" t="s">
        <v>55</v>
      </c>
      <c r="D23">
        <v>20002</v>
      </c>
      <c r="E23" s="2" t="s">
        <v>13</v>
      </c>
      <c r="F23" s="4">
        <v>0.62</v>
      </c>
      <c r="J23" s="3" t="str">
        <f>IF(AND(Tabla112[[#This Row],[Valor logrado]]&gt;=Tabla112[[#This Row],[Meta]],Tabla112[[#This Row],[Valor logrado]]&gt;0,Tabla112[[#This Row],[Meta]]&gt;0),"Sí","No")</f>
        <v>No</v>
      </c>
    </row>
    <row r="24" spans="1:10" x14ac:dyDescent="0.25">
      <c r="A24" s="1" t="s">
        <v>45</v>
      </c>
      <c r="B24" s="1" t="s">
        <v>56</v>
      </c>
      <c r="C24" s="1" t="s">
        <v>57</v>
      </c>
      <c r="D24">
        <v>20016</v>
      </c>
      <c r="E24" s="2" t="s">
        <v>13</v>
      </c>
      <c r="F24" s="4">
        <v>0.85</v>
      </c>
      <c r="J24" s="3" t="str">
        <f>IF(AND(Tabla112[[#This Row],[Valor logrado]]&gt;=Tabla112[[#This Row],[Meta]],Tabla112[[#This Row],[Valor logrado]]&gt;0,Tabla112[[#This Row],[Meta]]&gt;0),"Sí","No")</f>
        <v>No</v>
      </c>
    </row>
    <row r="25" spans="1:10" x14ac:dyDescent="0.25">
      <c r="A25" s="1" t="s">
        <v>45</v>
      </c>
      <c r="B25" s="1" t="s">
        <v>58</v>
      </c>
      <c r="C25" s="1" t="s">
        <v>59</v>
      </c>
      <c r="D25">
        <v>20019</v>
      </c>
      <c r="E25" s="2" t="s">
        <v>13</v>
      </c>
      <c r="F25" s="4">
        <v>0.62</v>
      </c>
      <c r="J25" s="3" t="str">
        <f>IF(AND(Tabla112[[#This Row],[Valor logrado]]&gt;=Tabla112[[#This Row],[Meta]],Tabla112[[#This Row],[Valor logrado]]&gt;0,Tabla112[[#This Row],[Meta]]&gt;0),"Sí","No")</f>
        <v>No</v>
      </c>
    </row>
    <row r="26" spans="1:10" x14ac:dyDescent="0.25">
      <c r="A26" s="1" t="s">
        <v>45</v>
      </c>
      <c r="B26" s="1" t="s">
        <v>60</v>
      </c>
      <c r="C26" s="1" t="s">
        <v>61</v>
      </c>
      <c r="D26">
        <v>20007</v>
      </c>
      <c r="E26" s="2" t="s">
        <v>13</v>
      </c>
      <c r="F26" s="4">
        <v>0.98</v>
      </c>
      <c r="J26" s="3" t="str">
        <f>IF(AND(Tabla112[[#This Row],[Valor logrado]]&gt;=Tabla112[[#This Row],[Meta]],Tabla112[[#This Row],[Valor logrado]]&gt;0,Tabla112[[#This Row],[Meta]]&gt;0),"Sí","No")</f>
        <v>No</v>
      </c>
    </row>
    <row r="27" spans="1:10" x14ac:dyDescent="0.25">
      <c r="A27" s="1" t="s">
        <v>45</v>
      </c>
      <c r="B27" s="1" t="s">
        <v>62</v>
      </c>
      <c r="C27" s="1" t="s">
        <v>63</v>
      </c>
      <c r="D27">
        <v>20010</v>
      </c>
      <c r="E27" s="2" t="s">
        <v>13</v>
      </c>
      <c r="F27" s="4">
        <v>0.72</v>
      </c>
      <c r="J27" s="3" t="str">
        <f>IF(AND(Tabla112[[#This Row],[Valor logrado]]&gt;=Tabla112[[#This Row],[Meta]],Tabla112[[#This Row],[Valor logrado]]&gt;0,Tabla112[[#This Row],[Meta]]&gt;0),"Sí","No")</f>
        <v>No</v>
      </c>
    </row>
    <row r="28" spans="1:10" x14ac:dyDescent="0.25">
      <c r="A28" s="1" t="s">
        <v>45</v>
      </c>
      <c r="B28" s="1" t="s">
        <v>64</v>
      </c>
      <c r="C28" s="1" t="s">
        <v>65</v>
      </c>
      <c r="D28">
        <v>20015</v>
      </c>
      <c r="E28" s="2" t="s">
        <v>13</v>
      </c>
      <c r="F28" s="4">
        <v>0.62</v>
      </c>
      <c r="J28" s="3" t="str">
        <f>IF(AND(Tabla112[[#This Row],[Valor logrado]]&gt;=Tabla112[[#This Row],[Meta]],Tabla112[[#This Row],[Valor logrado]]&gt;0,Tabla112[[#This Row],[Meta]]&gt;0),"Sí","No")</f>
        <v>No</v>
      </c>
    </row>
    <row r="29" spans="1:10" x14ac:dyDescent="0.25">
      <c r="A29" s="1" t="s">
        <v>45</v>
      </c>
      <c r="B29" s="1" t="s">
        <v>66</v>
      </c>
      <c r="C29" s="1" t="s">
        <v>67</v>
      </c>
      <c r="D29">
        <v>20008</v>
      </c>
      <c r="E29" s="2" t="s">
        <v>13</v>
      </c>
      <c r="F29" s="4">
        <v>0.62</v>
      </c>
      <c r="J29" s="3" t="str">
        <f>IF(AND(Tabla112[[#This Row],[Valor logrado]]&gt;=Tabla112[[#This Row],[Meta]],Tabla112[[#This Row],[Valor logrado]]&gt;0,Tabla112[[#This Row],[Meta]]&gt;0),"Sí","No")</f>
        <v>No</v>
      </c>
    </row>
    <row r="30" spans="1:10" x14ac:dyDescent="0.25">
      <c r="A30" s="1" t="s">
        <v>45</v>
      </c>
      <c r="B30" s="1" t="s">
        <v>68</v>
      </c>
      <c r="C30" s="1" t="s">
        <v>69</v>
      </c>
      <c r="D30">
        <v>20001</v>
      </c>
      <c r="E30" s="2" t="s">
        <v>13</v>
      </c>
      <c r="F30" s="4">
        <v>0.78</v>
      </c>
      <c r="J30" s="3" t="str">
        <f>IF(AND(Tabla112[[#This Row],[Valor logrado]]&gt;=Tabla112[[#This Row],[Meta]],Tabla112[[#This Row],[Valor logrado]]&gt;0,Tabla112[[#This Row],[Meta]]&gt;0),"Sí","No")</f>
        <v>No</v>
      </c>
    </row>
    <row r="31" spans="1:10" x14ac:dyDescent="0.25">
      <c r="A31" s="1" t="s">
        <v>45</v>
      </c>
      <c r="B31" s="1" t="s">
        <v>70</v>
      </c>
      <c r="C31" s="1" t="s">
        <v>71</v>
      </c>
      <c r="D31">
        <v>20003</v>
      </c>
      <c r="E31" s="2" t="s">
        <v>13</v>
      </c>
      <c r="F31" s="4">
        <v>0.62</v>
      </c>
      <c r="J31" s="3" t="str">
        <f>IF(AND(Tabla112[[#This Row],[Valor logrado]]&gt;=Tabla112[[#This Row],[Meta]],Tabla112[[#This Row],[Valor logrado]]&gt;0,Tabla112[[#This Row],[Meta]]&gt;0),"Sí","No")</f>
        <v>No</v>
      </c>
    </row>
    <row r="32" spans="1:10" x14ac:dyDescent="0.25">
      <c r="A32" s="1" t="s">
        <v>45</v>
      </c>
      <c r="B32" s="1" t="s">
        <v>72</v>
      </c>
      <c r="C32" s="1" t="s">
        <v>73</v>
      </c>
      <c r="D32">
        <v>20005</v>
      </c>
      <c r="E32" s="2" t="s">
        <v>13</v>
      </c>
      <c r="F32" s="4">
        <v>0.78</v>
      </c>
      <c r="J32" s="3" t="str">
        <f>IF(AND(Tabla112[[#This Row],[Valor logrado]]&gt;=Tabla112[[#This Row],[Meta]],Tabla112[[#This Row],[Valor logrado]]&gt;0,Tabla112[[#This Row],[Meta]]&gt;0),"Sí","No")</f>
        <v>No</v>
      </c>
    </row>
    <row r="33" spans="1:10" x14ac:dyDescent="0.25">
      <c r="A33" s="1" t="s">
        <v>45</v>
      </c>
      <c r="B33" s="1" t="s">
        <v>74</v>
      </c>
      <c r="C33" s="1" t="s">
        <v>75</v>
      </c>
      <c r="D33">
        <v>20004</v>
      </c>
      <c r="E33" s="2" t="s">
        <v>13</v>
      </c>
      <c r="F33" s="4">
        <v>0.87</v>
      </c>
      <c r="J33" s="3" t="str">
        <f>IF(AND(Tabla112[[#This Row],[Valor logrado]]&gt;=Tabla112[[#This Row],[Meta]],Tabla112[[#This Row],[Valor logrado]]&gt;0,Tabla112[[#This Row],[Meta]]&gt;0),"Sí","No")</f>
        <v>No</v>
      </c>
    </row>
    <row r="34" spans="1:10" x14ac:dyDescent="0.25">
      <c r="A34" s="1" t="s">
        <v>45</v>
      </c>
      <c r="B34" s="1" t="s">
        <v>76</v>
      </c>
      <c r="C34" s="1" t="s">
        <v>77</v>
      </c>
      <c r="D34">
        <v>20006</v>
      </c>
      <c r="E34" s="2" t="s">
        <v>13</v>
      </c>
      <c r="F34" s="4">
        <v>0.87</v>
      </c>
      <c r="J34" s="3" t="str">
        <f>IF(AND(Tabla112[[#This Row],[Valor logrado]]&gt;=Tabla112[[#This Row],[Meta]],Tabla112[[#This Row],[Valor logrado]]&gt;0,Tabla112[[#This Row],[Meta]]&gt;0),"Sí","No")</f>
        <v>No</v>
      </c>
    </row>
    <row r="35" spans="1:10" x14ac:dyDescent="0.25">
      <c r="A35" s="1" t="s">
        <v>45</v>
      </c>
      <c r="B35" s="1" t="s">
        <v>78</v>
      </c>
      <c r="C35" s="1" t="s">
        <v>79</v>
      </c>
      <c r="D35">
        <v>20013</v>
      </c>
      <c r="E35" s="2" t="s">
        <v>13</v>
      </c>
      <c r="F35" s="4">
        <v>0.62</v>
      </c>
      <c r="J35" s="3" t="str">
        <f>IF(AND(Tabla112[[#This Row],[Valor logrado]]&gt;=Tabla112[[#This Row],[Meta]],Tabla112[[#This Row],[Valor logrado]]&gt;0,Tabla112[[#This Row],[Meta]]&gt;0),"Sí","No")</f>
        <v>No</v>
      </c>
    </row>
    <row r="36" spans="1:10" x14ac:dyDescent="0.25">
      <c r="A36" s="1" t="s">
        <v>45</v>
      </c>
      <c r="B36" s="1" t="s">
        <v>80</v>
      </c>
      <c r="C36" s="1" t="s">
        <v>81</v>
      </c>
      <c r="D36">
        <v>20014</v>
      </c>
      <c r="E36" s="2" t="s">
        <v>13</v>
      </c>
      <c r="F36" s="4">
        <v>0.62</v>
      </c>
      <c r="J36" s="3" t="str">
        <f>IF(AND(Tabla112[[#This Row],[Valor logrado]]&gt;=Tabla112[[#This Row],[Meta]],Tabla112[[#This Row],[Valor logrado]]&gt;0,Tabla112[[#This Row],[Meta]]&gt;0),"Sí","No")</f>
        <v>No</v>
      </c>
    </row>
    <row r="37" spans="1:10" x14ac:dyDescent="0.25">
      <c r="A37" s="1" t="s">
        <v>45</v>
      </c>
      <c r="B37" s="1" t="s">
        <v>82</v>
      </c>
      <c r="C37" s="1" t="s">
        <v>83</v>
      </c>
      <c r="D37">
        <v>20017</v>
      </c>
      <c r="E37" s="2" t="s">
        <v>13</v>
      </c>
      <c r="F37" s="4">
        <v>0.99</v>
      </c>
      <c r="J37" s="3" t="str">
        <f>IF(AND(Tabla112[[#This Row],[Valor logrado]]&gt;=Tabla112[[#This Row],[Meta]],Tabla112[[#This Row],[Valor logrado]]&gt;0,Tabla112[[#This Row],[Meta]]&gt;0),"Sí","No")</f>
        <v>No</v>
      </c>
    </row>
    <row r="38" spans="1:10" x14ac:dyDescent="0.25">
      <c r="A38" s="1" t="s">
        <v>45</v>
      </c>
      <c r="B38" s="1" t="s">
        <v>84</v>
      </c>
      <c r="C38" s="1" t="s">
        <v>85</v>
      </c>
      <c r="D38">
        <v>20020</v>
      </c>
      <c r="E38" s="2" t="s">
        <v>13</v>
      </c>
      <c r="F38" s="4">
        <v>0.85</v>
      </c>
      <c r="J38" s="3" t="str">
        <f>IF(AND(Tabla112[[#This Row],[Valor logrado]]&gt;=Tabla112[[#This Row],[Meta]],Tabla112[[#This Row],[Valor logrado]]&gt;0,Tabla112[[#This Row],[Meta]]&gt;0),"Sí","No")</f>
        <v>No</v>
      </c>
    </row>
    <row r="39" spans="1:10" x14ac:dyDescent="0.25">
      <c r="A39" s="1" t="s">
        <v>45</v>
      </c>
      <c r="B39" s="1" t="s">
        <v>86</v>
      </c>
      <c r="C39" s="1" t="s">
        <v>87</v>
      </c>
      <c r="D39">
        <v>20009</v>
      </c>
      <c r="E39" s="2" t="s">
        <v>13</v>
      </c>
      <c r="F39" s="4">
        <v>0.72</v>
      </c>
      <c r="J39" s="3" t="str">
        <f>IF(AND(Tabla112[[#This Row],[Valor logrado]]&gt;=Tabla112[[#This Row],[Meta]],Tabla112[[#This Row],[Valor logrado]]&gt;0,Tabla112[[#This Row],[Meta]]&gt;0),"Sí","No")</f>
        <v>No</v>
      </c>
    </row>
    <row r="40" spans="1:10" x14ac:dyDescent="0.25">
      <c r="A40" s="1" t="s">
        <v>88</v>
      </c>
      <c r="B40" s="1" t="s">
        <v>89</v>
      </c>
      <c r="C40" s="1" t="s">
        <v>90</v>
      </c>
      <c r="D40">
        <v>30000</v>
      </c>
      <c r="E40" s="2" t="s">
        <v>91</v>
      </c>
      <c r="F40" s="4">
        <v>0.74</v>
      </c>
      <c r="J40" s="3" t="str">
        <f>IF(AND(Tabla112[[#This Row],[Valor logrado]]&gt;=Tabla112[[#This Row],[Meta]],Tabla112[[#This Row],[Valor logrado]]&gt;0,Tabla112[[#This Row],[Meta]]&gt;0),"Sí","No")</f>
        <v>No</v>
      </c>
    </row>
    <row r="41" spans="1:10" x14ac:dyDescent="0.25">
      <c r="A41" s="1" t="s">
        <v>88</v>
      </c>
      <c r="B41" s="1" t="s">
        <v>92</v>
      </c>
      <c r="C41" s="1" t="s">
        <v>93</v>
      </c>
      <c r="D41">
        <v>30002</v>
      </c>
      <c r="E41" s="2" t="s">
        <v>13</v>
      </c>
      <c r="F41" s="4">
        <v>0.62</v>
      </c>
      <c r="J41" s="3" t="str">
        <f>IF(AND(Tabla112[[#This Row],[Valor logrado]]&gt;=Tabla112[[#This Row],[Meta]],Tabla112[[#This Row],[Valor logrado]]&gt;0,Tabla112[[#This Row],[Meta]]&gt;0),"Sí","No")</f>
        <v>No</v>
      </c>
    </row>
    <row r="42" spans="1:10" x14ac:dyDescent="0.25">
      <c r="A42" s="1" t="s">
        <v>88</v>
      </c>
      <c r="B42" s="1" t="s">
        <v>94</v>
      </c>
      <c r="C42" s="1" t="s">
        <v>95</v>
      </c>
      <c r="D42">
        <v>30005</v>
      </c>
      <c r="E42" s="2" t="s">
        <v>13</v>
      </c>
      <c r="F42" s="4">
        <v>0.85</v>
      </c>
      <c r="J42" s="3" t="str">
        <f>IF(AND(Tabla112[[#This Row],[Valor logrado]]&gt;=Tabla112[[#This Row],[Meta]],Tabla112[[#This Row],[Valor logrado]]&gt;0,Tabla112[[#This Row],[Meta]]&gt;0),"Sí","No")</f>
        <v>No</v>
      </c>
    </row>
    <row r="43" spans="1:10" x14ac:dyDescent="0.25">
      <c r="A43" s="1" t="s">
        <v>88</v>
      </c>
      <c r="B43" s="1" t="s">
        <v>96</v>
      </c>
      <c r="C43" s="1" t="s">
        <v>97</v>
      </c>
      <c r="D43">
        <v>30006</v>
      </c>
      <c r="E43" s="2" t="s">
        <v>13</v>
      </c>
      <c r="F43" s="4">
        <v>0.78</v>
      </c>
      <c r="J43" s="3" t="str">
        <f>IF(AND(Tabla112[[#This Row],[Valor logrado]]&gt;=Tabla112[[#This Row],[Meta]],Tabla112[[#This Row],[Valor logrado]]&gt;0,Tabla112[[#This Row],[Meta]]&gt;0),"Sí","No")</f>
        <v>No</v>
      </c>
    </row>
    <row r="44" spans="1:10" x14ac:dyDescent="0.25">
      <c r="A44" s="1" t="s">
        <v>88</v>
      </c>
      <c r="B44" s="1" t="s">
        <v>98</v>
      </c>
      <c r="C44" s="1" t="s">
        <v>99</v>
      </c>
      <c r="D44">
        <v>30007</v>
      </c>
      <c r="E44" s="2" t="s">
        <v>13</v>
      </c>
      <c r="F44" s="4">
        <v>0.87</v>
      </c>
      <c r="J44" s="3" t="str">
        <f>IF(AND(Tabla112[[#This Row],[Valor logrado]]&gt;=Tabla112[[#This Row],[Meta]],Tabla112[[#This Row],[Valor logrado]]&gt;0,Tabla112[[#This Row],[Meta]]&gt;0),"Sí","No")</f>
        <v>No</v>
      </c>
    </row>
    <row r="45" spans="1:10" x14ac:dyDescent="0.25">
      <c r="A45" s="1" t="s">
        <v>88</v>
      </c>
      <c r="B45" s="1" t="s">
        <v>100</v>
      </c>
      <c r="C45" s="1" t="s">
        <v>101</v>
      </c>
      <c r="D45">
        <v>30008</v>
      </c>
      <c r="E45" s="2" t="s">
        <v>13</v>
      </c>
      <c r="F45" s="4">
        <v>0.78</v>
      </c>
      <c r="J45" s="3" t="str">
        <f>IF(AND(Tabla112[[#This Row],[Valor logrado]]&gt;=Tabla112[[#This Row],[Meta]],Tabla112[[#This Row],[Valor logrado]]&gt;0,Tabla112[[#This Row],[Meta]]&gt;0),"Sí","No")</f>
        <v>No</v>
      </c>
    </row>
    <row r="46" spans="1:10" x14ac:dyDescent="0.25">
      <c r="A46" s="1" t="s">
        <v>88</v>
      </c>
      <c r="B46" s="1" t="s">
        <v>102</v>
      </c>
      <c r="C46" s="1" t="s">
        <v>103</v>
      </c>
      <c r="D46">
        <v>30004</v>
      </c>
      <c r="E46" s="2" t="s">
        <v>13</v>
      </c>
      <c r="F46" s="4">
        <v>0.87</v>
      </c>
      <c r="J46" s="3" t="str">
        <f>IF(AND(Tabla112[[#This Row],[Valor logrado]]&gt;=Tabla112[[#This Row],[Meta]],Tabla112[[#This Row],[Valor logrado]]&gt;0,Tabla112[[#This Row],[Meta]]&gt;0),"Sí","No")</f>
        <v>No</v>
      </c>
    </row>
    <row r="47" spans="1:10" x14ac:dyDescent="0.25">
      <c r="A47" s="1" t="s">
        <v>88</v>
      </c>
      <c r="B47" s="1" t="s">
        <v>104</v>
      </c>
      <c r="C47" s="1" t="s">
        <v>105</v>
      </c>
      <c r="D47">
        <v>30001</v>
      </c>
      <c r="E47" s="2" t="s">
        <v>13</v>
      </c>
      <c r="F47" s="4">
        <v>0.65</v>
      </c>
      <c r="J47" s="3" t="str">
        <f>IF(AND(Tabla112[[#This Row],[Valor logrado]]&gt;=Tabla112[[#This Row],[Meta]],Tabla112[[#This Row],[Valor logrado]]&gt;0,Tabla112[[#This Row],[Meta]]&gt;0),"Sí","No")</f>
        <v>No</v>
      </c>
    </row>
    <row r="48" spans="1:10" x14ac:dyDescent="0.25">
      <c r="A48" s="1" t="s">
        <v>88</v>
      </c>
      <c r="B48" s="1" t="s">
        <v>106</v>
      </c>
      <c r="C48" s="1" t="s">
        <v>107</v>
      </c>
      <c r="D48">
        <v>30003</v>
      </c>
      <c r="E48" s="2" t="s">
        <v>13</v>
      </c>
      <c r="F48" s="4">
        <v>0.78</v>
      </c>
      <c r="J48" s="3" t="str">
        <f>IF(AND(Tabla112[[#This Row],[Valor logrado]]&gt;=Tabla112[[#This Row],[Meta]],Tabla112[[#This Row],[Valor logrado]]&gt;0,Tabla112[[#This Row],[Meta]]&gt;0),"Sí","No")</f>
        <v>No</v>
      </c>
    </row>
    <row r="49" spans="1:10" x14ac:dyDescent="0.25">
      <c r="A49" s="1" t="s">
        <v>108</v>
      </c>
      <c r="B49" s="1" t="s">
        <v>109</v>
      </c>
      <c r="C49" s="1" t="s">
        <v>110</v>
      </c>
      <c r="D49">
        <v>40000</v>
      </c>
      <c r="E49" s="2" t="s">
        <v>91</v>
      </c>
      <c r="F49" s="4">
        <v>0.75</v>
      </c>
      <c r="J49" s="3" t="str">
        <f>IF(AND(Tabla112[[#This Row],[Valor logrado]]&gt;=Tabla112[[#This Row],[Meta]],Tabla112[[#This Row],[Valor logrado]]&gt;0,Tabla112[[#This Row],[Meta]]&gt;0),"Sí","No")</f>
        <v>No</v>
      </c>
    </row>
    <row r="50" spans="1:10" x14ac:dyDescent="0.25">
      <c r="A50" s="1" t="s">
        <v>108</v>
      </c>
      <c r="B50" s="1" t="s">
        <v>111</v>
      </c>
      <c r="C50" s="1" t="s">
        <v>112</v>
      </c>
      <c r="D50">
        <v>40001</v>
      </c>
      <c r="E50" s="2" t="s">
        <v>13</v>
      </c>
      <c r="F50" s="4">
        <v>0.62</v>
      </c>
      <c r="J50" s="3" t="str">
        <f>IF(AND(Tabla112[[#This Row],[Valor logrado]]&gt;=Tabla112[[#This Row],[Meta]],Tabla112[[#This Row],[Valor logrado]]&gt;0,Tabla112[[#This Row],[Meta]]&gt;0),"Sí","No")</f>
        <v>No</v>
      </c>
    </row>
    <row r="51" spans="1:10" x14ac:dyDescent="0.25">
      <c r="A51" s="1" t="s">
        <v>108</v>
      </c>
      <c r="B51" s="1" t="s">
        <v>113</v>
      </c>
      <c r="C51" s="1" t="s">
        <v>114</v>
      </c>
      <c r="D51">
        <v>40002</v>
      </c>
      <c r="E51" s="2" t="s">
        <v>13</v>
      </c>
      <c r="F51" s="4">
        <v>0.65</v>
      </c>
      <c r="J51" s="3" t="str">
        <f>IF(AND(Tabla112[[#This Row],[Valor logrado]]&gt;=Tabla112[[#This Row],[Meta]],Tabla112[[#This Row],[Valor logrado]]&gt;0,Tabla112[[#This Row],[Meta]]&gt;0),"Sí","No")</f>
        <v>No</v>
      </c>
    </row>
    <row r="52" spans="1:10" x14ac:dyDescent="0.25">
      <c r="A52" s="1" t="s">
        <v>108</v>
      </c>
      <c r="B52" s="1" t="s">
        <v>115</v>
      </c>
      <c r="C52" s="1" t="s">
        <v>116</v>
      </c>
      <c r="D52">
        <v>40003</v>
      </c>
      <c r="E52" s="2" t="s">
        <v>13</v>
      </c>
      <c r="F52" s="4">
        <v>0.99</v>
      </c>
      <c r="J52" s="3" t="str">
        <f>IF(AND(Tabla112[[#This Row],[Valor logrado]]&gt;=Tabla112[[#This Row],[Meta]],Tabla112[[#This Row],[Valor logrado]]&gt;0,Tabla112[[#This Row],[Meta]]&gt;0),"Sí","No")</f>
        <v>No</v>
      </c>
    </row>
    <row r="53" spans="1:10" x14ac:dyDescent="0.25">
      <c r="A53" s="1" t="s">
        <v>108</v>
      </c>
      <c r="B53" s="1" t="s">
        <v>117</v>
      </c>
      <c r="C53" s="1" t="s">
        <v>118</v>
      </c>
      <c r="D53">
        <v>40004</v>
      </c>
      <c r="E53" s="2" t="s">
        <v>13</v>
      </c>
      <c r="F53" s="4">
        <v>0.78</v>
      </c>
      <c r="J53" s="3" t="str">
        <f>IF(AND(Tabla112[[#This Row],[Valor logrado]]&gt;=Tabla112[[#This Row],[Meta]],Tabla112[[#This Row],[Valor logrado]]&gt;0,Tabla112[[#This Row],[Meta]]&gt;0),"Sí","No")</f>
        <v>No</v>
      </c>
    </row>
    <row r="54" spans="1:10" x14ac:dyDescent="0.25">
      <c r="A54" s="1" t="s">
        <v>108</v>
      </c>
      <c r="B54" s="1" t="s">
        <v>119</v>
      </c>
      <c r="C54" s="1" t="s">
        <v>120</v>
      </c>
      <c r="D54">
        <v>40005</v>
      </c>
      <c r="E54" s="2" t="s">
        <v>13</v>
      </c>
      <c r="F54" s="4">
        <v>0.99</v>
      </c>
      <c r="J54" s="3" t="str">
        <f>IF(AND(Tabla112[[#This Row],[Valor logrado]]&gt;=Tabla112[[#This Row],[Meta]],Tabla112[[#This Row],[Valor logrado]]&gt;0,Tabla112[[#This Row],[Meta]]&gt;0),"Sí","No")</f>
        <v>No</v>
      </c>
    </row>
    <row r="55" spans="1:10" x14ac:dyDescent="0.25">
      <c r="A55" s="1" t="s">
        <v>108</v>
      </c>
      <c r="B55" s="1" t="s">
        <v>121</v>
      </c>
      <c r="C55" s="1" t="s">
        <v>122</v>
      </c>
      <c r="D55">
        <v>40007</v>
      </c>
      <c r="E55" s="2" t="s">
        <v>13</v>
      </c>
      <c r="F55" s="4">
        <v>0.99</v>
      </c>
      <c r="J55" s="3" t="str">
        <f>IF(AND(Tabla112[[#This Row],[Valor logrado]]&gt;=Tabla112[[#This Row],[Meta]],Tabla112[[#This Row],[Valor logrado]]&gt;0,Tabla112[[#This Row],[Meta]]&gt;0),"Sí","No")</f>
        <v>No</v>
      </c>
    </row>
    <row r="56" spans="1:10" x14ac:dyDescent="0.25">
      <c r="A56" s="1" t="s">
        <v>108</v>
      </c>
      <c r="B56" s="1" t="s">
        <v>123</v>
      </c>
      <c r="C56" s="1" t="s">
        <v>124</v>
      </c>
      <c r="D56">
        <v>40008</v>
      </c>
      <c r="E56" s="2" t="s">
        <v>13</v>
      </c>
      <c r="F56" s="4">
        <v>0.87</v>
      </c>
      <c r="J56" s="3" t="str">
        <f>IF(AND(Tabla112[[#This Row],[Valor logrado]]&gt;=Tabla112[[#This Row],[Meta]],Tabla112[[#This Row],[Valor logrado]]&gt;0,Tabla112[[#This Row],[Meta]]&gt;0),"Sí","No")</f>
        <v>No</v>
      </c>
    </row>
    <row r="57" spans="1:10" x14ac:dyDescent="0.25">
      <c r="A57" s="1" t="s">
        <v>108</v>
      </c>
      <c r="B57" s="1" t="s">
        <v>125</v>
      </c>
      <c r="C57" s="1" t="s">
        <v>126</v>
      </c>
      <c r="D57">
        <v>40009</v>
      </c>
      <c r="E57" s="2" t="s">
        <v>13</v>
      </c>
      <c r="F57" s="4">
        <v>0.87</v>
      </c>
      <c r="J57" s="3" t="str">
        <f>IF(AND(Tabla112[[#This Row],[Valor logrado]]&gt;=Tabla112[[#This Row],[Meta]],Tabla112[[#This Row],[Valor logrado]]&gt;0,Tabla112[[#This Row],[Meta]]&gt;0),"Sí","No")</f>
        <v>No</v>
      </c>
    </row>
    <row r="58" spans="1:10" x14ac:dyDescent="0.25">
      <c r="A58" s="1" t="s">
        <v>108</v>
      </c>
      <c r="B58" s="1" t="s">
        <v>127</v>
      </c>
      <c r="C58" s="1" t="s">
        <v>128</v>
      </c>
      <c r="D58">
        <v>40006</v>
      </c>
      <c r="E58" s="2" t="s">
        <v>13</v>
      </c>
      <c r="F58" s="4">
        <v>0.99</v>
      </c>
      <c r="J58" s="3" t="str">
        <f>IF(AND(Tabla112[[#This Row],[Valor logrado]]&gt;=Tabla112[[#This Row],[Meta]],Tabla112[[#This Row],[Valor logrado]]&gt;0,Tabla112[[#This Row],[Meta]]&gt;0),"Sí","No")</f>
        <v>No</v>
      </c>
    </row>
    <row r="59" spans="1:10" x14ac:dyDescent="0.25">
      <c r="A59" s="1" t="s">
        <v>108</v>
      </c>
      <c r="B59" s="1" t="s">
        <v>129</v>
      </c>
      <c r="C59" s="1" t="s">
        <v>130</v>
      </c>
      <c r="D59">
        <v>40010</v>
      </c>
      <c r="E59" s="2" t="s">
        <v>13</v>
      </c>
      <c r="F59" s="4">
        <v>0.87</v>
      </c>
      <c r="J59" s="3" t="str">
        <f>IF(AND(Tabla112[[#This Row],[Valor logrado]]&gt;=Tabla112[[#This Row],[Meta]],Tabla112[[#This Row],[Valor logrado]]&gt;0,Tabla112[[#This Row],[Meta]]&gt;0),"Sí","No")</f>
        <v>No</v>
      </c>
    </row>
    <row r="60" spans="1:10" x14ac:dyDescent="0.25">
      <c r="A60" s="1" t="s">
        <v>131</v>
      </c>
      <c r="B60" s="1" t="s">
        <v>132</v>
      </c>
      <c r="C60" s="1" t="s">
        <v>133</v>
      </c>
      <c r="D60">
        <v>50000</v>
      </c>
      <c r="E60" s="2" t="s">
        <v>16</v>
      </c>
      <c r="F60" s="4">
        <v>0.76</v>
      </c>
      <c r="J60" s="3" t="str">
        <f>IF(AND(Tabla112[[#This Row],[Valor logrado]]&gt;=Tabla112[[#This Row],[Meta]],Tabla112[[#This Row],[Valor logrado]]&gt;0,Tabla112[[#This Row],[Meta]]&gt;0),"Sí","No")</f>
        <v>No</v>
      </c>
    </row>
    <row r="61" spans="1:10" x14ac:dyDescent="0.25">
      <c r="A61" s="1" t="s">
        <v>131</v>
      </c>
      <c r="B61" s="1" t="s">
        <v>134</v>
      </c>
      <c r="C61" s="1" t="s">
        <v>135</v>
      </c>
      <c r="D61">
        <v>50002</v>
      </c>
      <c r="E61" s="2" t="s">
        <v>13</v>
      </c>
      <c r="F61" s="4">
        <v>0.85</v>
      </c>
      <c r="J61" s="3" t="str">
        <f>IF(AND(Tabla112[[#This Row],[Valor logrado]]&gt;=Tabla112[[#This Row],[Meta]],Tabla112[[#This Row],[Valor logrado]]&gt;0,Tabla112[[#This Row],[Meta]]&gt;0),"Sí","No")</f>
        <v>No</v>
      </c>
    </row>
    <row r="62" spans="1:10" x14ac:dyDescent="0.25">
      <c r="A62" s="1" t="s">
        <v>131</v>
      </c>
      <c r="B62" s="1" t="s">
        <v>136</v>
      </c>
      <c r="C62" s="1" t="s">
        <v>137</v>
      </c>
      <c r="D62">
        <v>50006</v>
      </c>
      <c r="E62" s="2" t="s">
        <v>13</v>
      </c>
      <c r="F62" s="4">
        <v>0.62</v>
      </c>
      <c r="J62" s="3" t="str">
        <f>IF(AND(Tabla112[[#This Row],[Valor logrado]]&gt;=Tabla112[[#This Row],[Meta]],Tabla112[[#This Row],[Valor logrado]]&gt;0,Tabla112[[#This Row],[Meta]]&gt;0),"Sí","No")</f>
        <v>No</v>
      </c>
    </row>
    <row r="63" spans="1:10" x14ac:dyDescent="0.25">
      <c r="A63" s="1" t="s">
        <v>131</v>
      </c>
      <c r="B63" s="1" t="s">
        <v>138</v>
      </c>
      <c r="C63" s="1" t="s">
        <v>139</v>
      </c>
      <c r="D63">
        <v>50007</v>
      </c>
      <c r="E63" s="2" t="s">
        <v>13</v>
      </c>
      <c r="F63" s="4">
        <v>0.65</v>
      </c>
      <c r="J63" s="3" t="str">
        <f>IF(AND(Tabla112[[#This Row],[Valor logrado]]&gt;=Tabla112[[#This Row],[Meta]],Tabla112[[#This Row],[Valor logrado]]&gt;0,Tabla112[[#This Row],[Meta]]&gt;0),"Sí","No")</f>
        <v>No</v>
      </c>
    </row>
    <row r="64" spans="1:10" x14ac:dyDescent="0.25">
      <c r="A64" s="1" t="s">
        <v>131</v>
      </c>
      <c r="B64" s="1" t="s">
        <v>140</v>
      </c>
      <c r="C64" s="1" t="s">
        <v>141</v>
      </c>
      <c r="D64">
        <v>50008</v>
      </c>
      <c r="E64" s="2" t="s">
        <v>13</v>
      </c>
      <c r="F64" s="4">
        <v>0.62</v>
      </c>
      <c r="J64" s="3" t="str">
        <f>IF(AND(Tabla112[[#This Row],[Valor logrado]]&gt;=Tabla112[[#This Row],[Meta]],Tabla112[[#This Row],[Valor logrado]]&gt;0,Tabla112[[#This Row],[Meta]]&gt;0),"Sí","No")</f>
        <v>No</v>
      </c>
    </row>
    <row r="65" spans="1:10" x14ac:dyDescent="0.25">
      <c r="A65" s="1" t="s">
        <v>131</v>
      </c>
      <c r="B65" s="1" t="s">
        <v>142</v>
      </c>
      <c r="C65" s="1" t="s">
        <v>143</v>
      </c>
      <c r="D65">
        <v>50004</v>
      </c>
      <c r="E65" s="2" t="s">
        <v>13</v>
      </c>
      <c r="F65" s="4">
        <v>0.98</v>
      </c>
      <c r="J65" s="3" t="str">
        <f>IF(AND(Tabla112[[#This Row],[Valor logrado]]&gt;=Tabla112[[#This Row],[Meta]],Tabla112[[#This Row],[Valor logrado]]&gt;0,Tabla112[[#This Row],[Meta]]&gt;0),"Sí","No")</f>
        <v>No</v>
      </c>
    </row>
    <row r="66" spans="1:10" x14ac:dyDescent="0.25">
      <c r="A66" s="1" t="s">
        <v>131</v>
      </c>
      <c r="B66" s="1" t="s">
        <v>144</v>
      </c>
      <c r="C66" s="1" t="s">
        <v>145</v>
      </c>
      <c r="D66">
        <v>50005</v>
      </c>
      <c r="E66" s="2" t="s">
        <v>13</v>
      </c>
      <c r="F66" s="4">
        <v>0.62</v>
      </c>
      <c r="J66" s="3" t="str">
        <f>IF(AND(Tabla112[[#This Row],[Valor logrado]]&gt;=Tabla112[[#This Row],[Meta]],Tabla112[[#This Row],[Valor logrado]]&gt;0,Tabla112[[#This Row],[Meta]]&gt;0),"Sí","No")</f>
        <v>No</v>
      </c>
    </row>
    <row r="67" spans="1:10" x14ac:dyDescent="0.25">
      <c r="A67" s="1" t="s">
        <v>131</v>
      </c>
      <c r="B67" s="1" t="s">
        <v>146</v>
      </c>
      <c r="C67" s="1" t="s">
        <v>147</v>
      </c>
      <c r="D67">
        <v>50001</v>
      </c>
      <c r="E67" s="2" t="s">
        <v>13</v>
      </c>
      <c r="F67" s="4">
        <v>0.76</v>
      </c>
      <c r="J67" s="3" t="str">
        <f>IF(AND(Tabla112[[#This Row],[Valor logrado]]&gt;=Tabla112[[#This Row],[Meta]],Tabla112[[#This Row],[Valor logrado]]&gt;0,Tabla112[[#This Row],[Meta]]&gt;0),"Sí","No")</f>
        <v>No</v>
      </c>
    </row>
    <row r="68" spans="1:10" x14ac:dyDescent="0.25">
      <c r="A68" s="1" t="s">
        <v>131</v>
      </c>
      <c r="B68" s="1" t="s">
        <v>148</v>
      </c>
      <c r="C68" s="1" t="s">
        <v>149</v>
      </c>
      <c r="D68">
        <v>50009</v>
      </c>
      <c r="E68" s="2" t="s">
        <v>13</v>
      </c>
      <c r="F68" s="4">
        <v>0.78</v>
      </c>
      <c r="J68" s="3" t="str">
        <f>IF(AND(Tabla112[[#This Row],[Valor logrado]]&gt;=Tabla112[[#This Row],[Meta]],Tabla112[[#This Row],[Valor logrado]]&gt;0,Tabla112[[#This Row],[Meta]]&gt;0),"Sí","No")</f>
        <v>No</v>
      </c>
    </row>
    <row r="69" spans="1:10" x14ac:dyDescent="0.25">
      <c r="A69" s="1" t="s">
        <v>131</v>
      </c>
      <c r="B69" s="1" t="s">
        <v>150</v>
      </c>
      <c r="C69" s="1" t="s">
        <v>151</v>
      </c>
      <c r="D69">
        <v>50010</v>
      </c>
      <c r="E69" s="2" t="s">
        <v>13</v>
      </c>
      <c r="F69" s="4">
        <v>0.99</v>
      </c>
      <c r="J69" s="3" t="str">
        <f>IF(AND(Tabla112[[#This Row],[Valor logrado]]&gt;=Tabla112[[#This Row],[Meta]],Tabla112[[#This Row],[Valor logrado]]&gt;0,Tabla112[[#This Row],[Meta]]&gt;0),"Sí","No")</f>
        <v>No</v>
      </c>
    </row>
    <row r="70" spans="1:10" x14ac:dyDescent="0.25">
      <c r="A70" s="1" t="s">
        <v>131</v>
      </c>
      <c r="B70" s="1" t="s">
        <v>152</v>
      </c>
      <c r="C70" s="1" t="s">
        <v>153</v>
      </c>
      <c r="D70">
        <v>50011</v>
      </c>
      <c r="E70" s="2" t="s">
        <v>13</v>
      </c>
      <c r="F70" s="4">
        <v>0.85</v>
      </c>
      <c r="J70" s="3" t="str">
        <f>IF(AND(Tabla112[[#This Row],[Valor logrado]]&gt;=Tabla112[[#This Row],[Meta]],Tabla112[[#This Row],[Valor logrado]]&gt;0,Tabla112[[#This Row],[Meta]]&gt;0),"Sí","No")</f>
        <v>No</v>
      </c>
    </row>
    <row r="71" spans="1:10" x14ac:dyDescent="0.25">
      <c r="A71" s="1" t="s">
        <v>131</v>
      </c>
      <c r="B71" s="1" t="s">
        <v>154</v>
      </c>
      <c r="C71" s="1" t="s">
        <v>155</v>
      </c>
      <c r="D71">
        <v>50003</v>
      </c>
      <c r="E71" s="2" t="s">
        <v>13</v>
      </c>
      <c r="F71" s="4">
        <v>0.99</v>
      </c>
      <c r="J71" s="3" t="str">
        <f>IF(AND(Tabla112[[#This Row],[Valor logrado]]&gt;=Tabla112[[#This Row],[Meta]],Tabla112[[#This Row],[Valor logrado]]&gt;0,Tabla112[[#This Row],[Meta]]&gt;0),"Sí","No")</f>
        <v>No</v>
      </c>
    </row>
    <row r="72" spans="1:10" x14ac:dyDescent="0.25">
      <c r="A72" s="1" t="s">
        <v>156</v>
      </c>
      <c r="B72" s="1" t="s">
        <v>157</v>
      </c>
      <c r="C72" s="1" t="s">
        <v>158</v>
      </c>
      <c r="D72">
        <v>60000</v>
      </c>
      <c r="E72" s="2" t="s">
        <v>16</v>
      </c>
      <c r="F72" s="4">
        <v>0.68</v>
      </c>
      <c r="J72" s="3" t="str">
        <f>IF(AND(Tabla112[[#This Row],[Valor logrado]]&gt;=Tabla112[[#This Row],[Meta]],Tabla112[[#This Row],[Valor logrado]]&gt;0,Tabla112[[#This Row],[Meta]]&gt;0),"Sí","No")</f>
        <v>No</v>
      </c>
    </row>
    <row r="73" spans="1:10" x14ac:dyDescent="0.25">
      <c r="A73" s="1" t="s">
        <v>156</v>
      </c>
      <c r="B73" s="1" t="s">
        <v>159</v>
      </c>
      <c r="C73" s="1" t="s">
        <v>160</v>
      </c>
      <c r="D73">
        <v>60004</v>
      </c>
      <c r="E73" s="2" t="s">
        <v>13</v>
      </c>
      <c r="F73" s="4">
        <v>0.62</v>
      </c>
      <c r="J73" s="3" t="str">
        <f>IF(AND(Tabla112[[#This Row],[Valor logrado]]&gt;=Tabla112[[#This Row],[Meta]],Tabla112[[#This Row],[Valor logrado]]&gt;0,Tabla112[[#This Row],[Meta]]&gt;0),"Sí","No")</f>
        <v>No</v>
      </c>
    </row>
    <row r="74" spans="1:10" x14ac:dyDescent="0.25">
      <c r="A74" s="1" t="s">
        <v>156</v>
      </c>
      <c r="B74" s="1" t="s">
        <v>161</v>
      </c>
      <c r="C74" s="1" t="s">
        <v>162</v>
      </c>
      <c r="D74">
        <v>60006</v>
      </c>
      <c r="E74" s="2" t="s">
        <v>13</v>
      </c>
      <c r="F74" s="4">
        <v>0.62</v>
      </c>
      <c r="J74" s="3" t="str">
        <f>IF(AND(Tabla112[[#This Row],[Valor logrado]]&gt;=Tabla112[[#This Row],[Meta]],Tabla112[[#This Row],[Valor logrado]]&gt;0,Tabla112[[#This Row],[Meta]]&gt;0),"Sí","No")</f>
        <v>No</v>
      </c>
    </row>
    <row r="75" spans="1:10" x14ac:dyDescent="0.25">
      <c r="A75" s="1" t="s">
        <v>156</v>
      </c>
      <c r="B75" s="1" t="s">
        <v>163</v>
      </c>
      <c r="C75" s="1" t="s">
        <v>164</v>
      </c>
      <c r="D75">
        <v>60008</v>
      </c>
      <c r="E75" s="2" t="s">
        <v>13</v>
      </c>
      <c r="F75" s="4">
        <v>0.62</v>
      </c>
      <c r="J75" s="3" t="str">
        <f>IF(AND(Tabla112[[#This Row],[Valor logrado]]&gt;=Tabla112[[#This Row],[Meta]],Tabla112[[#This Row],[Valor logrado]]&gt;0,Tabla112[[#This Row],[Meta]]&gt;0),"Sí","No")</f>
        <v>No</v>
      </c>
    </row>
    <row r="76" spans="1:10" x14ac:dyDescent="0.25">
      <c r="A76" s="1" t="s">
        <v>156</v>
      </c>
      <c r="B76" s="1" t="s">
        <v>165</v>
      </c>
      <c r="C76" s="1" t="s">
        <v>166</v>
      </c>
      <c r="D76">
        <v>60009</v>
      </c>
      <c r="E76" s="2" t="s">
        <v>13</v>
      </c>
      <c r="F76" s="4">
        <v>0.62</v>
      </c>
      <c r="J76" s="3" t="str">
        <f>IF(AND(Tabla112[[#This Row],[Valor logrado]]&gt;=Tabla112[[#This Row],[Meta]],Tabla112[[#This Row],[Valor logrado]]&gt;0,Tabla112[[#This Row],[Meta]]&gt;0),"Sí","No")</f>
        <v>No</v>
      </c>
    </row>
    <row r="77" spans="1:10" x14ac:dyDescent="0.25">
      <c r="A77" s="1" t="s">
        <v>156</v>
      </c>
      <c r="B77" s="1" t="s">
        <v>167</v>
      </c>
      <c r="C77" s="1" t="s">
        <v>168</v>
      </c>
      <c r="D77">
        <v>60013</v>
      </c>
      <c r="E77" s="2" t="s">
        <v>13</v>
      </c>
      <c r="F77" s="4">
        <v>0.98</v>
      </c>
      <c r="J77" s="3" t="str">
        <f>IF(AND(Tabla112[[#This Row],[Valor logrado]]&gt;=Tabla112[[#This Row],[Meta]],Tabla112[[#This Row],[Valor logrado]]&gt;0,Tabla112[[#This Row],[Meta]]&gt;0),"Sí","No")</f>
        <v>No</v>
      </c>
    </row>
    <row r="78" spans="1:10" x14ac:dyDescent="0.25">
      <c r="A78" s="1" t="s">
        <v>156</v>
      </c>
      <c r="B78" s="1" t="s">
        <v>169</v>
      </c>
      <c r="C78" s="1" t="s">
        <v>170</v>
      </c>
      <c r="D78">
        <v>60002</v>
      </c>
      <c r="E78" s="2" t="s">
        <v>13</v>
      </c>
      <c r="F78" s="4">
        <v>0.85</v>
      </c>
      <c r="J78" s="3" t="str">
        <f>IF(AND(Tabla112[[#This Row],[Valor logrado]]&gt;=Tabla112[[#This Row],[Meta]],Tabla112[[#This Row],[Valor logrado]]&gt;0,Tabla112[[#This Row],[Meta]]&gt;0),"Sí","No")</f>
        <v>No</v>
      </c>
    </row>
    <row r="79" spans="1:10" x14ac:dyDescent="0.25">
      <c r="A79" s="1" t="s">
        <v>156</v>
      </c>
      <c r="B79" s="1" t="s">
        <v>171</v>
      </c>
      <c r="C79" s="1" t="s">
        <v>172</v>
      </c>
      <c r="D79">
        <v>60007</v>
      </c>
      <c r="E79" s="2" t="s">
        <v>13</v>
      </c>
      <c r="F79" s="4">
        <v>0.72</v>
      </c>
      <c r="J79" s="3" t="str">
        <f>IF(AND(Tabla112[[#This Row],[Valor logrado]]&gt;=Tabla112[[#This Row],[Meta]],Tabla112[[#This Row],[Valor logrado]]&gt;0,Tabla112[[#This Row],[Meta]]&gt;0),"Sí","No")</f>
        <v>No</v>
      </c>
    </row>
    <row r="80" spans="1:10" x14ac:dyDescent="0.25">
      <c r="A80" s="1" t="s">
        <v>156</v>
      </c>
      <c r="B80" s="1" t="s">
        <v>173</v>
      </c>
      <c r="C80" s="1" t="s">
        <v>174</v>
      </c>
      <c r="D80">
        <v>60003</v>
      </c>
      <c r="E80" s="2" t="s">
        <v>13</v>
      </c>
      <c r="F80" s="4">
        <v>0.72</v>
      </c>
      <c r="J80" s="3" t="str">
        <f>IF(AND(Tabla112[[#This Row],[Valor logrado]]&gt;=Tabla112[[#This Row],[Meta]],Tabla112[[#This Row],[Valor logrado]]&gt;0,Tabla112[[#This Row],[Meta]]&gt;0),"Sí","No")</f>
        <v>No</v>
      </c>
    </row>
    <row r="81" spans="1:10" x14ac:dyDescent="0.25">
      <c r="A81" s="1" t="s">
        <v>156</v>
      </c>
      <c r="B81" s="1" t="s">
        <v>175</v>
      </c>
      <c r="C81" s="1" t="s">
        <v>176</v>
      </c>
      <c r="D81">
        <v>60001</v>
      </c>
      <c r="E81" s="2" t="s">
        <v>13</v>
      </c>
      <c r="F81" s="4">
        <v>0.62</v>
      </c>
      <c r="J81" s="3" t="str">
        <f>IF(AND(Tabla112[[#This Row],[Valor logrado]]&gt;=Tabla112[[#This Row],[Meta]],Tabla112[[#This Row],[Valor logrado]]&gt;0,Tabla112[[#This Row],[Meta]]&gt;0),"Sí","No")</f>
        <v>No</v>
      </c>
    </row>
    <row r="82" spans="1:10" x14ac:dyDescent="0.25">
      <c r="A82" s="1" t="s">
        <v>156</v>
      </c>
      <c r="B82" s="1" t="s">
        <v>177</v>
      </c>
      <c r="C82" s="1" t="s">
        <v>178</v>
      </c>
      <c r="D82">
        <v>60010</v>
      </c>
      <c r="E82" s="2" t="s">
        <v>13</v>
      </c>
      <c r="F82" s="4">
        <v>0.62</v>
      </c>
      <c r="J82" s="3" t="str">
        <f>IF(AND(Tabla112[[#This Row],[Valor logrado]]&gt;=Tabla112[[#This Row],[Meta]],Tabla112[[#This Row],[Valor logrado]]&gt;0,Tabla112[[#This Row],[Meta]]&gt;0),"Sí","No")</f>
        <v>No</v>
      </c>
    </row>
    <row r="83" spans="1:10" x14ac:dyDescent="0.25">
      <c r="A83" s="1" t="s">
        <v>156</v>
      </c>
      <c r="B83" s="1" t="s">
        <v>179</v>
      </c>
      <c r="C83" s="1" t="s">
        <v>180</v>
      </c>
      <c r="D83">
        <v>60005</v>
      </c>
      <c r="E83" s="2" t="s">
        <v>13</v>
      </c>
      <c r="F83" s="4">
        <v>0.62</v>
      </c>
      <c r="J83" s="3" t="str">
        <f>IF(AND(Tabla112[[#This Row],[Valor logrado]]&gt;=Tabla112[[#This Row],[Meta]],Tabla112[[#This Row],[Valor logrado]]&gt;0,Tabla112[[#This Row],[Meta]]&gt;0),"Sí","No")</f>
        <v>No</v>
      </c>
    </row>
    <row r="84" spans="1:10" x14ac:dyDescent="0.25">
      <c r="A84" s="1" t="s">
        <v>156</v>
      </c>
      <c r="B84" s="1" t="s">
        <v>181</v>
      </c>
      <c r="C84" s="1" t="s">
        <v>182</v>
      </c>
      <c r="D84">
        <v>60011</v>
      </c>
      <c r="E84" s="2" t="s">
        <v>13</v>
      </c>
      <c r="F84" s="4">
        <v>0.72</v>
      </c>
      <c r="J84" s="3" t="str">
        <f>IF(AND(Tabla112[[#This Row],[Valor logrado]]&gt;=Tabla112[[#This Row],[Meta]],Tabla112[[#This Row],[Valor logrado]]&gt;0,Tabla112[[#This Row],[Meta]]&gt;0),"Sí","No")</f>
        <v>No</v>
      </c>
    </row>
    <row r="85" spans="1:10" x14ac:dyDescent="0.25">
      <c r="A85" s="1" t="s">
        <v>156</v>
      </c>
      <c r="B85" s="1" t="s">
        <v>183</v>
      </c>
      <c r="C85" s="1" t="s">
        <v>184</v>
      </c>
      <c r="D85">
        <v>60012</v>
      </c>
      <c r="E85" s="2" t="s">
        <v>13</v>
      </c>
      <c r="F85" s="4">
        <v>0.98</v>
      </c>
      <c r="J85" s="3" t="str">
        <f>IF(AND(Tabla112[[#This Row],[Valor logrado]]&gt;=Tabla112[[#This Row],[Meta]],Tabla112[[#This Row],[Valor logrado]]&gt;0,Tabla112[[#This Row],[Meta]]&gt;0),"Sí","No")</f>
        <v>No</v>
      </c>
    </row>
    <row r="86" spans="1:10" x14ac:dyDescent="0.25">
      <c r="A86" s="1" t="s">
        <v>185</v>
      </c>
      <c r="B86" s="1" t="s">
        <v>186</v>
      </c>
      <c r="C86" s="1" t="s">
        <v>187</v>
      </c>
      <c r="D86">
        <v>80000</v>
      </c>
      <c r="E86" s="2" t="s">
        <v>16</v>
      </c>
      <c r="F86" s="4">
        <v>0.73</v>
      </c>
      <c r="J86" s="3" t="str">
        <f>IF(AND(Tabla112[[#This Row],[Valor logrado]]&gt;=Tabla112[[#This Row],[Meta]],Tabla112[[#This Row],[Valor logrado]]&gt;0,Tabla112[[#This Row],[Meta]]&gt;0),"Sí","No")</f>
        <v>No</v>
      </c>
    </row>
    <row r="87" spans="1:10" x14ac:dyDescent="0.25">
      <c r="A87" s="1" t="s">
        <v>185</v>
      </c>
      <c r="B87" s="1" t="s">
        <v>188</v>
      </c>
      <c r="C87" s="1" t="s">
        <v>189</v>
      </c>
      <c r="D87">
        <v>80006</v>
      </c>
      <c r="E87" s="2" t="s">
        <v>13</v>
      </c>
      <c r="F87" s="4">
        <v>0.76</v>
      </c>
      <c r="J87" s="3" t="str">
        <f>IF(AND(Tabla112[[#This Row],[Valor logrado]]&gt;=Tabla112[[#This Row],[Meta]],Tabla112[[#This Row],[Valor logrado]]&gt;0,Tabla112[[#This Row],[Meta]]&gt;0),"Sí","No")</f>
        <v>No</v>
      </c>
    </row>
    <row r="88" spans="1:10" x14ac:dyDescent="0.25">
      <c r="A88" s="1" t="s">
        <v>185</v>
      </c>
      <c r="B88" s="1" t="s">
        <v>190</v>
      </c>
      <c r="C88" s="1" t="s">
        <v>191</v>
      </c>
      <c r="D88">
        <v>80012</v>
      </c>
      <c r="E88" s="2" t="s">
        <v>13</v>
      </c>
      <c r="F88" s="4">
        <v>0.62</v>
      </c>
      <c r="J88" s="3" t="str">
        <f>IF(AND(Tabla112[[#This Row],[Valor logrado]]&gt;=Tabla112[[#This Row],[Meta]],Tabla112[[#This Row],[Valor logrado]]&gt;0,Tabla112[[#This Row],[Meta]]&gt;0),"Sí","No")</f>
        <v>No</v>
      </c>
    </row>
    <row r="89" spans="1:10" x14ac:dyDescent="0.25">
      <c r="A89" s="1" t="s">
        <v>185</v>
      </c>
      <c r="B89" s="1" t="s">
        <v>192</v>
      </c>
      <c r="C89" s="1" t="s">
        <v>193</v>
      </c>
      <c r="D89">
        <v>80009</v>
      </c>
      <c r="E89" s="2" t="s">
        <v>13</v>
      </c>
      <c r="F89" s="4">
        <v>0.72</v>
      </c>
      <c r="J89" s="3" t="str">
        <f>IF(AND(Tabla112[[#This Row],[Valor logrado]]&gt;=Tabla112[[#This Row],[Meta]],Tabla112[[#This Row],[Valor logrado]]&gt;0,Tabla112[[#This Row],[Meta]]&gt;0),"Sí","No")</f>
        <v>No</v>
      </c>
    </row>
    <row r="90" spans="1:10" x14ac:dyDescent="0.25">
      <c r="A90" s="1" t="s">
        <v>185</v>
      </c>
      <c r="B90" s="1" t="s">
        <v>194</v>
      </c>
      <c r="C90" s="1" t="s">
        <v>195</v>
      </c>
      <c r="D90">
        <v>80007</v>
      </c>
      <c r="E90" s="2" t="s">
        <v>13</v>
      </c>
      <c r="F90" s="4">
        <v>0.85</v>
      </c>
      <c r="J90" s="3" t="str">
        <f>IF(AND(Tabla112[[#This Row],[Valor logrado]]&gt;=Tabla112[[#This Row],[Meta]],Tabla112[[#This Row],[Valor logrado]]&gt;0,Tabla112[[#This Row],[Meta]]&gt;0),"Sí","No")</f>
        <v>No</v>
      </c>
    </row>
    <row r="91" spans="1:10" x14ac:dyDescent="0.25">
      <c r="A91" s="1" t="s">
        <v>185</v>
      </c>
      <c r="B91" s="1" t="s">
        <v>196</v>
      </c>
      <c r="C91" s="1" t="s">
        <v>197</v>
      </c>
      <c r="D91">
        <v>80010</v>
      </c>
      <c r="E91" s="2" t="s">
        <v>13</v>
      </c>
      <c r="F91" s="4">
        <v>0.62</v>
      </c>
      <c r="J91" s="3" t="str">
        <f>IF(AND(Tabla112[[#This Row],[Valor logrado]]&gt;=Tabla112[[#This Row],[Meta]],Tabla112[[#This Row],[Valor logrado]]&gt;0,Tabla112[[#This Row],[Meta]]&gt;0),"Sí","No")</f>
        <v>No</v>
      </c>
    </row>
    <row r="92" spans="1:10" x14ac:dyDescent="0.25">
      <c r="A92" s="1" t="s">
        <v>185</v>
      </c>
      <c r="B92" s="1" t="s">
        <v>198</v>
      </c>
      <c r="C92" s="1" t="s">
        <v>199</v>
      </c>
      <c r="D92">
        <v>80013</v>
      </c>
      <c r="E92" s="2" t="s">
        <v>13</v>
      </c>
      <c r="F92" s="4">
        <v>0.87</v>
      </c>
      <c r="J92" s="3" t="str">
        <f>IF(AND(Tabla112[[#This Row],[Valor logrado]]&gt;=Tabla112[[#This Row],[Meta]],Tabla112[[#This Row],[Valor logrado]]&gt;0,Tabla112[[#This Row],[Meta]]&gt;0),"Sí","No")</f>
        <v>No</v>
      </c>
    </row>
    <row r="93" spans="1:10" x14ac:dyDescent="0.25">
      <c r="A93" s="1" t="s">
        <v>185</v>
      </c>
      <c r="B93" s="1" t="s">
        <v>200</v>
      </c>
      <c r="C93" s="1" t="s">
        <v>201</v>
      </c>
      <c r="D93">
        <v>80011</v>
      </c>
      <c r="E93" s="2" t="s">
        <v>13</v>
      </c>
      <c r="F93" s="4">
        <v>0.62</v>
      </c>
      <c r="J93" s="3" t="str">
        <f>IF(AND(Tabla112[[#This Row],[Valor logrado]]&gt;=Tabla112[[#This Row],[Meta]],Tabla112[[#This Row],[Valor logrado]]&gt;0,Tabla112[[#This Row],[Meta]]&gt;0),"Sí","No")</f>
        <v>No</v>
      </c>
    </row>
    <row r="94" spans="1:10" x14ac:dyDescent="0.25">
      <c r="A94" s="1" t="s">
        <v>185</v>
      </c>
      <c r="B94" s="1" t="s">
        <v>202</v>
      </c>
      <c r="C94" s="1" t="s">
        <v>203</v>
      </c>
      <c r="D94">
        <v>80008</v>
      </c>
      <c r="E94" s="2" t="s">
        <v>13</v>
      </c>
      <c r="F94" s="4">
        <v>0.62</v>
      </c>
      <c r="J94" s="3" t="str">
        <f>IF(AND(Tabla112[[#This Row],[Valor logrado]]&gt;=Tabla112[[#This Row],[Meta]],Tabla112[[#This Row],[Valor logrado]]&gt;0,Tabla112[[#This Row],[Meta]]&gt;0),"Sí","No")</f>
        <v>No</v>
      </c>
    </row>
    <row r="95" spans="1:10" x14ac:dyDescent="0.25">
      <c r="A95" s="1" t="s">
        <v>185</v>
      </c>
      <c r="B95" s="1" t="s">
        <v>204</v>
      </c>
      <c r="C95" s="1" t="s">
        <v>205</v>
      </c>
      <c r="D95">
        <v>80004</v>
      </c>
      <c r="E95" s="2" t="s">
        <v>13</v>
      </c>
      <c r="F95" s="4">
        <v>0.98</v>
      </c>
      <c r="J95" s="3" t="str">
        <f>IF(AND(Tabla112[[#This Row],[Valor logrado]]&gt;=Tabla112[[#This Row],[Meta]],Tabla112[[#This Row],[Valor logrado]]&gt;0,Tabla112[[#This Row],[Meta]]&gt;0),"Sí","No")</f>
        <v>No</v>
      </c>
    </row>
    <row r="96" spans="1:10" x14ac:dyDescent="0.25">
      <c r="A96" s="1" t="s">
        <v>185</v>
      </c>
      <c r="B96" s="1" t="s">
        <v>206</v>
      </c>
      <c r="C96" s="1" t="s">
        <v>207</v>
      </c>
      <c r="D96">
        <v>80001</v>
      </c>
      <c r="E96" s="2" t="s">
        <v>13</v>
      </c>
      <c r="F96" s="4">
        <v>0.65</v>
      </c>
      <c r="J96" s="3" t="str">
        <f>IF(AND(Tabla112[[#This Row],[Valor logrado]]&gt;=Tabla112[[#This Row],[Meta]],Tabla112[[#This Row],[Valor logrado]]&gt;0,Tabla112[[#This Row],[Meta]]&gt;0),"Sí","No")</f>
        <v>No</v>
      </c>
    </row>
    <row r="97" spans="1:10" x14ac:dyDescent="0.25">
      <c r="A97" s="1" t="s">
        <v>185</v>
      </c>
      <c r="B97" s="1" t="s">
        <v>208</v>
      </c>
      <c r="C97" s="1" t="s">
        <v>209</v>
      </c>
      <c r="D97">
        <v>80005</v>
      </c>
      <c r="E97" s="2" t="s">
        <v>13</v>
      </c>
      <c r="F97" s="4">
        <v>0.62</v>
      </c>
      <c r="J97" s="3" t="str">
        <f>IF(AND(Tabla112[[#This Row],[Valor logrado]]&gt;=Tabla112[[#This Row],[Meta]],Tabla112[[#This Row],[Valor logrado]]&gt;0,Tabla112[[#This Row],[Meta]]&gt;0),"Sí","No")</f>
        <v>No</v>
      </c>
    </row>
    <row r="98" spans="1:10" x14ac:dyDescent="0.25">
      <c r="A98" s="1" t="s">
        <v>185</v>
      </c>
      <c r="B98" s="1" t="s">
        <v>210</v>
      </c>
      <c r="C98" s="1" t="s">
        <v>211</v>
      </c>
      <c r="D98">
        <v>80002</v>
      </c>
      <c r="E98" s="2" t="s">
        <v>13</v>
      </c>
      <c r="F98" s="4">
        <v>0.65</v>
      </c>
      <c r="J98" s="3" t="str">
        <f>IF(AND(Tabla112[[#This Row],[Valor logrado]]&gt;=Tabla112[[#This Row],[Meta]],Tabla112[[#This Row],[Valor logrado]]&gt;0,Tabla112[[#This Row],[Meta]]&gt;0),"Sí","No")</f>
        <v>No</v>
      </c>
    </row>
    <row r="99" spans="1:10" x14ac:dyDescent="0.25">
      <c r="A99" s="1" t="s">
        <v>185</v>
      </c>
      <c r="B99" s="1" t="s">
        <v>212</v>
      </c>
      <c r="C99" s="1" t="s">
        <v>213</v>
      </c>
      <c r="D99">
        <v>80003</v>
      </c>
      <c r="E99" s="2" t="s">
        <v>13</v>
      </c>
      <c r="F99" s="4">
        <v>0.87</v>
      </c>
      <c r="J99" s="3" t="str">
        <f>IF(AND(Tabla112[[#This Row],[Valor logrado]]&gt;=Tabla112[[#This Row],[Meta]],Tabla112[[#This Row],[Valor logrado]]&gt;0,Tabla112[[#This Row],[Meta]]&gt;0),"Sí","No")</f>
        <v>No</v>
      </c>
    </row>
    <row r="100" spans="1:10" ht="25.5" x14ac:dyDescent="0.25">
      <c r="A100" s="1" t="s">
        <v>185</v>
      </c>
      <c r="B100" s="1" t="s">
        <v>214</v>
      </c>
      <c r="C100" s="1" t="s">
        <v>215</v>
      </c>
      <c r="D100">
        <v>80014</v>
      </c>
      <c r="E100" s="2" t="s">
        <v>13</v>
      </c>
      <c r="F100" s="4">
        <v>0.62</v>
      </c>
      <c r="J100" s="3" t="str">
        <f>IF(AND(Tabla112[[#This Row],[Valor logrado]]&gt;=Tabla112[[#This Row],[Meta]],Tabla112[[#This Row],[Valor logrado]]&gt;0,Tabla112[[#This Row],[Meta]]&gt;0),"Sí","No")</f>
        <v>No</v>
      </c>
    </row>
    <row r="101" spans="1:10" x14ac:dyDescent="0.25">
      <c r="A101" s="1" t="s">
        <v>216</v>
      </c>
      <c r="B101" s="1" t="s">
        <v>217</v>
      </c>
      <c r="C101" s="1" t="s">
        <v>218</v>
      </c>
      <c r="D101">
        <v>90000</v>
      </c>
      <c r="E101" s="2" t="s">
        <v>16</v>
      </c>
      <c r="F101" s="4">
        <v>0.85</v>
      </c>
      <c r="J101" s="3" t="str">
        <f>IF(AND(Tabla112[[#This Row],[Valor logrado]]&gt;=Tabla112[[#This Row],[Meta]],Tabla112[[#This Row],[Valor logrado]]&gt;0,Tabla112[[#This Row],[Meta]]&gt;0),"Sí","No")</f>
        <v>No</v>
      </c>
    </row>
    <row r="102" spans="1:10" x14ac:dyDescent="0.25">
      <c r="A102" s="1" t="s">
        <v>216</v>
      </c>
      <c r="B102" s="1" t="s">
        <v>219</v>
      </c>
      <c r="C102" s="1" t="s">
        <v>220</v>
      </c>
      <c r="D102">
        <v>90003</v>
      </c>
      <c r="E102" s="2" t="s">
        <v>13</v>
      </c>
      <c r="F102" s="4">
        <v>0.72</v>
      </c>
      <c r="J102" s="3" t="str">
        <f>IF(AND(Tabla112[[#This Row],[Valor logrado]]&gt;=Tabla112[[#This Row],[Meta]],Tabla112[[#This Row],[Valor logrado]]&gt;0,Tabla112[[#This Row],[Meta]]&gt;0),"Sí","No")</f>
        <v>No</v>
      </c>
    </row>
    <row r="103" spans="1:10" x14ac:dyDescent="0.25">
      <c r="A103" s="1" t="s">
        <v>216</v>
      </c>
      <c r="B103" s="1" t="s">
        <v>221</v>
      </c>
      <c r="C103" s="1" t="s">
        <v>222</v>
      </c>
      <c r="D103">
        <v>90009</v>
      </c>
      <c r="E103" s="2" t="s">
        <v>13</v>
      </c>
      <c r="F103" s="4">
        <v>0.72</v>
      </c>
      <c r="J103" s="3" t="str">
        <f>IF(AND(Tabla112[[#This Row],[Valor logrado]]&gt;=Tabla112[[#This Row],[Meta]],Tabla112[[#This Row],[Valor logrado]]&gt;0,Tabla112[[#This Row],[Meta]]&gt;0),"Sí","No")</f>
        <v>No</v>
      </c>
    </row>
    <row r="104" spans="1:10" x14ac:dyDescent="0.25">
      <c r="A104" s="1" t="s">
        <v>216</v>
      </c>
      <c r="B104" s="1" t="s">
        <v>223</v>
      </c>
      <c r="C104" s="1" t="s">
        <v>224</v>
      </c>
      <c r="D104">
        <v>90002</v>
      </c>
      <c r="E104" s="2" t="s">
        <v>13</v>
      </c>
      <c r="F104" s="4">
        <v>0.87</v>
      </c>
      <c r="J104" s="3" t="str">
        <f>IF(AND(Tabla112[[#This Row],[Valor logrado]]&gt;=Tabla112[[#This Row],[Meta]],Tabla112[[#This Row],[Valor logrado]]&gt;0,Tabla112[[#This Row],[Meta]]&gt;0),"Sí","No")</f>
        <v>No</v>
      </c>
    </row>
    <row r="105" spans="1:10" x14ac:dyDescent="0.25">
      <c r="A105" s="1" t="s">
        <v>216</v>
      </c>
      <c r="B105" s="1" t="s">
        <v>225</v>
      </c>
      <c r="C105" s="1" t="s">
        <v>226</v>
      </c>
      <c r="D105">
        <v>90001</v>
      </c>
      <c r="E105" s="2" t="s">
        <v>13</v>
      </c>
      <c r="F105" s="4">
        <v>1</v>
      </c>
      <c r="J105" s="3" t="str">
        <f>IF(AND(Tabla112[[#This Row],[Valor logrado]]&gt;=Tabla112[[#This Row],[Meta]],Tabla112[[#This Row],[Valor logrado]]&gt;0,Tabla112[[#This Row],[Meta]]&gt;0),"Sí","No")</f>
        <v>No</v>
      </c>
    </row>
    <row r="106" spans="1:10" x14ac:dyDescent="0.25">
      <c r="A106" s="1" t="s">
        <v>216</v>
      </c>
      <c r="B106" s="1" t="s">
        <v>227</v>
      </c>
      <c r="C106" s="1" t="s">
        <v>228</v>
      </c>
      <c r="D106">
        <v>90006</v>
      </c>
      <c r="E106" s="2" t="s">
        <v>13</v>
      </c>
      <c r="F106" s="4">
        <v>0.62</v>
      </c>
      <c r="J106" s="3" t="str">
        <f>IF(AND(Tabla112[[#This Row],[Valor logrado]]&gt;=Tabla112[[#This Row],[Meta]],Tabla112[[#This Row],[Valor logrado]]&gt;0,Tabla112[[#This Row],[Meta]]&gt;0),"Sí","No")</f>
        <v>No</v>
      </c>
    </row>
    <row r="107" spans="1:10" x14ac:dyDescent="0.25">
      <c r="A107" s="1" t="s">
        <v>216</v>
      </c>
      <c r="B107" s="1" t="s">
        <v>229</v>
      </c>
      <c r="C107" s="1" t="s">
        <v>230</v>
      </c>
      <c r="D107">
        <v>90007</v>
      </c>
      <c r="E107" s="2" t="s">
        <v>13</v>
      </c>
      <c r="F107" s="4">
        <v>0.85</v>
      </c>
      <c r="J107" s="3" t="str">
        <f>IF(AND(Tabla112[[#This Row],[Valor logrado]]&gt;=Tabla112[[#This Row],[Meta]],Tabla112[[#This Row],[Valor logrado]]&gt;0,Tabla112[[#This Row],[Meta]]&gt;0),"Sí","No")</f>
        <v>No</v>
      </c>
    </row>
    <row r="108" spans="1:10" x14ac:dyDescent="0.25">
      <c r="A108" s="1" t="s">
        <v>216</v>
      </c>
      <c r="B108" s="1" t="s">
        <v>231</v>
      </c>
      <c r="C108" s="1" t="s">
        <v>232</v>
      </c>
      <c r="D108">
        <v>90004</v>
      </c>
      <c r="E108" s="2" t="s">
        <v>13</v>
      </c>
      <c r="F108" s="4">
        <v>0.85</v>
      </c>
      <c r="J108" s="3" t="str">
        <f>IF(AND(Tabla112[[#This Row],[Valor logrado]]&gt;=Tabla112[[#This Row],[Meta]],Tabla112[[#This Row],[Valor logrado]]&gt;0,Tabla112[[#This Row],[Meta]]&gt;0),"Sí","No")</f>
        <v>No</v>
      </c>
    </row>
    <row r="109" spans="1:10" x14ac:dyDescent="0.25">
      <c r="A109" s="1" t="s">
        <v>216</v>
      </c>
      <c r="B109" s="1" t="s">
        <v>233</v>
      </c>
      <c r="C109" s="1" t="s">
        <v>234</v>
      </c>
      <c r="D109">
        <v>90005</v>
      </c>
      <c r="E109" s="2" t="s">
        <v>13</v>
      </c>
      <c r="F109" s="4">
        <v>0.98</v>
      </c>
      <c r="J109" s="3" t="str">
        <f>IF(AND(Tabla112[[#This Row],[Valor logrado]]&gt;=Tabla112[[#This Row],[Meta]],Tabla112[[#This Row],[Valor logrado]]&gt;0,Tabla112[[#This Row],[Meta]]&gt;0),"Sí","No")</f>
        <v>No</v>
      </c>
    </row>
    <row r="110" spans="1:10" x14ac:dyDescent="0.25">
      <c r="A110" s="1" t="s">
        <v>235</v>
      </c>
      <c r="B110" s="1" t="s">
        <v>236</v>
      </c>
      <c r="C110" s="1" t="s">
        <v>237</v>
      </c>
      <c r="D110">
        <v>100000</v>
      </c>
      <c r="E110" s="2" t="s">
        <v>16</v>
      </c>
      <c r="F110" s="4">
        <v>0.81</v>
      </c>
      <c r="J110" s="3" t="str">
        <f>IF(AND(Tabla112[[#This Row],[Valor logrado]]&gt;=Tabla112[[#This Row],[Meta]],Tabla112[[#This Row],[Valor logrado]]&gt;0,Tabla112[[#This Row],[Meta]]&gt;0),"Sí","No")</f>
        <v>No</v>
      </c>
    </row>
    <row r="111" spans="1:10" x14ac:dyDescent="0.25">
      <c r="A111" s="1" t="s">
        <v>235</v>
      </c>
      <c r="B111" s="1" t="s">
        <v>238</v>
      </c>
      <c r="C111" s="1" t="s">
        <v>239</v>
      </c>
      <c r="D111">
        <v>100009</v>
      </c>
      <c r="E111" s="2" t="s">
        <v>13</v>
      </c>
      <c r="F111" s="4">
        <v>0.72</v>
      </c>
      <c r="J111" s="3" t="str">
        <f>IF(AND(Tabla112[[#This Row],[Valor logrado]]&gt;=Tabla112[[#This Row],[Meta]],Tabla112[[#This Row],[Valor logrado]]&gt;0,Tabla112[[#This Row],[Meta]]&gt;0),"Sí","No")</f>
        <v>No</v>
      </c>
    </row>
    <row r="112" spans="1:10" x14ac:dyDescent="0.25">
      <c r="A112" s="1" t="s">
        <v>235</v>
      </c>
      <c r="B112" s="1" t="s">
        <v>240</v>
      </c>
      <c r="C112" s="1" t="s">
        <v>241</v>
      </c>
      <c r="D112">
        <v>100008</v>
      </c>
      <c r="E112" s="2" t="s">
        <v>13</v>
      </c>
      <c r="F112" s="4">
        <v>0.76</v>
      </c>
      <c r="J112" s="3" t="str">
        <f>IF(AND(Tabla112[[#This Row],[Valor logrado]]&gt;=Tabla112[[#This Row],[Meta]],Tabla112[[#This Row],[Valor logrado]]&gt;0,Tabla112[[#This Row],[Meta]]&gt;0),"Sí","No")</f>
        <v>No</v>
      </c>
    </row>
    <row r="113" spans="1:10" x14ac:dyDescent="0.25">
      <c r="A113" s="1" t="s">
        <v>235</v>
      </c>
      <c r="B113" s="1" t="s">
        <v>242</v>
      </c>
      <c r="C113" s="1" t="s">
        <v>243</v>
      </c>
      <c r="D113">
        <v>100003</v>
      </c>
      <c r="E113" s="2" t="s">
        <v>13</v>
      </c>
      <c r="F113" s="4">
        <v>0.98</v>
      </c>
      <c r="J113" s="3" t="str">
        <f>IF(AND(Tabla112[[#This Row],[Valor logrado]]&gt;=Tabla112[[#This Row],[Meta]],Tabla112[[#This Row],[Valor logrado]]&gt;0,Tabla112[[#This Row],[Meta]]&gt;0),"Sí","No")</f>
        <v>No</v>
      </c>
    </row>
    <row r="114" spans="1:10" x14ac:dyDescent="0.25">
      <c r="A114" s="1" t="s">
        <v>235</v>
      </c>
      <c r="B114" s="1" t="s">
        <v>244</v>
      </c>
      <c r="C114" s="1" t="s">
        <v>245</v>
      </c>
      <c r="D114">
        <v>100010</v>
      </c>
      <c r="E114" s="2" t="s">
        <v>13</v>
      </c>
      <c r="F114" s="4">
        <v>0.72</v>
      </c>
      <c r="J114" s="3" t="str">
        <f>IF(AND(Tabla112[[#This Row],[Valor logrado]]&gt;=Tabla112[[#This Row],[Meta]],Tabla112[[#This Row],[Valor logrado]]&gt;0,Tabla112[[#This Row],[Meta]]&gt;0),"Sí","No")</f>
        <v>No</v>
      </c>
    </row>
    <row r="115" spans="1:10" x14ac:dyDescent="0.25">
      <c r="A115" s="1" t="s">
        <v>235</v>
      </c>
      <c r="B115" s="1" t="s">
        <v>246</v>
      </c>
      <c r="C115" s="1" t="s">
        <v>247</v>
      </c>
      <c r="D115">
        <v>100007</v>
      </c>
      <c r="E115" s="2" t="s">
        <v>13</v>
      </c>
      <c r="F115" s="4">
        <v>0.98</v>
      </c>
      <c r="J115" s="3" t="str">
        <f>IF(AND(Tabla112[[#This Row],[Valor logrado]]&gt;=Tabla112[[#This Row],[Meta]],Tabla112[[#This Row],[Valor logrado]]&gt;0,Tabla112[[#This Row],[Meta]]&gt;0),"Sí","No")</f>
        <v>No</v>
      </c>
    </row>
    <row r="116" spans="1:10" x14ac:dyDescent="0.25">
      <c r="A116" s="1" t="s">
        <v>235</v>
      </c>
      <c r="B116" s="1" t="s">
        <v>248</v>
      </c>
      <c r="C116" s="1" t="s">
        <v>249</v>
      </c>
      <c r="D116">
        <v>100011</v>
      </c>
      <c r="E116" s="2" t="s">
        <v>13</v>
      </c>
      <c r="F116" s="4">
        <v>0.98</v>
      </c>
      <c r="J116" s="3" t="str">
        <f>IF(AND(Tabla112[[#This Row],[Valor logrado]]&gt;=Tabla112[[#This Row],[Meta]],Tabla112[[#This Row],[Valor logrado]]&gt;0,Tabla112[[#This Row],[Meta]]&gt;0),"Sí","No")</f>
        <v>No</v>
      </c>
    </row>
    <row r="117" spans="1:10" x14ac:dyDescent="0.25">
      <c r="A117" s="1" t="s">
        <v>235</v>
      </c>
      <c r="B117" s="1" t="s">
        <v>250</v>
      </c>
      <c r="C117" s="1" t="s">
        <v>251</v>
      </c>
      <c r="D117">
        <v>100006</v>
      </c>
      <c r="E117" s="2" t="s">
        <v>13</v>
      </c>
      <c r="F117" s="4">
        <v>0.98</v>
      </c>
      <c r="J117" s="3" t="str">
        <f>IF(AND(Tabla112[[#This Row],[Valor logrado]]&gt;=Tabla112[[#This Row],[Meta]],Tabla112[[#This Row],[Valor logrado]]&gt;0,Tabla112[[#This Row],[Meta]]&gt;0),"Sí","No")</f>
        <v>No</v>
      </c>
    </row>
    <row r="118" spans="1:10" x14ac:dyDescent="0.25">
      <c r="A118" s="1" t="s">
        <v>235</v>
      </c>
      <c r="B118" s="1" t="s">
        <v>252</v>
      </c>
      <c r="C118" s="1" t="s">
        <v>253</v>
      </c>
      <c r="D118">
        <v>100002</v>
      </c>
      <c r="E118" s="2" t="s">
        <v>13</v>
      </c>
      <c r="F118" s="4">
        <v>0.62</v>
      </c>
      <c r="J118" s="3" t="str">
        <f>IF(AND(Tabla112[[#This Row],[Valor logrado]]&gt;=Tabla112[[#This Row],[Meta]],Tabla112[[#This Row],[Valor logrado]]&gt;0,Tabla112[[#This Row],[Meta]]&gt;0),"Sí","No")</f>
        <v>No</v>
      </c>
    </row>
    <row r="119" spans="1:10" x14ac:dyDescent="0.25">
      <c r="A119" s="1" t="s">
        <v>235</v>
      </c>
      <c r="B119" s="1" t="s">
        <v>254</v>
      </c>
      <c r="C119" s="1" t="s">
        <v>255</v>
      </c>
      <c r="D119">
        <v>100004</v>
      </c>
      <c r="E119" s="2" t="s">
        <v>13</v>
      </c>
      <c r="F119" s="4">
        <v>0.72</v>
      </c>
      <c r="J119" s="3" t="str">
        <f>IF(AND(Tabla112[[#This Row],[Valor logrado]]&gt;=Tabla112[[#This Row],[Meta]],Tabla112[[#This Row],[Valor logrado]]&gt;0,Tabla112[[#This Row],[Meta]]&gt;0),"Sí","No")</f>
        <v>No</v>
      </c>
    </row>
    <row r="120" spans="1:10" x14ac:dyDescent="0.25">
      <c r="A120" s="1" t="s">
        <v>235</v>
      </c>
      <c r="B120" s="1" t="s">
        <v>256</v>
      </c>
      <c r="C120" s="1" t="s">
        <v>257</v>
      </c>
      <c r="D120">
        <v>100005</v>
      </c>
      <c r="E120" s="2" t="s">
        <v>13</v>
      </c>
      <c r="F120" s="4">
        <v>0.72</v>
      </c>
      <c r="J120" s="3" t="str">
        <f>IF(AND(Tabla112[[#This Row],[Valor logrado]]&gt;=Tabla112[[#This Row],[Meta]],Tabla112[[#This Row],[Valor logrado]]&gt;0,Tabla112[[#This Row],[Meta]]&gt;0),"Sí","No")</f>
        <v>No</v>
      </c>
    </row>
    <row r="121" spans="1:10" x14ac:dyDescent="0.25">
      <c r="A121" s="1" t="s">
        <v>235</v>
      </c>
      <c r="B121" s="1" t="s">
        <v>258</v>
      </c>
      <c r="C121" s="1" t="s">
        <v>259</v>
      </c>
      <c r="D121">
        <v>100001</v>
      </c>
      <c r="E121" s="2" t="s">
        <v>13</v>
      </c>
      <c r="F121" s="4">
        <v>0.76</v>
      </c>
      <c r="J121" s="3" t="str">
        <f>IF(AND(Tabla112[[#This Row],[Valor logrado]]&gt;=Tabla112[[#This Row],[Meta]],Tabla112[[#This Row],[Valor logrado]]&gt;0,Tabla112[[#This Row],[Meta]]&gt;0),"Sí","No")</f>
        <v>No</v>
      </c>
    </row>
    <row r="122" spans="1:10" x14ac:dyDescent="0.25">
      <c r="A122" s="1" t="s">
        <v>260</v>
      </c>
      <c r="B122" s="1" t="s">
        <v>261</v>
      </c>
      <c r="C122" s="1" t="s">
        <v>262</v>
      </c>
      <c r="D122">
        <v>110000</v>
      </c>
      <c r="E122" s="2" t="s">
        <v>16</v>
      </c>
      <c r="F122" s="4">
        <v>0.92</v>
      </c>
      <c r="J122" s="3" t="str">
        <f>IF(AND(Tabla112[[#This Row],[Valor logrado]]&gt;=Tabla112[[#This Row],[Meta]],Tabla112[[#This Row],[Valor logrado]]&gt;0,Tabla112[[#This Row],[Meta]]&gt;0),"Sí","No")</f>
        <v>No</v>
      </c>
    </row>
    <row r="123" spans="1:10" x14ac:dyDescent="0.25">
      <c r="A123" s="1" t="s">
        <v>260</v>
      </c>
      <c r="B123" s="1" t="s">
        <v>261</v>
      </c>
      <c r="C123" s="1" t="s">
        <v>263</v>
      </c>
      <c r="D123">
        <v>110001</v>
      </c>
      <c r="E123" s="2" t="s">
        <v>33</v>
      </c>
      <c r="F123" s="4" t="s">
        <v>17</v>
      </c>
      <c r="J123" s="3" t="str">
        <f>IF(AND(Tabla112[[#This Row],[Valor logrado]]&gt;=Tabla112[[#This Row],[Meta]],Tabla112[[#This Row],[Valor logrado]]&gt;0,Tabla112[[#This Row],[Meta]]&gt;0),"Sí","No")</f>
        <v>No</v>
      </c>
    </row>
    <row r="124" spans="1:10" x14ac:dyDescent="0.25">
      <c r="A124" s="1" t="s">
        <v>260</v>
      </c>
      <c r="B124" s="1" t="s">
        <v>264</v>
      </c>
      <c r="C124" s="1" t="s">
        <v>265</v>
      </c>
      <c r="D124">
        <v>110002</v>
      </c>
      <c r="E124" s="2" t="s">
        <v>13</v>
      </c>
      <c r="F124" s="4">
        <v>0.99</v>
      </c>
      <c r="J124" s="3" t="str">
        <f>IF(AND(Tabla112[[#This Row],[Valor logrado]]&gt;=Tabla112[[#This Row],[Meta]],Tabla112[[#This Row],[Valor logrado]]&gt;0,Tabla112[[#This Row],[Meta]]&gt;0),"Sí","No")</f>
        <v>No</v>
      </c>
    </row>
    <row r="125" spans="1:10" x14ac:dyDescent="0.25">
      <c r="A125" s="1" t="s">
        <v>260</v>
      </c>
      <c r="B125" s="1" t="s">
        <v>266</v>
      </c>
      <c r="C125" s="1" t="s">
        <v>267</v>
      </c>
      <c r="D125">
        <v>110003</v>
      </c>
      <c r="E125" s="2" t="s">
        <v>13</v>
      </c>
      <c r="F125" s="4">
        <v>0.87</v>
      </c>
      <c r="J125" s="3" t="str">
        <f>IF(AND(Tabla112[[#This Row],[Valor logrado]]&gt;=Tabla112[[#This Row],[Meta]],Tabla112[[#This Row],[Valor logrado]]&gt;0,Tabla112[[#This Row],[Meta]]&gt;0),"Sí","No")</f>
        <v>No</v>
      </c>
    </row>
    <row r="126" spans="1:10" x14ac:dyDescent="0.25">
      <c r="A126" s="1" t="s">
        <v>260</v>
      </c>
      <c r="B126" s="1" t="s">
        <v>268</v>
      </c>
      <c r="C126" s="1" t="s">
        <v>269</v>
      </c>
      <c r="D126">
        <v>110005</v>
      </c>
      <c r="E126" s="2" t="s">
        <v>13</v>
      </c>
      <c r="F126" s="4">
        <v>0.78</v>
      </c>
      <c r="J126" s="3" t="str">
        <f>IF(AND(Tabla112[[#This Row],[Valor logrado]]&gt;=Tabla112[[#This Row],[Meta]],Tabla112[[#This Row],[Valor logrado]]&gt;0,Tabla112[[#This Row],[Meta]]&gt;0),"Sí","No")</f>
        <v>No</v>
      </c>
    </row>
    <row r="127" spans="1:10" x14ac:dyDescent="0.25">
      <c r="A127" s="1" t="s">
        <v>260</v>
      </c>
      <c r="B127" s="1" t="s">
        <v>270</v>
      </c>
      <c r="C127" s="1" t="s">
        <v>271</v>
      </c>
      <c r="D127">
        <v>110004</v>
      </c>
      <c r="E127" s="2" t="s">
        <v>13</v>
      </c>
      <c r="F127" s="4">
        <v>0.87</v>
      </c>
      <c r="J127" s="3" t="str">
        <f>IF(AND(Tabla112[[#This Row],[Valor logrado]]&gt;=Tabla112[[#This Row],[Meta]],Tabla112[[#This Row],[Valor logrado]]&gt;0,Tabla112[[#This Row],[Meta]]&gt;0),"Sí","No")</f>
        <v>No</v>
      </c>
    </row>
    <row r="128" spans="1:10" x14ac:dyDescent="0.25">
      <c r="A128" s="1" t="s">
        <v>272</v>
      </c>
      <c r="B128" s="1" t="s">
        <v>273</v>
      </c>
      <c r="C128" s="1" t="s">
        <v>274</v>
      </c>
      <c r="D128">
        <v>120000</v>
      </c>
      <c r="E128" s="2" t="s">
        <v>16</v>
      </c>
      <c r="F128" s="4">
        <v>0.69</v>
      </c>
      <c r="J128" s="3" t="str">
        <f>IF(AND(Tabla112[[#This Row],[Valor logrado]]&gt;=Tabla112[[#This Row],[Meta]],Tabla112[[#This Row],[Valor logrado]]&gt;0,Tabla112[[#This Row],[Meta]]&gt;0),"Sí","No")</f>
        <v>No</v>
      </c>
    </row>
    <row r="129" spans="1:10" x14ac:dyDescent="0.25">
      <c r="A129" s="1" t="s">
        <v>272</v>
      </c>
      <c r="B129" s="1" t="s">
        <v>275</v>
      </c>
      <c r="C129" s="1" t="s">
        <v>276</v>
      </c>
      <c r="D129">
        <v>120008</v>
      </c>
      <c r="E129" s="2" t="s">
        <v>13</v>
      </c>
      <c r="F129" s="4">
        <v>0.62</v>
      </c>
      <c r="J129" s="3" t="str">
        <f>IF(AND(Tabla112[[#This Row],[Valor logrado]]&gt;=Tabla112[[#This Row],[Meta]],Tabla112[[#This Row],[Valor logrado]]&gt;0,Tabla112[[#This Row],[Meta]]&gt;0),"Sí","No")</f>
        <v>No</v>
      </c>
    </row>
    <row r="130" spans="1:10" x14ac:dyDescent="0.25">
      <c r="A130" s="1" t="s">
        <v>272</v>
      </c>
      <c r="B130" s="1" t="s">
        <v>277</v>
      </c>
      <c r="C130" s="1" t="s">
        <v>278</v>
      </c>
      <c r="D130">
        <v>120007</v>
      </c>
      <c r="E130" s="2" t="s">
        <v>13</v>
      </c>
      <c r="F130" s="4">
        <v>0.62</v>
      </c>
      <c r="J130" s="3" t="str">
        <f>IF(AND(Tabla112[[#This Row],[Valor logrado]]&gt;=Tabla112[[#This Row],[Meta]],Tabla112[[#This Row],[Valor logrado]]&gt;0,Tabla112[[#This Row],[Meta]]&gt;0),"Sí","No")</f>
        <v>No</v>
      </c>
    </row>
    <row r="131" spans="1:10" x14ac:dyDescent="0.25">
      <c r="A131" s="1" t="s">
        <v>272</v>
      </c>
      <c r="B131" s="1" t="s">
        <v>277</v>
      </c>
      <c r="C131" s="1" t="s">
        <v>279</v>
      </c>
      <c r="D131">
        <v>120014</v>
      </c>
      <c r="E131" s="2" t="s">
        <v>33</v>
      </c>
      <c r="F131" s="4" t="s">
        <v>17</v>
      </c>
      <c r="J131" s="3" t="str">
        <f>IF(AND(Tabla112[[#This Row],[Valor logrado]]&gt;=Tabla112[[#This Row],[Meta]],Tabla112[[#This Row],[Valor logrado]]&gt;0,Tabla112[[#This Row],[Meta]]&gt;0),"Sí","No")</f>
        <v>No</v>
      </c>
    </row>
    <row r="132" spans="1:10" x14ac:dyDescent="0.25">
      <c r="A132" s="1" t="s">
        <v>272</v>
      </c>
      <c r="B132" s="1" t="s">
        <v>280</v>
      </c>
      <c r="C132" s="1" t="s">
        <v>281</v>
      </c>
      <c r="D132">
        <v>120004</v>
      </c>
      <c r="E132" s="2" t="s">
        <v>13</v>
      </c>
      <c r="F132" s="4">
        <v>0.65</v>
      </c>
      <c r="J132" s="3" t="str">
        <f>IF(AND(Tabla112[[#This Row],[Valor logrado]]&gt;=Tabla112[[#This Row],[Meta]],Tabla112[[#This Row],[Valor logrado]]&gt;0,Tabla112[[#This Row],[Meta]]&gt;0),"Sí","No")</f>
        <v>No</v>
      </c>
    </row>
    <row r="133" spans="1:10" x14ac:dyDescent="0.25">
      <c r="A133" s="1" t="s">
        <v>272</v>
      </c>
      <c r="B133" s="1" t="s">
        <v>282</v>
      </c>
      <c r="C133" s="1" t="s">
        <v>283</v>
      </c>
      <c r="D133">
        <v>120001</v>
      </c>
      <c r="E133" s="2" t="s">
        <v>13</v>
      </c>
      <c r="F133" s="4">
        <v>0.65</v>
      </c>
      <c r="J133" s="3" t="str">
        <f>IF(AND(Tabla112[[#This Row],[Valor logrado]]&gt;=Tabla112[[#This Row],[Meta]],Tabla112[[#This Row],[Valor logrado]]&gt;0,Tabla112[[#This Row],[Meta]]&gt;0),"Sí","No")</f>
        <v>No</v>
      </c>
    </row>
    <row r="134" spans="1:10" x14ac:dyDescent="0.25">
      <c r="A134" s="1" t="s">
        <v>272</v>
      </c>
      <c r="B134" s="1" t="s">
        <v>284</v>
      </c>
      <c r="C134" s="1" t="s">
        <v>285</v>
      </c>
      <c r="D134">
        <v>120003</v>
      </c>
      <c r="E134" s="2" t="s">
        <v>13</v>
      </c>
      <c r="F134" s="4">
        <v>0.65</v>
      </c>
      <c r="J134" s="3" t="str">
        <f>IF(AND(Tabla112[[#This Row],[Valor logrado]]&gt;=Tabla112[[#This Row],[Meta]],Tabla112[[#This Row],[Valor logrado]]&gt;0,Tabla112[[#This Row],[Meta]]&gt;0),"Sí","No")</f>
        <v>No</v>
      </c>
    </row>
    <row r="135" spans="1:10" x14ac:dyDescent="0.25">
      <c r="A135" s="1" t="s">
        <v>272</v>
      </c>
      <c r="B135" s="1" t="s">
        <v>286</v>
      </c>
      <c r="C135" s="1" t="s">
        <v>287</v>
      </c>
      <c r="D135">
        <v>120002</v>
      </c>
      <c r="E135" s="2" t="s">
        <v>13</v>
      </c>
      <c r="F135" s="4">
        <v>0.65</v>
      </c>
      <c r="J135" s="3" t="str">
        <f>IF(AND(Tabla112[[#This Row],[Valor logrado]]&gt;=Tabla112[[#This Row],[Meta]],Tabla112[[#This Row],[Valor logrado]]&gt;0,Tabla112[[#This Row],[Meta]]&gt;0),"Sí","No")</f>
        <v>No</v>
      </c>
    </row>
    <row r="136" spans="1:10" x14ac:dyDescent="0.25">
      <c r="A136" s="1" t="s">
        <v>272</v>
      </c>
      <c r="B136" s="1" t="s">
        <v>288</v>
      </c>
      <c r="C136" s="1" t="s">
        <v>289</v>
      </c>
      <c r="D136">
        <v>120005</v>
      </c>
      <c r="E136" s="2" t="s">
        <v>13</v>
      </c>
      <c r="F136" s="4">
        <v>0.87</v>
      </c>
      <c r="J136" s="3" t="str">
        <f>IF(AND(Tabla112[[#This Row],[Valor logrado]]&gt;=Tabla112[[#This Row],[Meta]],Tabla112[[#This Row],[Valor logrado]]&gt;0,Tabla112[[#This Row],[Meta]]&gt;0),"Sí","No")</f>
        <v>No</v>
      </c>
    </row>
    <row r="137" spans="1:10" x14ac:dyDescent="0.25">
      <c r="A137" s="1" t="s">
        <v>272</v>
      </c>
      <c r="B137" s="1" t="s">
        <v>290</v>
      </c>
      <c r="C137" s="1" t="s">
        <v>291</v>
      </c>
      <c r="D137">
        <v>120009</v>
      </c>
      <c r="E137" s="2" t="s">
        <v>13</v>
      </c>
      <c r="F137" s="4">
        <v>0.62</v>
      </c>
      <c r="J137" s="3" t="str">
        <f>IF(AND(Tabla112[[#This Row],[Valor logrado]]&gt;=Tabla112[[#This Row],[Meta]],Tabla112[[#This Row],[Valor logrado]]&gt;0,Tabla112[[#This Row],[Meta]]&gt;0),"Sí","No")</f>
        <v>No</v>
      </c>
    </row>
    <row r="138" spans="1:10" x14ac:dyDescent="0.25">
      <c r="A138" s="1" t="s">
        <v>272</v>
      </c>
      <c r="B138" s="1" t="s">
        <v>292</v>
      </c>
      <c r="C138" s="1" t="s">
        <v>293</v>
      </c>
      <c r="D138">
        <v>120006</v>
      </c>
      <c r="E138" s="2" t="s">
        <v>13</v>
      </c>
      <c r="F138" s="4">
        <v>0.62</v>
      </c>
      <c r="J138" s="3" t="str">
        <f>IF(AND(Tabla112[[#This Row],[Valor logrado]]&gt;=Tabla112[[#This Row],[Meta]],Tabla112[[#This Row],[Valor logrado]]&gt;0,Tabla112[[#This Row],[Meta]]&gt;0),"Sí","No")</f>
        <v>No</v>
      </c>
    </row>
    <row r="139" spans="1:10" x14ac:dyDescent="0.25">
      <c r="A139" s="1" t="s">
        <v>272</v>
      </c>
      <c r="B139" s="1" t="s">
        <v>294</v>
      </c>
      <c r="C139" s="1" t="s">
        <v>295</v>
      </c>
      <c r="D139">
        <v>120011</v>
      </c>
      <c r="E139" s="2" t="s">
        <v>13</v>
      </c>
      <c r="F139" s="4">
        <v>0.78</v>
      </c>
      <c r="J139" s="3" t="str">
        <f>IF(AND(Tabla112[[#This Row],[Valor logrado]]&gt;=Tabla112[[#This Row],[Meta]],Tabla112[[#This Row],[Valor logrado]]&gt;0,Tabla112[[#This Row],[Meta]]&gt;0),"Sí","No")</f>
        <v>No</v>
      </c>
    </row>
    <row r="140" spans="1:10" x14ac:dyDescent="0.25">
      <c r="A140" s="1" t="s">
        <v>272</v>
      </c>
      <c r="B140" s="1" t="s">
        <v>296</v>
      </c>
      <c r="C140" s="1" t="s">
        <v>297</v>
      </c>
      <c r="D140">
        <v>120010</v>
      </c>
      <c r="E140" s="2" t="s">
        <v>13</v>
      </c>
      <c r="F140" s="4">
        <v>0.72</v>
      </c>
      <c r="J140" s="3" t="str">
        <f>IF(AND(Tabla112[[#This Row],[Valor logrado]]&gt;=Tabla112[[#This Row],[Meta]],Tabla112[[#This Row],[Valor logrado]]&gt;0,Tabla112[[#This Row],[Meta]]&gt;0),"Sí","No")</f>
        <v>No</v>
      </c>
    </row>
    <row r="141" spans="1:10" x14ac:dyDescent="0.25">
      <c r="A141" s="1" t="s">
        <v>272</v>
      </c>
      <c r="B141" s="1" t="s">
        <v>298</v>
      </c>
      <c r="C141" s="1" t="s">
        <v>299</v>
      </c>
      <c r="D141">
        <v>120012</v>
      </c>
      <c r="E141" s="2" t="s">
        <v>13</v>
      </c>
      <c r="F141" s="4">
        <v>0.85</v>
      </c>
      <c r="J141" s="3" t="str">
        <f>IF(AND(Tabla112[[#This Row],[Valor logrado]]&gt;=Tabla112[[#This Row],[Meta]],Tabla112[[#This Row],[Valor logrado]]&gt;0,Tabla112[[#This Row],[Meta]]&gt;0),"Sí","No")</f>
        <v>No</v>
      </c>
    </row>
    <row r="142" spans="1:10" x14ac:dyDescent="0.25">
      <c r="A142" s="1" t="s">
        <v>300</v>
      </c>
      <c r="B142" s="1" t="s">
        <v>301</v>
      </c>
      <c r="C142" s="1" t="s">
        <v>302</v>
      </c>
      <c r="D142">
        <v>130000</v>
      </c>
      <c r="E142" s="2" t="s">
        <v>91</v>
      </c>
      <c r="F142" s="4">
        <v>0.82</v>
      </c>
      <c r="J142" s="3" t="str">
        <f>IF(AND(Tabla112[[#This Row],[Valor logrado]]&gt;=Tabla112[[#This Row],[Meta]],Tabla112[[#This Row],[Valor logrado]]&gt;0,Tabla112[[#This Row],[Meta]]&gt;0),"Sí","No")</f>
        <v>No</v>
      </c>
    </row>
    <row r="143" spans="1:10" x14ac:dyDescent="0.25">
      <c r="A143" s="1" t="s">
        <v>300</v>
      </c>
      <c r="B143" s="1" t="s">
        <v>303</v>
      </c>
      <c r="C143" s="1" t="s">
        <v>304</v>
      </c>
      <c r="D143">
        <v>130005</v>
      </c>
      <c r="E143" s="2" t="s">
        <v>13</v>
      </c>
      <c r="F143" s="4">
        <v>0.78</v>
      </c>
      <c r="J143" s="3" t="str">
        <f>IF(AND(Tabla112[[#This Row],[Valor logrado]]&gt;=Tabla112[[#This Row],[Meta]],Tabla112[[#This Row],[Valor logrado]]&gt;0,Tabla112[[#This Row],[Meta]]&gt;0),"Sí","No")</f>
        <v>No</v>
      </c>
    </row>
    <row r="144" spans="1:10" x14ac:dyDescent="0.25">
      <c r="A144" s="1" t="s">
        <v>300</v>
      </c>
      <c r="B144" s="1" t="s">
        <v>305</v>
      </c>
      <c r="C144" s="1" t="s">
        <v>306</v>
      </c>
      <c r="D144">
        <v>130008</v>
      </c>
      <c r="E144" s="2" t="s">
        <v>13</v>
      </c>
      <c r="F144" s="4">
        <v>0.62</v>
      </c>
      <c r="J144" s="3" t="str">
        <f>IF(AND(Tabla112[[#This Row],[Valor logrado]]&gt;=Tabla112[[#This Row],[Meta]],Tabla112[[#This Row],[Valor logrado]]&gt;0,Tabla112[[#This Row],[Meta]]&gt;0),"Sí","No")</f>
        <v>No</v>
      </c>
    </row>
    <row r="145" spans="1:10" x14ac:dyDescent="0.25">
      <c r="A145" s="1" t="s">
        <v>300</v>
      </c>
      <c r="B145" s="1" t="s">
        <v>307</v>
      </c>
      <c r="C145" s="1" t="s">
        <v>308</v>
      </c>
      <c r="D145">
        <v>130003</v>
      </c>
      <c r="E145" s="2" t="s">
        <v>13</v>
      </c>
      <c r="F145" s="4">
        <v>0.62</v>
      </c>
      <c r="J145" s="3" t="str">
        <f>IF(AND(Tabla112[[#This Row],[Valor logrado]]&gt;=Tabla112[[#This Row],[Meta]],Tabla112[[#This Row],[Valor logrado]]&gt;0,Tabla112[[#This Row],[Meta]]&gt;0),"Sí","No")</f>
        <v>No</v>
      </c>
    </row>
    <row r="146" spans="1:10" x14ac:dyDescent="0.25">
      <c r="A146" s="1" t="s">
        <v>300</v>
      </c>
      <c r="B146" s="1" t="s">
        <v>309</v>
      </c>
      <c r="C146" s="1" t="s">
        <v>310</v>
      </c>
      <c r="D146">
        <v>130012</v>
      </c>
      <c r="E146" s="2" t="s">
        <v>13</v>
      </c>
      <c r="F146" s="4">
        <v>0.72</v>
      </c>
      <c r="J146" s="3" t="str">
        <f>IF(AND(Tabla112[[#This Row],[Valor logrado]]&gt;=Tabla112[[#This Row],[Meta]],Tabla112[[#This Row],[Valor logrado]]&gt;0,Tabla112[[#This Row],[Meta]]&gt;0),"Sí","No")</f>
        <v>No</v>
      </c>
    </row>
    <row r="147" spans="1:10" x14ac:dyDescent="0.25">
      <c r="A147" s="1" t="s">
        <v>300</v>
      </c>
      <c r="B147" s="1" t="s">
        <v>311</v>
      </c>
      <c r="C147" s="1" t="s">
        <v>312</v>
      </c>
      <c r="D147">
        <v>130007</v>
      </c>
      <c r="E147" s="2" t="s">
        <v>13</v>
      </c>
      <c r="F147" s="4">
        <v>0.85</v>
      </c>
      <c r="J147" s="3" t="str">
        <f>IF(AND(Tabla112[[#This Row],[Valor logrado]]&gt;=Tabla112[[#This Row],[Meta]],Tabla112[[#This Row],[Valor logrado]]&gt;0,Tabla112[[#This Row],[Meta]]&gt;0),"Sí","No")</f>
        <v>No</v>
      </c>
    </row>
    <row r="148" spans="1:10" x14ac:dyDescent="0.25">
      <c r="A148" s="1" t="s">
        <v>300</v>
      </c>
      <c r="B148" s="1" t="s">
        <v>313</v>
      </c>
      <c r="C148" s="1" t="s">
        <v>314</v>
      </c>
      <c r="D148">
        <v>130011</v>
      </c>
      <c r="E148" s="2" t="s">
        <v>13</v>
      </c>
      <c r="F148" s="4">
        <v>0.85</v>
      </c>
      <c r="J148" s="3" t="str">
        <f>IF(AND(Tabla112[[#This Row],[Valor logrado]]&gt;=Tabla112[[#This Row],[Meta]],Tabla112[[#This Row],[Valor logrado]]&gt;0,Tabla112[[#This Row],[Meta]]&gt;0),"Sí","No")</f>
        <v>No</v>
      </c>
    </row>
    <row r="149" spans="1:10" x14ac:dyDescent="0.25">
      <c r="A149" s="1" t="s">
        <v>300</v>
      </c>
      <c r="B149" s="1" t="s">
        <v>315</v>
      </c>
      <c r="C149" s="1" t="s">
        <v>316</v>
      </c>
      <c r="D149">
        <v>130010</v>
      </c>
      <c r="E149" s="2" t="s">
        <v>13</v>
      </c>
      <c r="F149" s="4">
        <v>1</v>
      </c>
      <c r="J149" s="3" t="str">
        <f>IF(AND(Tabla112[[#This Row],[Valor logrado]]&gt;=Tabla112[[#This Row],[Meta]],Tabla112[[#This Row],[Valor logrado]]&gt;0,Tabla112[[#This Row],[Meta]]&gt;0),"Sí","No")</f>
        <v>No</v>
      </c>
    </row>
    <row r="150" spans="1:10" x14ac:dyDescent="0.25">
      <c r="A150" s="1" t="s">
        <v>300</v>
      </c>
      <c r="B150" s="1" t="s">
        <v>317</v>
      </c>
      <c r="C150" s="1" t="s">
        <v>318</v>
      </c>
      <c r="D150">
        <v>130009</v>
      </c>
      <c r="E150" s="2" t="s">
        <v>13</v>
      </c>
      <c r="F150" s="4">
        <v>0.62</v>
      </c>
      <c r="J150" s="3" t="str">
        <f>IF(AND(Tabla112[[#This Row],[Valor logrado]]&gt;=Tabla112[[#This Row],[Meta]],Tabla112[[#This Row],[Valor logrado]]&gt;0,Tabla112[[#This Row],[Meta]]&gt;0),"Sí","No")</f>
        <v>No</v>
      </c>
    </row>
    <row r="151" spans="1:10" x14ac:dyDescent="0.25">
      <c r="A151" s="1" t="s">
        <v>300</v>
      </c>
      <c r="B151" s="1" t="s">
        <v>319</v>
      </c>
      <c r="C151" s="1" t="s">
        <v>320</v>
      </c>
      <c r="D151">
        <v>130004</v>
      </c>
      <c r="E151" s="2" t="s">
        <v>13</v>
      </c>
      <c r="F151" s="4">
        <v>0.72</v>
      </c>
      <c r="J151" s="3" t="str">
        <f>IF(AND(Tabla112[[#This Row],[Valor logrado]]&gt;=Tabla112[[#This Row],[Meta]],Tabla112[[#This Row],[Valor logrado]]&gt;0,Tabla112[[#This Row],[Meta]]&gt;0),"Sí","No")</f>
        <v>No</v>
      </c>
    </row>
    <row r="152" spans="1:10" x14ac:dyDescent="0.25">
      <c r="A152" s="1" t="s">
        <v>300</v>
      </c>
      <c r="B152" s="1" t="s">
        <v>321</v>
      </c>
      <c r="C152" s="1" t="s">
        <v>322</v>
      </c>
      <c r="D152">
        <v>130006</v>
      </c>
      <c r="E152" s="2" t="s">
        <v>13</v>
      </c>
      <c r="F152" s="4">
        <v>0.98</v>
      </c>
      <c r="J152" s="3" t="str">
        <f>IF(AND(Tabla112[[#This Row],[Valor logrado]]&gt;=Tabla112[[#This Row],[Meta]],Tabla112[[#This Row],[Valor logrado]]&gt;0,Tabla112[[#This Row],[Meta]]&gt;0),"Sí","No")</f>
        <v>No</v>
      </c>
    </row>
    <row r="153" spans="1:10" x14ac:dyDescent="0.25">
      <c r="A153" s="1" t="s">
        <v>300</v>
      </c>
      <c r="B153" s="1" t="s">
        <v>323</v>
      </c>
      <c r="C153" s="1" t="s">
        <v>324</v>
      </c>
      <c r="D153">
        <v>130002</v>
      </c>
      <c r="E153" s="2" t="s">
        <v>13</v>
      </c>
      <c r="F153" s="4">
        <v>0.78</v>
      </c>
      <c r="J153" s="3" t="str">
        <f>IF(AND(Tabla112[[#This Row],[Valor logrado]]&gt;=Tabla112[[#This Row],[Meta]],Tabla112[[#This Row],[Valor logrado]]&gt;0,Tabla112[[#This Row],[Meta]]&gt;0),"Sí","No")</f>
        <v>No</v>
      </c>
    </row>
    <row r="154" spans="1:10" x14ac:dyDescent="0.25">
      <c r="A154" s="1" t="s">
        <v>300</v>
      </c>
      <c r="B154" s="1" t="s">
        <v>325</v>
      </c>
      <c r="C154" s="1" t="s">
        <v>326</v>
      </c>
      <c r="D154">
        <v>130014</v>
      </c>
      <c r="E154" s="2" t="s">
        <v>13</v>
      </c>
      <c r="F154" s="4">
        <v>0.87</v>
      </c>
      <c r="J154" s="3" t="str">
        <f>IF(AND(Tabla112[[#This Row],[Valor logrado]]&gt;=Tabla112[[#This Row],[Meta]],Tabla112[[#This Row],[Valor logrado]]&gt;0,Tabla112[[#This Row],[Meta]]&gt;0),"Sí","No")</f>
        <v>No</v>
      </c>
    </row>
    <row r="155" spans="1:10" x14ac:dyDescent="0.25">
      <c r="A155" s="1" t="s">
        <v>300</v>
      </c>
      <c r="B155" s="1" t="s">
        <v>327</v>
      </c>
      <c r="C155" s="1" t="s">
        <v>328</v>
      </c>
      <c r="D155">
        <v>130015</v>
      </c>
      <c r="E155" s="2" t="s">
        <v>13</v>
      </c>
      <c r="F155" s="4">
        <v>0.65</v>
      </c>
      <c r="J155" s="3" t="str">
        <f>IF(AND(Tabla112[[#This Row],[Valor logrado]]&gt;=Tabla112[[#This Row],[Meta]],Tabla112[[#This Row],[Valor logrado]]&gt;0,Tabla112[[#This Row],[Meta]]&gt;0),"Sí","No")</f>
        <v>No</v>
      </c>
    </row>
    <row r="156" spans="1:10" x14ac:dyDescent="0.25">
      <c r="A156" s="1" t="s">
        <v>300</v>
      </c>
      <c r="B156" s="1" t="s">
        <v>329</v>
      </c>
      <c r="C156" s="1" t="s">
        <v>330</v>
      </c>
      <c r="D156">
        <v>130016</v>
      </c>
      <c r="E156" s="2" t="s">
        <v>13</v>
      </c>
      <c r="F156" s="4">
        <v>0.99</v>
      </c>
      <c r="J156" s="3" t="str">
        <f>IF(AND(Tabla112[[#This Row],[Valor logrado]]&gt;=Tabla112[[#This Row],[Meta]],Tabla112[[#This Row],[Valor logrado]]&gt;0,Tabla112[[#This Row],[Meta]]&gt;0),"Sí","No")</f>
        <v>No</v>
      </c>
    </row>
    <row r="157" spans="1:10" x14ac:dyDescent="0.25">
      <c r="A157" s="1" t="s">
        <v>300</v>
      </c>
      <c r="B157" s="1" t="s">
        <v>331</v>
      </c>
      <c r="C157" s="1" t="s">
        <v>332</v>
      </c>
      <c r="D157">
        <v>130017</v>
      </c>
      <c r="E157" s="2" t="s">
        <v>13</v>
      </c>
      <c r="F157" s="4">
        <v>0.87</v>
      </c>
      <c r="J157" s="3" t="str">
        <f>IF(AND(Tabla112[[#This Row],[Valor logrado]]&gt;=Tabla112[[#This Row],[Meta]],Tabla112[[#This Row],[Valor logrado]]&gt;0,Tabla112[[#This Row],[Meta]]&gt;0),"Sí","No")</f>
        <v>No</v>
      </c>
    </row>
    <row r="158" spans="1:10" x14ac:dyDescent="0.25">
      <c r="A158" s="1" t="s">
        <v>333</v>
      </c>
      <c r="B158" s="1" t="s">
        <v>334</v>
      </c>
      <c r="C158" s="1" t="s">
        <v>335</v>
      </c>
      <c r="D158">
        <v>140001</v>
      </c>
      <c r="E158" s="2" t="s">
        <v>13</v>
      </c>
      <c r="F158" s="4">
        <v>0.62</v>
      </c>
      <c r="J158" s="3" t="str">
        <f>IF(AND(Tabla112[[#This Row],[Valor logrado]]&gt;=Tabla112[[#This Row],[Meta]],Tabla112[[#This Row],[Valor logrado]]&gt;0,Tabla112[[#This Row],[Meta]]&gt;0),"Sí","No")</f>
        <v>No</v>
      </c>
    </row>
    <row r="159" spans="1:10" x14ac:dyDescent="0.25">
      <c r="A159" s="1" t="s">
        <v>333</v>
      </c>
      <c r="B159" s="1" t="s">
        <v>336</v>
      </c>
      <c r="C159" s="1" t="s">
        <v>337</v>
      </c>
      <c r="D159">
        <v>140003</v>
      </c>
      <c r="E159" s="2" t="s">
        <v>13</v>
      </c>
      <c r="F159" s="4">
        <v>0.62</v>
      </c>
      <c r="J159" s="3" t="str">
        <f>IF(AND(Tabla112[[#This Row],[Valor logrado]]&gt;=Tabla112[[#This Row],[Meta]],Tabla112[[#This Row],[Valor logrado]]&gt;0,Tabla112[[#This Row],[Meta]]&gt;0),"Sí","No")</f>
        <v>No</v>
      </c>
    </row>
    <row r="160" spans="1:10" x14ac:dyDescent="0.25">
      <c r="A160" s="1" t="s">
        <v>333</v>
      </c>
      <c r="B160" s="1" t="s">
        <v>338</v>
      </c>
      <c r="C160" s="1" t="s">
        <v>339</v>
      </c>
      <c r="D160">
        <v>140002</v>
      </c>
      <c r="E160" s="2" t="s">
        <v>13</v>
      </c>
      <c r="F160" s="4">
        <v>0.62</v>
      </c>
      <c r="J160" s="3" t="str">
        <f>IF(AND(Tabla112[[#This Row],[Valor logrado]]&gt;=Tabla112[[#This Row],[Meta]],Tabla112[[#This Row],[Valor logrado]]&gt;0,Tabla112[[#This Row],[Meta]]&gt;0),"Sí","No")</f>
        <v>No</v>
      </c>
    </row>
    <row r="161" spans="1:10" ht="25.5" x14ac:dyDescent="0.25">
      <c r="A161" s="1" t="s">
        <v>333</v>
      </c>
      <c r="B161" s="1" t="s">
        <v>340</v>
      </c>
      <c r="C161" s="1" t="s">
        <v>341</v>
      </c>
      <c r="D161">
        <v>140000</v>
      </c>
      <c r="E161" s="2" t="s">
        <v>91</v>
      </c>
      <c r="F161" s="4">
        <v>0.62</v>
      </c>
      <c r="J161" s="3" t="str">
        <f>IF(AND(Tabla112[[#This Row],[Valor logrado]]&gt;=Tabla112[[#This Row],[Meta]],Tabla112[[#This Row],[Valor logrado]]&gt;0,Tabla112[[#This Row],[Meta]]&gt;0),"Sí","No")</f>
        <v>No</v>
      </c>
    </row>
    <row r="162" spans="1:10" x14ac:dyDescent="0.25">
      <c r="A162" s="1" t="s">
        <v>342</v>
      </c>
      <c r="B162" s="1" t="s">
        <v>343</v>
      </c>
      <c r="C162" s="1" t="s">
        <v>344</v>
      </c>
      <c r="D162">
        <v>160001</v>
      </c>
      <c r="E162" s="2" t="s">
        <v>33</v>
      </c>
      <c r="F162" s="4" t="s">
        <v>17</v>
      </c>
      <c r="J162" s="3" t="str">
        <f>IF(AND(Tabla112[[#This Row],[Valor logrado]]&gt;=Tabla112[[#This Row],[Meta]],Tabla112[[#This Row],[Valor logrado]]&gt;0,Tabla112[[#This Row],[Meta]]&gt;0),"Sí","No")</f>
        <v>No</v>
      </c>
    </row>
    <row r="163" spans="1:10" x14ac:dyDescent="0.25">
      <c r="A163" s="1" t="s">
        <v>342</v>
      </c>
      <c r="B163" s="1" t="s">
        <v>343</v>
      </c>
      <c r="C163" s="1" t="s">
        <v>345</v>
      </c>
      <c r="D163">
        <v>160000</v>
      </c>
      <c r="E163" s="2" t="s">
        <v>16</v>
      </c>
      <c r="F163" s="4">
        <v>0.65</v>
      </c>
      <c r="J163" s="3" t="str">
        <f>IF(AND(Tabla112[[#This Row],[Valor logrado]]&gt;=Tabla112[[#This Row],[Meta]],Tabla112[[#This Row],[Valor logrado]]&gt;0,Tabla112[[#This Row],[Meta]]&gt;0),"Sí","No")</f>
        <v>No</v>
      </c>
    </row>
    <row r="164" spans="1:10" ht="25.5" x14ac:dyDescent="0.25">
      <c r="A164" s="1" t="s">
        <v>342</v>
      </c>
      <c r="B164" s="1" t="s">
        <v>346</v>
      </c>
      <c r="C164" s="1" t="s">
        <v>347</v>
      </c>
      <c r="D164">
        <v>160002</v>
      </c>
      <c r="E164" s="2" t="s">
        <v>13</v>
      </c>
      <c r="F164" s="4">
        <v>0.65</v>
      </c>
      <c r="J164" s="3" t="str">
        <f>IF(AND(Tabla112[[#This Row],[Valor logrado]]&gt;=Tabla112[[#This Row],[Meta]],Tabla112[[#This Row],[Valor logrado]]&gt;0,Tabla112[[#This Row],[Meta]]&gt;0),"Sí","No")</f>
        <v>No</v>
      </c>
    </row>
    <row r="165" spans="1:10" x14ac:dyDescent="0.25">
      <c r="A165" s="1" t="s">
        <v>342</v>
      </c>
      <c r="B165" s="1" t="s">
        <v>348</v>
      </c>
      <c r="C165" s="1" t="s">
        <v>349</v>
      </c>
      <c r="D165">
        <v>160007</v>
      </c>
      <c r="E165" s="2" t="s">
        <v>13</v>
      </c>
      <c r="F165" s="4">
        <v>0.98</v>
      </c>
      <c r="J165" s="3" t="str">
        <f>IF(AND(Tabla112[[#This Row],[Valor logrado]]&gt;=Tabla112[[#This Row],[Meta]],Tabla112[[#This Row],[Valor logrado]]&gt;0,Tabla112[[#This Row],[Meta]]&gt;0),"Sí","No")</f>
        <v>No</v>
      </c>
    </row>
    <row r="166" spans="1:10" ht="25.5" x14ac:dyDescent="0.25">
      <c r="A166" s="1" t="s">
        <v>342</v>
      </c>
      <c r="B166" s="1" t="s">
        <v>350</v>
      </c>
      <c r="C166" s="1" t="s">
        <v>351</v>
      </c>
      <c r="D166">
        <v>160005</v>
      </c>
      <c r="E166" s="2" t="s">
        <v>13</v>
      </c>
      <c r="F166" s="4">
        <v>0.62</v>
      </c>
      <c r="J166" s="3" t="str">
        <f>IF(AND(Tabla112[[#This Row],[Valor logrado]]&gt;=Tabla112[[#This Row],[Meta]],Tabla112[[#This Row],[Valor logrado]]&gt;0,Tabla112[[#This Row],[Meta]]&gt;0),"Sí","No")</f>
        <v>No</v>
      </c>
    </row>
    <row r="167" spans="1:10" x14ac:dyDescent="0.25">
      <c r="A167" s="1" t="s">
        <v>342</v>
      </c>
      <c r="B167" s="1" t="s">
        <v>352</v>
      </c>
      <c r="C167" s="1" t="s">
        <v>353</v>
      </c>
      <c r="D167">
        <v>160006</v>
      </c>
      <c r="E167" s="2" t="s">
        <v>13</v>
      </c>
      <c r="F167" s="4">
        <v>0.62</v>
      </c>
      <c r="J167" s="3" t="str">
        <f>IF(AND(Tabla112[[#This Row],[Valor logrado]]&gt;=Tabla112[[#This Row],[Meta]],Tabla112[[#This Row],[Valor logrado]]&gt;0,Tabla112[[#This Row],[Meta]]&gt;0),"Sí","No")</f>
        <v>No</v>
      </c>
    </row>
    <row r="168" spans="1:10" x14ac:dyDescent="0.25">
      <c r="A168" s="1" t="s">
        <v>342</v>
      </c>
      <c r="B168" s="1" t="s">
        <v>354</v>
      </c>
      <c r="C168" s="1" t="s">
        <v>355</v>
      </c>
      <c r="D168">
        <v>160004</v>
      </c>
      <c r="E168" s="2" t="s">
        <v>13</v>
      </c>
      <c r="F168" s="4">
        <v>0.62</v>
      </c>
      <c r="J168" s="3" t="str">
        <f>IF(AND(Tabla112[[#This Row],[Valor logrado]]&gt;=Tabla112[[#This Row],[Meta]],Tabla112[[#This Row],[Valor logrado]]&gt;0,Tabla112[[#This Row],[Meta]]&gt;0),"Sí","No")</f>
        <v>No</v>
      </c>
    </row>
    <row r="169" spans="1:10" ht="25.5" x14ac:dyDescent="0.25">
      <c r="A169" s="1" t="s">
        <v>342</v>
      </c>
      <c r="B169" s="1" t="s">
        <v>356</v>
      </c>
      <c r="C169" s="1" t="s">
        <v>357</v>
      </c>
      <c r="D169">
        <v>160003</v>
      </c>
      <c r="E169" s="2" t="s">
        <v>13</v>
      </c>
      <c r="F169" s="4">
        <v>0.62</v>
      </c>
      <c r="J169" s="3" t="str">
        <f>IF(AND(Tabla112[[#This Row],[Valor logrado]]&gt;=Tabla112[[#This Row],[Meta]],Tabla112[[#This Row],[Valor logrado]]&gt;0,Tabla112[[#This Row],[Meta]]&gt;0),"Sí","No")</f>
        <v>No</v>
      </c>
    </row>
    <row r="170" spans="1:10" x14ac:dyDescent="0.25">
      <c r="A170" s="1" t="s">
        <v>342</v>
      </c>
      <c r="B170" s="1" t="s">
        <v>358</v>
      </c>
      <c r="C170" s="1" t="s">
        <v>359</v>
      </c>
      <c r="D170">
        <v>160008</v>
      </c>
      <c r="E170" s="2" t="s">
        <v>13</v>
      </c>
      <c r="F170" s="4">
        <v>0.62</v>
      </c>
      <c r="J170" s="3" t="str">
        <f>IF(AND(Tabla112[[#This Row],[Valor logrado]]&gt;=Tabla112[[#This Row],[Meta]],Tabla112[[#This Row],[Valor logrado]]&gt;0,Tabla112[[#This Row],[Meta]]&gt;0),"Sí","No")</f>
        <v>No</v>
      </c>
    </row>
    <row r="171" spans="1:10" x14ac:dyDescent="0.25">
      <c r="A171" s="1" t="s">
        <v>360</v>
      </c>
      <c r="B171" s="1" t="s">
        <v>361</v>
      </c>
      <c r="C171" s="1" t="s">
        <v>362</v>
      </c>
      <c r="D171">
        <v>170003</v>
      </c>
      <c r="E171" s="2" t="s">
        <v>33</v>
      </c>
      <c r="F171" s="4" t="s">
        <v>17</v>
      </c>
      <c r="J171" s="3" t="str">
        <f>IF(AND(Tabla112[[#This Row],[Valor logrado]]&gt;=Tabla112[[#This Row],[Meta]],Tabla112[[#This Row],[Valor logrado]]&gt;0,Tabla112[[#This Row],[Meta]]&gt;0),"Sí","No")</f>
        <v>No</v>
      </c>
    </row>
    <row r="172" spans="1:10" x14ac:dyDescent="0.25">
      <c r="A172" s="1" t="s">
        <v>360</v>
      </c>
      <c r="B172" s="1" t="s">
        <v>361</v>
      </c>
      <c r="C172" s="1" t="s">
        <v>363</v>
      </c>
      <c r="D172">
        <v>170000</v>
      </c>
      <c r="E172" s="2" t="s">
        <v>16</v>
      </c>
      <c r="F172" s="4">
        <v>0.66</v>
      </c>
      <c r="J172" s="3" t="str">
        <f>IF(AND(Tabla112[[#This Row],[Valor logrado]]&gt;=Tabla112[[#This Row],[Meta]],Tabla112[[#This Row],[Valor logrado]]&gt;0,Tabla112[[#This Row],[Meta]]&gt;0),"Sí","No")</f>
        <v>No</v>
      </c>
    </row>
    <row r="173" spans="1:10" x14ac:dyDescent="0.25">
      <c r="A173" s="1" t="s">
        <v>360</v>
      </c>
      <c r="B173" s="1" t="s">
        <v>361</v>
      </c>
      <c r="C173" s="1" t="s">
        <v>364</v>
      </c>
      <c r="D173">
        <v>170002</v>
      </c>
      <c r="E173" s="2" t="s">
        <v>33</v>
      </c>
      <c r="F173" s="4" t="s">
        <v>17</v>
      </c>
      <c r="J173" s="3" t="str">
        <f>IF(AND(Tabla112[[#This Row],[Valor logrado]]&gt;=Tabla112[[#This Row],[Meta]],Tabla112[[#This Row],[Valor logrado]]&gt;0,Tabla112[[#This Row],[Meta]]&gt;0),"Sí","No")</f>
        <v>No</v>
      </c>
    </row>
    <row r="174" spans="1:10" x14ac:dyDescent="0.25">
      <c r="A174" s="1" t="s">
        <v>360</v>
      </c>
      <c r="B174" s="1" t="s">
        <v>361</v>
      </c>
      <c r="C174" s="1" t="s">
        <v>365</v>
      </c>
      <c r="D174">
        <v>170001</v>
      </c>
      <c r="E174" s="2" t="s">
        <v>33</v>
      </c>
      <c r="F174" s="4" t="s">
        <v>17</v>
      </c>
      <c r="J174" s="3" t="str">
        <f>IF(AND(Tabla112[[#This Row],[Valor logrado]]&gt;=Tabla112[[#This Row],[Meta]],Tabla112[[#This Row],[Valor logrado]]&gt;0,Tabla112[[#This Row],[Meta]]&gt;0),"Sí","No")</f>
        <v>No</v>
      </c>
    </row>
    <row r="175" spans="1:10" x14ac:dyDescent="0.25">
      <c r="A175" s="1" t="s">
        <v>366</v>
      </c>
      <c r="B175" s="1" t="s">
        <v>367</v>
      </c>
      <c r="C175" s="1" t="s">
        <v>368</v>
      </c>
      <c r="D175">
        <v>180000</v>
      </c>
      <c r="E175" s="2" t="s">
        <v>91</v>
      </c>
      <c r="F175" s="4">
        <v>0.83</v>
      </c>
      <c r="J175" s="3" t="str">
        <f>IF(AND(Tabla112[[#This Row],[Valor logrado]]&gt;=Tabla112[[#This Row],[Meta]],Tabla112[[#This Row],[Valor logrado]]&gt;0,Tabla112[[#This Row],[Meta]]&gt;0),"Sí","No")</f>
        <v>No</v>
      </c>
    </row>
    <row r="176" spans="1:10" ht="25.5" x14ac:dyDescent="0.25">
      <c r="A176" s="1" t="s">
        <v>366</v>
      </c>
      <c r="B176" s="1" t="s">
        <v>367</v>
      </c>
      <c r="C176" s="1" t="s">
        <v>369</v>
      </c>
      <c r="D176">
        <v>180005</v>
      </c>
      <c r="E176" s="2" t="s">
        <v>33</v>
      </c>
      <c r="F176" s="4" t="s">
        <v>17</v>
      </c>
      <c r="J176" s="3" t="str">
        <f>IF(AND(Tabla112[[#This Row],[Valor logrado]]&gt;=Tabla112[[#This Row],[Meta]],Tabla112[[#This Row],[Valor logrado]]&gt;0,Tabla112[[#This Row],[Meta]]&gt;0),"Sí","No")</f>
        <v>No</v>
      </c>
    </row>
    <row r="177" spans="1:10" x14ac:dyDescent="0.25">
      <c r="A177" s="1" t="s">
        <v>366</v>
      </c>
      <c r="B177" s="1" t="s">
        <v>370</v>
      </c>
      <c r="C177" s="1" t="s">
        <v>371</v>
      </c>
      <c r="D177">
        <v>180003</v>
      </c>
      <c r="E177" s="2" t="s">
        <v>13</v>
      </c>
      <c r="F177" s="4">
        <v>0.99</v>
      </c>
      <c r="J177" s="3" t="str">
        <f>IF(AND(Tabla112[[#This Row],[Valor logrado]]&gt;=Tabla112[[#This Row],[Meta]],Tabla112[[#This Row],[Valor logrado]]&gt;0,Tabla112[[#This Row],[Meta]]&gt;0),"Sí","No")</f>
        <v>No</v>
      </c>
    </row>
    <row r="178" spans="1:10" x14ac:dyDescent="0.25">
      <c r="A178" s="1" t="s">
        <v>366</v>
      </c>
      <c r="B178" s="1" t="s">
        <v>372</v>
      </c>
      <c r="C178" s="1" t="s">
        <v>373</v>
      </c>
      <c r="D178">
        <v>180001</v>
      </c>
      <c r="E178" s="2" t="s">
        <v>13</v>
      </c>
      <c r="F178" s="4">
        <v>0.78</v>
      </c>
      <c r="J178" s="3" t="str">
        <f>IF(AND(Tabla112[[#This Row],[Valor logrado]]&gt;=Tabla112[[#This Row],[Meta]],Tabla112[[#This Row],[Valor logrado]]&gt;0,Tabla112[[#This Row],[Meta]]&gt;0),"Sí","No")</f>
        <v>No</v>
      </c>
    </row>
    <row r="179" spans="1:10" x14ac:dyDescent="0.25">
      <c r="A179" s="1" t="s">
        <v>366</v>
      </c>
      <c r="B179" s="1" t="s">
        <v>374</v>
      </c>
      <c r="C179" s="1" t="s">
        <v>375</v>
      </c>
      <c r="D179">
        <v>180002</v>
      </c>
      <c r="E179" s="2" t="s">
        <v>13</v>
      </c>
      <c r="F179" s="4">
        <v>0.85</v>
      </c>
      <c r="J179" s="3" t="str">
        <f>IF(AND(Tabla112[[#This Row],[Valor logrado]]&gt;=Tabla112[[#This Row],[Meta]],Tabla112[[#This Row],[Valor logrado]]&gt;0,Tabla112[[#This Row],[Meta]]&gt;0),"Sí","No")</f>
        <v>No</v>
      </c>
    </row>
    <row r="180" spans="1:10" x14ac:dyDescent="0.25">
      <c r="A180" s="1" t="s">
        <v>376</v>
      </c>
      <c r="B180" s="1" t="s">
        <v>377</v>
      </c>
      <c r="C180" s="1" t="s">
        <v>378</v>
      </c>
      <c r="D180">
        <v>190000</v>
      </c>
      <c r="E180" s="2" t="s">
        <v>16</v>
      </c>
      <c r="F180" s="4">
        <v>0.86</v>
      </c>
      <c r="J180" s="3" t="str">
        <f>IF(AND(Tabla112[[#This Row],[Valor logrado]]&gt;=Tabla112[[#This Row],[Meta]],Tabla112[[#This Row],[Valor logrado]]&gt;0,Tabla112[[#This Row],[Meta]]&gt;0),"Sí","No")</f>
        <v>No</v>
      </c>
    </row>
    <row r="181" spans="1:10" x14ac:dyDescent="0.25">
      <c r="A181" s="1" t="s">
        <v>376</v>
      </c>
      <c r="B181" s="1" t="s">
        <v>379</v>
      </c>
      <c r="C181" s="1" t="s">
        <v>380</v>
      </c>
      <c r="D181">
        <v>190006</v>
      </c>
      <c r="E181" s="2" t="s">
        <v>33</v>
      </c>
      <c r="F181" s="4" t="s">
        <v>17</v>
      </c>
      <c r="J181" s="3" t="str">
        <f>IF(AND(Tabla112[[#This Row],[Valor logrado]]&gt;=Tabla112[[#This Row],[Meta]],Tabla112[[#This Row],[Valor logrado]]&gt;0,Tabla112[[#This Row],[Meta]]&gt;0),"Sí","No")</f>
        <v>No</v>
      </c>
    </row>
    <row r="182" spans="1:10" x14ac:dyDescent="0.25">
      <c r="A182" s="1" t="s">
        <v>376</v>
      </c>
      <c r="B182" s="1" t="s">
        <v>379</v>
      </c>
      <c r="C182" s="1" t="s">
        <v>381</v>
      </c>
      <c r="D182">
        <v>190003</v>
      </c>
      <c r="E182" s="2" t="s">
        <v>13</v>
      </c>
      <c r="F182" s="4">
        <v>0.98</v>
      </c>
      <c r="J182" s="3" t="str">
        <f>IF(AND(Tabla112[[#This Row],[Valor logrado]]&gt;=Tabla112[[#This Row],[Meta]],Tabla112[[#This Row],[Valor logrado]]&gt;0,Tabla112[[#This Row],[Meta]]&gt;0),"Sí","No")</f>
        <v>No</v>
      </c>
    </row>
    <row r="183" spans="1:10" x14ac:dyDescent="0.25">
      <c r="A183" s="1" t="s">
        <v>376</v>
      </c>
      <c r="B183" s="1" t="s">
        <v>382</v>
      </c>
      <c r="C183" s="1" t="s">
        <v>383</v>
      </c>
      <c r="D183">
        <v>190002</v>
      </c>
      <c r="E183" s="2" t="s">
        <v>13</v>
      </c>
      <c r="F183" s="4">
        <v>0.62</v>
      </c>
      <c r="J183" s="3" t="str">
        <f>IF(AND(Tabla112[[#This Row],[Valor logrado]]&gt;=Tabla112[[#This Row],[Meta]],Tabla112[[#This Row],[Valor logrado]]&gt;0,Tabla112[[#This Row],[Meta]]&gt;0),"Sí","No")</f>
        <v>No</v>
      </c>
    </row>
    <row r="184" spans="1:10" x14ac:dyDescent="0.25">
      <c r="A184" s="1" t="s">
        <v>376</v>
      </c>
      <c r="B184" s="1" t="s">
        <v>384</v>
      </c>
      <c r="C184" s="1" t="s">
        <v>385</v>
      </c>
      <c r="D184">
        <v>190001</v>
      </c>
      <c r="E184" s="2" t="s">
        <v>13</v>
      </c>
      <c r="F184" s="4">
        <v>1</v>
      </c>
      <c r="J184" s="3" t="str">
        <f>IF(AND(Tabla112[[#This Row],[Valor logrado]]&gt;=Tabla112[[#This Row],[Meta]],Tabla112[[#This Row],[Valor logrado]]&gt;0,Tabla112[[#This Row],[Meta]]&gt;0),"Sí","No")</f>
        <v>No</v>
      </c>
    </row>
    <row r="185" spans="1:10" x14ac:dyDescent="0.25">
      <c r="A185" s="1" t="s">
        <v>386</v>
      </c>
      <c r="B185" s="1" t="s">
        <v>387</v>
      </c>
      <c r="C185" s="1" t="s">
        <v>388</v>
      </c>
      <c r="D185">
        <v>200004</v>
      </c>
      <c r="E185" s="2" t="s">
        <v>33</v>
      </c>
      <c r="F185" s="4" t="s">
        <v>17</v>
      </c>
      <c r="J185" s="3" t="str">
        <f>IF(AND(Tabla112[[#This Row],[Valor logrado]]&gt;=Tabla112[[#This Row],[Meta]],Tabla112[[#This Row],[Valor logrado]]&gt;0,Tabla112[[#This Row],[Meta]]&gt;0),"Sí","No")</f>
        <v>No</v>
      </c>
    </row>
    <row r="186" spans="1:10" x14ac:dyDescent="0.25">
      <c r="A186" s="1" t="s">
        <v>386</v>
      </c>
      <c r="B186" s="1" t="s">
        <v>387</v>
      </c>
      <c r="C186" s="1" t="s">
        <v>389</v>
      </c>
      <c r="D186">
        <v>200003</v>
      </c>
      <c r="E186" s="2" t="s">
        <v>33</v>
      </c>
      <c r="F186" s="4" t="s">
        <v>17</v>
      </c>
      <c r="J186" s="3" t="str">
        <f>IF(AND(Tabla112[[#This Row],[Valor logrado]]&gt;=Tabla112[[#This Row],[Meta]],Tabla112[[#This Row],[Valor logrado]]&gt;0,Tabla112[[#This Row],[Meta]]&gt;0),"Sí","No")</f>
        <v>No</v>
      </c>
    </row>
    <row r="187" spans="1:10" x14ac:dyDescent="0.25">
      <c r="A187" s="1" t="s">
        <v>386</v>
      </c>
      <c r="B187" s="1" t="s">
        <v>387</v>
      </c>
      <c r="C187" s="1" t="s">
        <v>390</v>
      </c>
      <c r="D187">
        <v>200000</v>
      </c>
      <c r="E187" s="2" t="s">
        <v>16</v>
      </c>
      <c r="F187" s="4">
        <v>0.71</v>
      </c>
      <c r="J187" s="3" t="str">
        <f>IF(AND(Tabla112[[#This Row],[Valor logrado]]&gt;=Tabla112[[#This Row],[Meta]],Tabla112[[#This Row],[Valor logrado]]&gt;0,Tabla112[[#This Row],[Meta]]&gt;0),"Sí","No")</f>
        <v>No</v>
      </c>
    </row>
    <row r="188" spans="1:10" x14ac:dyDescent="0.25">
      <c r="A188" s="1" t="s">
        <v>386</v>
      </c>
      <c r="B188" s="1" t="s">
        <v>387</v>
      </c>
      <c r="C188" s="1" t="s">
        <v>391</v>
      </c>
      <c r="D188">
        <v>200001</v>
      </c>
      <c r="E188" s="2" t="s">
        <v>33</v>
      </c>
      <c r="F188" s="4" t="s">
        <v>17</v>
      </c>
      <c r="J188" s="3" t="str">
        <f>IF(AND(Tabla112[[#This Row],[Valor logrado]]&gt;=Tabla112[[#This Row],[Meta]],Tabla112[[#This Row],[Valor logrado]]&gt;0,Tabla112[[#This Row],[Meta]]&gt;0),"Sí","No")</f>
        <v>No</v>
      </c>
    </row>
    <row r="189" spans="1:10" x14ac:dyDescent="0.25">
      <c r="A189" s="1" t="s">
        <v>386</v>
      </c>
      <c r="B189" s="1" t="s">
        <v>387</v>
      </c>
      <c r="C189" s="1" t="s">
        <v>392</v>
      </c>
      <c r="D189">
        <v>200002</v>
      </c>
      <c r="E189" s="2" t="s">
        <v>33</v>
      </c>
      <c r="F189" s="4" t="s">
        <v>17</v>
      </c>
      <c r="J189" s="3" t="str">
        <f>IF(AND(Tabla112[[#This Row],[Valor logrado]]&gt;=Tabla112[[#This Row],[Meta]],Tabla112[[#This Row],[Valor logrado]]&gt;0,Tabla112[[#This Row],[Meta]]&gt;0),"Sí","No")</f>
        <v>No</v>
      </c>
    </row>
    <row r="190" spans="1:10" x14ac:dyDescent="0.25">
      <c r="A190" s="1" t="s">
        <v>386</v>
      </c>
      <c r="B190" s="1" t="s">
        <v>393</v>
      </c>
      <c r="C190" s="1" t="s">
        <v>394</v>
      </c>
      <c r="D190">
        <v>200010</v>
      </c>
      <c r="E190" s="2" t="s">
        <v>13</v>
      </c>
      <c r="F190" s="4">
        <v>0.62</v>
      </c>
      <c r="J190" s="3" t="str">
        <f>IF(AND(Tabla112[[#This Row],[Valor logrado]]&gt;=Tabla112[[#This Row],[Meta]],Tabla112[[#This Row],[Valor logrado]]&gt;0,Tabla112[[#This Row],[Meta]]&gt;0),"Sí","No")</f>
        <v>No</v>
      </c>
    </row>
    <row r="191" spans="1:10" x14ac:dyDescent="0.25">
      <c r="A191" s="1" t="s">
        <v>386</v>
      </c>
      <c r="B191" s="1" t="s">
        <v>395</v>
      </c>
      <c r="C191" s="1" t="s">
        <v>396</v>
      </c>
      <c r="D191">
        <v>200007</v>
      </c>
      <c r="E191" s="2" t="s">
        <v>13</v>
      </c>
      <c r="F191" s="4">
        <v>0.65</v>
      </c>
      <c r="J191" s="3" t="str">
        <f>IF(AND(Tabla112[[#This Row],[Valor logrado]]&gt;=Tabla112[[#This Row],[Meta]],Tabla112[[#This Row],[Valor logrado]]&gt;0,Tabla112[[#This Row],[Meta]]&gt;0),"Sí","No")</f>
        <v>No</v>
      </c>
    </row>
    <row r="192" spans="1:10" x14ac:dyDescent="0.25">
      <c r="A192" s="1" t="s">
        <v>386</v>
      </c>
      <c r="B192" s="1" t="s">
        <v>397</v>
      </c>
      <c r="C192" s="1" t="s">
        <v>398</v>
      </c>
      <c r="D192">
        <v>200009</v>
      </c>
      <c r="E192" s="2" t="s">
        <v>13</v>
      </c>
      <c r="F192" s="4">
        <v>0.87</v>
      </c>
      <c r="J192" s="3" t="str">
        <f>IF(AND(Tabla112[[#This Row],[Valor logrado]]&gt;=Tabla112[[#This Row],[Meta]],Tabla112[[#This Row],[Valor logrado]]&gt;0,Tabla112[[#This Row],[Meta]]&gt;0),"Sí","No")</f>
        <v>No</v>
      </c>
    </row>
    <row r="193" spans="1:10" x14ac:dyDescent="0.25">
      <c r="A193" s="1" t="s">
        <v>386</v>
      </c>
      <c r="B193" s="1" t="s">
        <v>399</v>
      </c>
      <c r="C193" s="1" t="s">
        <v>400</v>
      </c>
      <c r="D193">
        <v>200011</v>
      </c>
      <c r="E193" s="2" t="s">
        <v>13</v>
      </c>
      <c r="F193" s="4">
        <v>0.78</v>
      </c>
      <c r="J193" s="3" t="str">
        <f>IF(AND(Tabla112[[#This Row],[Valor logrado]]&gt;=Tabla112[[#This Row],[Meta]],Tabla112[[#This Row],[Valor logrado]]&gt;0,Tabla112[[#This Row],[Meta]]&gt;0),"Sí","No")</f>
        <v>No</v>
      </c>
    </row>
    <row r="194" spans="1:10" x14ac:dyDescent="0.25">
      <c r="A194" s="1" t="s">
        <v>386</v>
      </c>
      <c r="B194" s="1" t="s">
        <v>401</v>
      </c>
      <c r="C194" s="1" t="s">
        <v>402</v>
      </c>
      <c r="D194">
        <v>200008</v>
      </c>
      <c r="E194" s="2" t="s">
        <v>13</v>
      </c>
      <c r="F194" s="4">
        <v>0.62</v>
      </c>
      <c r="J194" s="3" t="str">
        <f>IF(AND(Tabla112[[#This Row],[Valor logrado]]&gt;=Tabla112[[#This Row],[Meta]],Tabla112[[#This Row],[Valor logrado]]&gt;0,Tabla112[[#This Row],[Meta]]&gt;0),"Sí","No")</f>
        <v>No</v>
      </c>
    </row>
    <row r="195" spans="1:10" x14ac:dyDescent="0.25">
      <c r="A195" s="1" t="s">
        <v>386</v>
      </c>
      <c r="B195" s="1" t="s">
        <v>403</v>
      </c>
      <c r="C195" s="1" t="s">
        <v>404</v>
      </c>
      <c r="D195">
        <v>200005</v>
      </c>
      <c r="E195" s="2" t="s">
        <v>13</v>
      </c>
      <c r="F195" s="4">
        <v>0.98</v>
      </c>
      <c r="J195" s="3" t="str">
        <f>IF(AND(Tabla112[[#This Row],[Valor logrado]]&gt;=Tabla112[[#This Row],[Meta]],Tabla112[[#This Row],[Valor logrado]]&gt;0,Tabla112[[#This Row],[Meta]]&gt;0),"Sí","No")</f>
        <v>No</v>
      </c>
    </row>
    <row r="196" spans="1:10" ht="25.5" x14ac:dyDescent="0.25">
      <c r="A196" s="1" t="s">
        <v>386</v>
      </c>
      <c r="B196" s="1" t="s">
        <v>405</v>
      </c>
      <c r="C196" s="1" t="s">
        <v>406</v>
      </c>
      <c r="D196">
        <v>200006</v>
      </c>
      <c r="E196" s="2" t="s">
        <v>13</v>
      </c>
      <c r="F196" s="4">
        <v>0.62</v>
      </c>
      <c r="J196" s="3" t="str">
        <f>IF(AND(Tabla112[[#This Row],[Valor logrado]]&gt;=Tabla112[[#This Row],[Meta]],Tabla112[[#This Row],[Valor logrado]]&gt;0,Tabla112[[#This Row],[Meta]]&gt;0),"Sí","No")</f>
        <v>No</v>
      </c>
    </row>
    <row r="197" spans="1:10" x14ac:dyDescent="0.25">
      <c r="A197" s="1" t="s">
        <v>386</v>
      </c>
      <c r="B197" s="1" t="s">
        <v>407</v>
      </c>
      <c r="C197" s="1" t="s">
        <v>408</v>
      </c>
      <c r="D197">
        <v>200012</v>
      </c>
      <c r="E197" s="2" t="s">
        <v>13</v>
      </c>
      <c r="F197" s="4">
        <v>0.62</v>
      </c>
      <c r="J197" s="3" t="str">
        <f>IF(AND(Tabla112[[#This Row],[Valor logrado]]&gt;=Tabla112[[#This Row],[Meta]],Tabla112[[#This Row],[Valor logrado]]&gt;0,Tabla112[[#This Row],[Meta]]&gt;0),"Sí","No")</f>
        <v>No</v>
      </c>
    </row>
    <row r="198" spans="1:10" x14ac:dyDescent="0.25">
      <c r="A198" s="1" t="s">
        <v>409</v>
      </c>
      <c r="B198" s="1" t="s">
        <v>410</v>
      </c>
      <c r="C198" s="1" t="s">
        <v>411</v>
      </c>
      <c r="D198">
        <v>210000</v>
      </c>
      <c r="E198" s="2" t="s">
        <v>16</v>
      </c>
      <c r="F198" s="4">
        <v>0.78</v>
      </c>
      <c r="J198" s="3" t="str">
        <f>IF(AND(Tabla112[[#This Row],[Valor logrado]]&gt;=Tabla112[[#This Row],[Meta]],Tabla112[[#This Row],[Valor logrado]]&gt;0,Tabla112[[#This Row],[Meta]]&gt;0),"Sí","No")</f>
        <v>No</v>
      </c>
    </row>
    <row r="199" spans="1:10" x14ac:dyDescent="0.25">
      <c r="A199" s="1" t="s">
        <v>409</v>
      </c>
      <c r="B199" s="1" t="s">
        <v>412</v>
      </c>
      <c r="C199" s="1" t="s">
        <v>413</v>
      </c>
      <c r="D199">
        <v>210011</v>
      </c>
      <c r="E199" s="2" t="s">
        <v>13</v>
      </c>
      <c r="F199" s="4">
        <v>0.78</v>
      </c>
      <c r="J199" s="3" t="str">
        <f>IF(AND(Tabla112[[#This Row],[Valor logrado]]&gt;=Tabla112[[#This Row],[Meta]],Tabla112[[#This Row],[Valor logrado]]&gt;0,Tabla112[[#This Row],[Meta]]&gt;0),"Sí","No")</f>
        <v>No</v>
      </c>
    </row>
    <row r="200" spans="1:10" x14ac:dyDescent="0.25">
      <c r="A200" s="1" t="s">
        <v>409</v>
      </c>
      <c r="B200" s="1" t="s">
        <v>414</v>
      </c>
      <c r="C200" s="1" t="s">
        <v>415</v>
      </c>
      <c r="D200">
        <v>210010</v>
      </c>
      <c r="E200" s="2" t="s">
        <v>13</v>
      </c>
      <c r="F200" s="4">
        <v>0.65</v>
      </c>
      <c r="J200" s="3" t="str">
        <f>IF(AND(Tabla112[[#This Row],[Valor logrado]]&gt;=Tabla112[[#This Row],[Meta]],Tabla112[[#This Row],[Valor logrado]]&gt;0,Tabla112[[#This Row],[Meta]]&gt;0),"Sí","No")</f>
        <v>No</v>
      </c>
    </row>
    <row r="201" spans="1:10" x14ac:dyDescent="0.25">
      <c r="A201" s="1" t="s">
        <v>409</v>
      </c>
      <c r="B201" s="1" t="s">
        <v>416</v>
      </c>
      <c r="C201" s="1" t="s">
        <v>417</v>
      </c>
      <c r="D201">
        <v>210002</v>
      </c>
      <c r="E201" s="2" t="s">
        <v>13</v>
      </c>
      <c r="F201" s="4">
        <v>1</v>
      </c>
      <c r="J201" s="3" t="str">
        <f>IF(AND(Tabla112[[#This Row],[Valor logrado]]&gt;=Tabla112[[#This Row],[Meta]],Tabla112[[#This Row],[Valor logrado]]&gt;0,Tabla112[[#This Row],[Meta]]&gt;0),"Sí","No")</f>
        <v>No</v>
      </c>
    </row>
    <row r="202" spans="1:10" x14ac:dyDescent="0.25">
      <c r="A202" s="1" t="s">
        <v>409</v>
      </c>
      <c r="B202" s="1" t="s">
        <v>418</v>
      </c>
      <c r="C202" s="1" t="s">
        <v>419</v>
      </c>
      <c r="D202">
        <v>210006</v>
      </c>
      <c r="E202" s="2" t="s">
        <v>13</v>
      </c>
      <c r="F202" s="4">
        <v>0.85</v>
      </c>
      <c r="J202" s="3" t="str">
        <f>IF(AND(Tabla112[[#This Row],[Valor logrado]]&gt;=Tabla112[[#This Row],[Meta]],Tabla112[[#This Row],[Valor logrado]]&gt;0,Tabla112[[#This Row],[Meta]]&gt;0),"Sí","No")</f>
        <v>No</v>
      </c>
    </row>
    <row r="203" spans="1:10" x14ac:dyDescent="0.25">
      <c r="A203" s="1" t="s">
        <v>409</v>
      </c>
      <c r="B203" s="1" t="s">
        <v>420</v>
      </c>
      <c r="C203" s="1" t="s">
        <v>421</v>
      </c>
      <c r="D203">
        <v>210007</v>
      </c>
      <c r="E203" s="2" t="s">
        <v>13</v>
      </c>
      <c r="F203" s="4">
        <v>0.87</v>
      </c>
      <c r="J203" s="3" t="str">
        <f>IF(AND(Tabla112[[#This Row],[Valor logrado]]&gt;=Tabla112[[#This Row],[Meta]],Tabla112[[#This Row],[Valor logrado]]&gt;0,Tabla112[[#This Row],[Meta]]&gt;0),"Sí","No")</f>
        <v>No</v>
      </c>
    </row>
    <row r="204" spans="1:10" x14ac:dyDescent="0.25">
      <c r="A204" s="1" t="s">
        <v>409</v>
      </c>
      <c r="B204" s="1" t="s">
        <v>422</v>
      </c>
      <c r="C204" s="1" t="s">
        <v>423</v>
      </c>
      <c r="D204">
        <v>210004</v>
      </c>
      <c r="E204" s="2" t="s">
        <v>13</v>
      </c>
      <c r="F204" s="4">
        <v>0.78</v>
      </c>
      <c r="J204" s="3" t="str">
        <f>IF(AND(Tabla112[[#This Row],[Valor logrado]]&gt;=Tabla112[[#This Row],[Meta]],Tabla112[[#This Row],[Valor logrado]]&gt;0,Tabla112[[#This Row],[Meta]]&gt;0),"Sí","No")</f>
        <v>No</v>
      </c>
    </row>
    <row r="205" spans="1:10" x14ac:dyDescent="0.25">
      <c r="A205" s="1" t="s">
        <v>409</v>
      </c>
      <c r="B205" s="1" t="s">
        <v>424</v>
      </c>
      <c r="C205" s="1" t="s">
        <v>425</v>
      </c>
      <c r="D205">
        <v>210005</v>
      </c>
      <c r="E205" s="2" t="s">
        <v>13</v>
      </c>
      <c r="F205" s="4">
        <v>0.62</v>
      </c>
      <c r="J205" s="3" t="str">
        <f>IF(AND(Tabla112[[#This Row],[Valor logrado]]&gt;=Tabla112[[#This Row],[Meta]],Tabla112[[#This Row],[Valor logrado]]&gt;0,Tabla112[[#This Row],[Meta]]&gt;0),"Sí","No")</f>
        <v>No</v>
      </c>
    </row>
    <row r="206" spans="1:10" x14ac:dyDescent="0.25">
      <c r="A206" s="1" t="s">
        <v>409</v>
      </c>
      <c r="B206" s="1" t="s">
        <v>426</v>
      </c>
      <c r="C206" s="1" t="s">
        <v>427</v>
      </c>
      <c r="D206">
        <v>210013</v>
      </c>
      <c r="E206" s="2" t="s">
        <v>13</v>
      </c>
      <c r="F206" s="4">
        <v>0.62</v>
      </c>
      <c r="J206" s="3" t="str">
        <f>IF(AND(Tabla112[[#This Row],[Valor logrado]]&gt;=Tabla112[[#This Row],[Meta]],Tabla112[[#This Row],[Valor logrado]]&gt;0,Tabla112[[#This Row],[Meta]]&gt;0),"Sí","No")</f>
        <v>No</v>
      </c>
    </row>
    <row r="207" spans="1:10" x14ac:dyDescent="0.25">
      <c r="A207" s="1" t="s">
        <v>409</v>
      </c>
      <c r="B207" s="1" t="s">
        <v>428</v>
      </c>
      <c r="C207" s="1" t="s">
        <v>429</v>
      </c>
      <c r="D207">
        <v>210003</v>
      </c>
      <c r="E207" s="2" t="s">
        <v>13</v>
      </c>
      <c r="F207" s="4">
        <v>0.65</v>
      </c>
      <c r="J207" s="3" t="str">
        <f>IF(AND(Tabla112[[#This Row],[Valor logrado]]&gt;=Tabla112[[#This Row],[Meta]],Tabla112[[#This Row],[Valor logrado]]&gt;0,Tabla112[[#This Row],[Meta]]&gt;0),"Sí","No")</f>
        <v>No</v>
      </c>
    </row>
    <row r="208" spans="1:10" x14ac:dyDescent="0.25">
      <c r="A208" s="1" t="s">
        <v>409</v>
      </c>
      <c r="B208" s="1" t="s">
        <v>430</v>
      </c>
      <c r="C208" s="1" t="s">
        <v>431</v>
      </c>
      <c r="D208">
        <v>210012</v>
      </c>
      <c r="E208" s="2" t="s">
        <v>13</v>
      </c>
      <c r="F208" s="4">
        <v>0.98</v>
      </c>
      <c r="J208" s="3" t="str">
        <f>IF(AND(Tabla112[[#This Row],[Valor logrado]]&gt;=Tabla112[[#This Row],[Meta]],Tabla112[[#This Row],[Valor logrado]]&gt;0,Tabla112[[#This Row],[Meta]]&gt;0),"Sí","No")</f>
        <v>No</v>
      </c>
    </row>
    <row r="209" spans="1:10" x14ac:dyDescent="0.25">
      <c r="A209" s="1" t="s">
        <v>409</v>
      </c>
      <c r="B209" s="1" t="s">
        <v>432</v>
      </c>
      <c r="C209" s="1" t="s">
        <v>433</v>
      </c>
      <c r="D209">
        <v>210001</v>
      </c>
      <c r="E209" s="2" t="s">
        <v>13</v>
      </c>
      <c r="F209" s="4">
        <v>0.76</v>
      </c>
      <c r="J209" s="3" t="str">
        <f>IF(AND(Tabla112[[#This Row],[Valor logrado]]&gt;=Tabla112[[#This Row],[Meta]],Tabla112[[#This Row],[Valor logrado]]&gt;0,Tabla112[[#This Row],[Meta]]&gt;0),"Sí","No")</f>
        <v>No</v>
      </c>
    </row>
    <row r="210" spans="1:10" x14ac:dyDescent="0.25">
      <c r="A210" s="1" t="s">
        <v>409</v>
      </c>
      <c r="B210" s="1" t="s">
        <v>434</v>
      </c>
      <c r="C210" s="1" t="s">
        <v>435</v>
      </c>
      <c r="D210">
        <v>210009</v>
      </c>
      <c r="E210" s="2" t="s">
        <v>13</v>
      </c>
      <c r="F210" s="4">
        <v>0.65</v>
      </c>
      <c r="J210" s="3" t="str">
        <f>IF(AND(Tabla112[[#This Row],[Valor logrado]]&gt;=Tabla112[[#This Row],[Meta]],Tabla112[[#This Row],[Valor logrado]]&gt;0,Tabla112[[#This Row],[Meta]]&gt;0),"Sí","No")</f>
        <v>No</v>
      </c>
    </row>
    <row r="211" spans="1:10" x14ac:dyDescent="0.25">
      <c r="A211" s="1" t="s">
        <v>409</v>
      </c>
      <c r="B211" s="1" t="s">
        <v>436</v>
      </c>
      <c r="C211" s="1" t="s">
        <v>437</v>
      </c>
      <c r="D211">
        <v>210008</v>
      </c>
      <c r="E211" s="2" t="s">
        <v>13</v>
      </c>
      <c r="F211" s="4">
        <v>0.85</v>
      </c>
      <c r="J211" s="3" t="str">
        <f>IF(AND(Tabla112[[#This Row],[Valor logrado]]&gt;=Tabla112[[#This Row],[Meta]],Tabla112[[#This Row],[Valor logrado]]&gt;0,Tabla112[[#This Row],[Meta]]&gt;0),"Sí","No")</f>
        <v>No</v>
      </c>
    </row>
    <row r="212" spans="1:10" x14ac:dyDescent="0.25">
      <c r="A212" s="1" t="s">
        <v>409</v>
      </c>
      <c r="B212" s="1" t="s">
        <v>438</v>
      </c>
      <c r="C212" s="1" t="s">
        <v>439</v>
      </c>
      <c r="D212">
        <v>210014</v>
      </c>
      <c r="E212" s="2" t="s">
        <v>13</v>
      </c>
      <c r="F212" s="4">
        <v>0.99</v>
      </c>
      <c r="J212" s="3" t="str">
        <f>IF(AND(Tabla112[[#This Row],[Valor logrado]]&gt;=Tabla112[[#This Row],[Meta]],Tabla112[[#This Row],[Valor logrado]]&gt;0,Tabla112[[#This Row],[Meta]]&gt;0),"Sí","No")</f>
        <v>No</v>
      </c>
    </row>
    <row r="213" spans="1:10" x14ac:dyDescent="0.25">
      <c r="A213" s="1" t="s">
        <v>440</v>
      </c>
      <c r="B213" s="1" t="s">
        <v>441</v>
      </c>
      <c r="C213" s="1" t="s">
        <v>442</v>
      </c>
      <c r="D213">
        <v>220001</v>
      </c>
      <c r="E213" s="2" t="s">
        <v>33</v>
      </c>
      <c r="F213" s="4" t="s">
        <v>17</v>
      </c>
      <c r="J213" s="3" t="str">
        <f>IF(AND(Tabla112[[#This Row],[Valor logrado]]&gt;=Tabla112[[#This Row],[Meta]],Tabla112[[#This Row],[Valor logrado]]&gt;0,Tabla112[[#This Row],[Meta]]&gt;0),"Sí","No")</f>
        <v>No</v>
      </c>
    </row>
    <row r="214" spans="1:10" x14ac:dyDescent="0.25">
      <c r="A214" s="1" t="s">
        <v>440</v>
      </c>
      <c r="B214" s="1" t="s">
        <v>441</v>
      </c>
      <c r="C214" s="1" t="s">
        <v>443</v>
      </c>
      <c r="D214">
        <v>220000</v>
      </c>
      <c r="E214" s="2" t="s">
        <v>16</v>
      </c>
      <c r="F214" s="4">
        <v>0.71</v>
      </c>
      <c r="J214" s="3" t="str">
        <f>IF(AND(Tabla112[[#This Row],[Valor logrado]]&gt;=Tabla112[[#This Row],[Meta]],Tabla112[[#This Row],[Valor logrado]]&gt;0,Tabla112[[#This Row],[Meta]]&gt;0),"Sí","No")</f>
        <v>No</v>
      </c>
    </row>
    <row r="215" spans="1:10" x14ac:dyDescent="0.25">
      <c r="A215" s="1" t="s">
        <v>440</v>
      </c>
      <c r="B215" s="1" t="s">
        <v>444</v>
      </c>
      <c r="C215" s="1" t="s">
        <v>445</v>
      </c>
      <c r="D215">
        <v>220005</v>
      </c>
      <c r="E215" s="2" t="s">
        <v>13</v>
      </c>
      <c r="F215" s="4">
        <v>0.62</v>
      </c>
      <c r="J215" s="3" t="str">
        <f>IF(AND(Tabla112[[#This Row],[Valor logrado]]&gt;=Tabla112[[#This Row],[Meta]],Tabla112[[#This Row],[Valor logrado]]&gt;0,Tabla112[[#This Row],[Meta]]&gt;0),"Sí","No")</f>
        <v>No</v>
      </c>
    </row>
    <row r="216" spans="1:10" x14ac:dyDescent="0.25">
      <c r="A216" s="1" t="s">
        <v>440</v>
      </c>
      <c r="B216" s="1" t="s">
        <v>444</v>
      </c>
      <c r="C216" s="1" t="s">
        <v>446</v>
      </c>
      <c r="D216">
        <v>220009</v>
      </c>
      <c r="E216" s="2" t="s">
        <v>33</v>
      </c>
      <c r="F216" s="4" t="s">
        <v>17</v>
      </c>
      <c r="J216" s="3" t="str">
        <f>IF(AND(Tabla112[[#This Row],[Valor logrado]]&gt;=Tabla112[[#This Row],[Meta]],Tabla112[[#This Row],[Valor logrado]]&gt;0,Tabla112[[#This Row],[Meta]]&gt;0),"Sí","No")</f>
        <v>No</v>
      </c>
    </row>
    <row r="217" spans="1:10" x14ac:dyDescent="0.25">
      <c r="A217" s="1" t="s">
        <v>440</v>
      </c>
      <c r="B217" s="1" t="s">
        <v>444</v>
      </c>
      <c r="C217" s="1" t="s">
        <v>447</v>
      </c>
      <c r="D217">
        <v>220007</v>
      </c>
      <c r="E217" s="2" t="s">
        <v>33</v>
      </c>
      <c r="F217" s="4" t="s">
        <v>17</v>
      </c>
      <c r="J217" s="3" t="str">
        <f>IF(AND(Tabla112[[#This Row],[Valor logrado]]&gt;=Tabla112[[#This Row],[Meta]],Tabla112[[#This Row],[Valor logrado]]&gt;0,Tabla112[[#This Row],[Meta]]&gt;0),"Sí","No")</f>
        <v>No</v>
      </c>
    </row>
    <row r="218" spans="1:10" x14ac:dyDescent="0.25">
      <c r="A218" s="1" t="s">
        <v>440</v>
      </c>
      <c r="B218" s="1" t="s">
        <v>448</v>
      </c>
      <c r="C218" s="1" t="s">
        <v>449</v>
      </c>
      <c r="D218">
        <v>220003</v>
      </c>
      <c r="E218" s="2" t="s">
        <v>33</v>
      </c>
      <c r="F218" s="4" t="s">
        <v>17</v>
      </c>
      <c r="J218" s="3" t="str">
        <f>IF(AND(Tabla112[[#This Row],[Valor logrado]]&gt;=Tabla112[[#This Row],[Meta]],Tabla112[[#This Row],[Valor logrado]]&gt;0,Tabla112[[#This Row],[Meta]]&gt;0),"Sí","No")</f>
        <v>No</v>
      </c>
    </row>
    <row r="219" spans="1:10" x14ac:dyDescent="0.25">
      <c r="A219" s="1" t="s">
        <v>440</v>
      </c>
      <c r="B219" s="1" t="s">
        <v>448</v>
      </c>
      <c r="C219" s="1" t="s">
        <v>450</v>
      </c>
      <c r="D219">
        <v>220006</v>
      </c>
      <c r="E219" s="2" t="s">
        <v>13</v>
      </c>
      <c r="F219" s="4">
        <v>0.87</v>
      </c>
      <c r="J219" s="3" t="str">
        <f>IF(AND(Tabla112[[#This Row],[Valor logrado]]&gt;=Tabla112[[#This Row],[Meta]],Tabla112[[#This Row],[Valor logrado]]&gt;0,Tabla112[[#This Row],[Meta]]&gt;0),"Sí","No")</f>
        <v>No</v>
      </c>
    </row>
    <row r="220" spans="1:10" x14ac:dyDescent="0.25">
      <c r="A220" s="1" t="s">
        <v>440</v>
      </c>
      <c r="B220" s="1" t="s">
        <v>451</v>
      </c>
      <c r="C220" s="1" t="s">
        <v>452</v>
      </c>
      <c r="D220">
        <v>220010</v>
      </c>
      <c r="E220" s="2" t="s">
        <v>13</v>
      </c>
      <c r="F220" s="4">
        <v>0.65</v>
      </c>
      <c r="J220" s="3" t="str">
        <f>IF(AND(Tabla112[[#This Row],[Valor logrado]]&gt;=Tabla112[[#This Row],[Meta]],Tabla112[[#This Row],[Valor logrado]]&gt;0,Tabla112[[#This Row],[Meta]]&gt;0),"Sí","No")</f>
        <v>No</v>
      </c>
    </row>
    <row r="221" spans="1:10" x14ac:dyDescent="0.25">
      <c r="A221" s="1" t="s">
        <v>440</v>
      </c>
      <c r="B221" s="1" t="s">
        <v>453</v>
      </c>
      <c r="C221" s="1" t="s">
        <v>454</v>
      </c>
      <c r="D221">
        <v>220004</v>
      </c>
      <c r="E221" s="2" t="s">
        <v>13</v>
      </c>
      <c r="F221" s="4">
        <v>0.62</v>
      </c>
      <c r="J221" s="3" t="str">
        <f>IF(AND(Tabla112[[#This Row],[Valor logrado]]&gt;=Tabla112[[#This Row],[Meta]],Tabla112[[#This Row],[Valor logrado]]&gt;0,Tabla112[[#This Row],[Meta]]&gt;0),"Sí","No")</f>
        <v>No</v>
      </c>
    </row>
    <row r="222" spans="1:10" x14ac:dyDescent="0.25">
      <c r="A222" s="1" t="s">
        <v>440</v>
      </c>
      <c r="B222" s="1" t="s">
        <v>455</v>
      </c>
      <c r="C222" s="1" t="s">
        <v>456</v>
      </c>
      <c r="D222">
        <v>220008</v>
      </c>
      <c r="E222" s="2" t="s">
        <v>13</v>
      </c>
      <c r="F222" s="4">
        <v>0.65</v>
      </c>
      <c r="J222" s="3" t="str">
        <f>IF(AND(Tabla112[[#This Row],[Valor logrado]]&gt;=Tabla112[[#This Row],[Meta]],Tabla112[[#This Row],[Valor logrado]]&gt;0,Tabla112[[#This Row],[Meta]]&gt;0),"Sí","No")</f>
        <v>No</v>
      </c>
    </row>
    <row r="223" spans="1:10" x14ac:dyDescent="0.25">
      <c r="A223" s="1" t="s">
        <v>440</v>
      </c>
      <c r="B223" s="1" t="s">
        <v>457</v>
      </c>
      <c r="C223" s="1" t="s">
        <v>458</v>
      </c>
      <c r="D223">
        <v>220002</v>
      </c>
      <c r="E223" s="2" t="s">
        <v>13</v>
      </c>
      <c r="F223" s="4">
        <v>0.99</v>
      </c>
      <c r="J223" s="3" t="str">
        <f>IF(AND(Tabla112[[#This Row],[Valor logrado]]&gt;=Tabla112[[#This Row],[Meta]],Tabla112[[#This Row],[Valor logrado]]&gt;0,Tabla112[[#This Row],[Meta]]&gt;0),"Sí","No")</f>
        <v>No</v>
      </c>
    </row>
    <row r="224" spans="1:10" x14ac:dyDescent="0.25">
      <c r="A224" s="1" t="s">
        <v>459</v>
      </c>
      <c r="B224" s="1" t="s">
        <v>460</v>
      </c>
      <c r="C224" s="1" t="s">
        <v>461</v>
      </c>
      <c r="D224">
        <v>230003</v>
      </c>
      <c r="E224" s="2" t="s">
        <v>33</v>
      </c>
      <c r="F224" s="4" t="s">
        <v>17</v>
      </c>
      <c r="J224" s="3" t="str">
        <f>IF(AND(Tabla112[[#This Row],[Valor logrado]]&gt;=Tabla112[[#This Row],[Meta]],Tabla112[[#This Row],[Valor logrado]]&gt;0,Tabla112[[#This Row],[Meta]]&gt;0),"Sí","No")</f>
        <v>No</v>
      </c>
    </row>
    <row r="225" spans="1:10" x14ac:dyDescent="0.25">
      <c r="A225" s="1" t="s">
        <v>459</v>
      </c>
      <c r="B225" s="1" t="s">
        <v>460</v>
      </c>
      <c r="C225" s="1" t="s">
        <v>462</v>
      </c>
      <c r="D225">
        <v>230002</v>
      </c>
      <c r="E225" s="2" t="s">
        <v>33</v>
      </c>
      <c r="F225" s="4" t="s">
        <v>17</v>
      </c>
      <c r="J225" s="3" t="str">
        <f>IF(AND(Tabla112[[#This Row],[Valor logrado]]&gt;=Tabla112[[#This Row],[Meta]],Tabla112[[#This Row],[Valor logrado]]&gt;0,Tabla112[[#This Row],[Meta]]&gt;0),"Sí","No")</f>
        <v>No</v>
      </c>
    </row>
    <row r="226" spans="1:10" x14ac:dyDescent="0.25">
      <c r="A226" s="1" t="s">
        <v>459</v>
      </c>
      <c r="B226" s="1" t="s">
        <v>460</v>
      </c>
      <c r="C226" s="1" t="s">
        <v>463</v>
      </c>
      <c r="D226">
        <v>230004</v>
      </c>
      <c r="E226" s="2" t="s">
        <v>33</v>
      </c>
      <c r="F226" s="4" t="s">
        <v>17</v>
      </c>
      <c r="J226" s="3" t="str">
        <f>IF(AND(Tabla112[[#This Row],[Valor logrado]]&gt;=Tabla112[[#This Row],[Meta]],Tabla112[[#This Row],[Valor logrado]]&gt;0,Tabla112[[#This Row],[Meta]]&gt;0),"Sí","No")</f>
        <v>No</v>
      </c>
    </row>
    <row r="227" spans="1:10" x14ac:dyDescent="0.25">
      <c r="A227" s="1" t="s">
        <v>459</v>
      </c>
      <c r="B227" s="1" t="s">
        <v>460</v>
      </c>
      <c r="C227" s="1" t="s">
        <v>464</v>
      </c>
      <c r="D227">
        <v>230000</v>
      </c>
      <c r="E227" s="2" t="s">
        <v>16</v>
      </c>
      <c r="F227" s="4">
        <v>0.99</v>
      </c>
      <c r="J227" s="3" t="str">
        <f>IF(AND(Tabla112[[#This Row],[Valor logrado]]&gt;=Tabla112[[#This Row],[Meta]],Tabla112[[#This Row],[Valor logrado]]&gt;0,Tabla112[[#This Row],[Meta]]&gt;0),"Sí","No")</f>
        <v>No</v>
      </c>
    </row>
    <row r="228" spans="1:10" x14ac:dyDescent="0.25">
      <c r="A228" s="1" t="s">
        <v>459</v>
      </c>
      <c r="B228" s="1" t="s">
        <v>465</v>
      </c>
      <c r="C228" s="1" t="s">
        <v>466</v>
      </c>
      <c r="D228">
        <v>230001</v>
      </c>
      <c r="E228" s="2" t="s">
        <v>13</v>
      </c>
      <c r="F228" s="4">
        <v>1</v>
      </c>
      <c r="J228" s="3" t="str">
        <f>IF(AND(Tabla112[[#This Row],[Valor logrado]]&gt;=Tabla112[[#This Row],[Meta]],Tabla112[[#This Row],[Valor logrado]]&gt;0,Tabla112[[#This Row],[Meta]]&gt;0),"Sí","No")</f>
        <v>No</v>
      </c>
    </row>
    <row r="229" spans="1:10" x14ac:dyDescent="0.25">
      <c r="A229" s="1" t="s">
        <v>467</v>
      </c>
      <c r="B229" s="1" t="s">
        <v>468</v>
      </c>
      <c r="C229" s="1" t="s">
        <v>469</v>
      </c>
      <c r="D229">
        <v>240000</v>
      </c>
      <c r="E229" s="2" t="s">
        <v>16</v>
      </c>
      <c r="F229" s="4">
        <v>0.64</v>
      </c>
      <c r="J229" s="3" t="str">
        <f>IF(AND(Tabla112[[#This Row],[Valor logrado]]&gt;=Tabla112[[#This Row],[Meta]],Tabla112[[#This Row],[Valor logrado]]&gt;0,Tabla112[[#This Row],[Meta]]&gt;0),"Sí","No")</f>
        <v>No</v>
      </c>
    </row>
    <row r="230" spans="1:10" x14ac:dyDescent="0.25">
      <c r="A230" s="1" t="s">
        <v>467</v>
      </c>
      <c r="B230" s="1" t="s">
        <v>470</v>
      </c>
      <c r="C230" s="1" t="s">
        <v>471</v>
      </c>
      <c r="D230">
        <v>240001</v>
      </c>
      <c r="E230" s="2" t="s">
        <v>13</v>
      </c>
      <c r="F230" s="4">
        <v>0.65</v>
      </c>
      <c r="J230" s="3" t="str">
        <f>IF(AND(Tabla112[[#This Row],[Valor logrado]]&gt;=Tabla112[[#This Row],[Meta]],Tabla112[[#This Row],[Valor logrado]]&gt;0,Tabla112[[#This Row],[Meta]]&gt;0),"Sí","No")</f>
        <v>No</v>
      </c>
    </row>
    <row r="231" spans="1:10" ht="25.5" x14ac:dyDescent="0.25">
      <c r="A231" s="1" t="s">
        <v>467</v>
      </c>
      <c r="B231" s="1" t="s">
        <v>472</v>
      </c>
      <c r="C231" s="1" t="s">
        <v>473</v>
      </c>
      <c r="D231">
        <v>240002</v>
      </c>
      <c r="E231" s="2" t="s">
        <v>13</v>
      </c>
      <c r="F231" s="4">
        <v>0.65</v>
      </c>
      <c r="J231" s="3" t="str">
        <f>IF(AND(Tabla112[[#This Row],[Valor logrado]]&gt;=Tabla112[[#This Row],[Meta]],Tabla112[[#This Row],[Valor logrado]]&gt;0,Tabla112[[#This Row],[Meta]]&gt;0),"Sí","No")</f>
        <v>No</v>
      </c>
    </row>
    <row r="232" spans="1:10" x14ac:dyDescent="0.25">
      <c r="A232" s="1" t="s">
        <v>467</v>
      </c>
      <c r="B232" s="1" t="s">
        <v>474</v>
      </c>
      <c r="C232" s="1" t="s">
        <v>475</v>
      </c>
      <c r="D232">
        <v>240003</v>
      </c>
      <c r="E232" s="2" t="s">
        <v>13</v>
      </c>
      <c r="F232" s="4">
        <v>0.62</v>
      </c>
      <c r="J232" s="3" t="str">
        <f>IF(AND(Tabla112[[#This Row],[Valor logrado]]&gt;=Tabla112[[#This Row],[Meta]],Tabla112[[#This Row],[Valor logrado]]&gt;0,Tabla112[[#This Row],[Meta]]&gt;0),"Sí","No")</f>
        <v>No</v>
      </c>
    </row>
    <row r="233" spans="1:10" x14ac:dyDescent="0.25">
      <c r="A233" s="1" t="s">
        <v>476</v>
      </c>
      <c r="B233" s="1" t="s">
        <v>477</v>
      </c>
      <c r="C233" s="1" t="s">
        <v>478</v>
      </c>
      <c r="D233">
        <v>250000</v>
      </c>
      <c r="E233" s="2" t="s">
        <v>16</v>
      </c>
      <c r="F233" s="4">
        <v>0.71</v>
      </c>
      <c r="J233" s="3" t="str">
        <f>IF(AND(Tabla112[[#This Row],[Valor logrado]]&gt;=Tabla112[[#This Row],[Meta]],Tabla112[[#This Row],[Valor logrado]]&gt;0,Tabla112[[#This Row],[Meta]]&gt;0),"Sí","No")</f>
        <v>No</v>
      </c>
    </row>
    <row r="234" spans="1:10" x14ac:dyDescent="0.25">
      <c r="A234" s="1" t="s">
        <v>476</v>
      </c>
      <c r="B234" s="1" t="s">
        <v>479</v>
      </c>
      <c r="C234" s="1" t="s">
        <v>480</v>
      </c>
      <c r="D234">
        <v>250004</v>
      </c>
      <c r="E234" s="2" t="s">
        <v>13</v>
      </c>
      <c r="F234" s="4">
        <v>0.62</v>
      </c>
      <c r="J234" s="3" t="str">
        <f>IF(AND(Tabla112[[#This Row],[Valor logrado]]&gt;=Tabla112[[#This Row],[Meta]],Tabla112[[#This Row],[Valor logrado]]&gt;0,Tabla112[[#This Row],[Meta]]&gt;0),"Sí","No")</f>
        <v>No</v>
      </c>
    </row>
    <row r="235" spans="1:10" x14ac:dyDescent="0.25">
      <c r="A235" s="1" t="s">
        <v>476</v>
      </c>
      <c r="B235" s="1" t="s">
        <v>481</v>
      </c>
      <c r="C235" s="1" t="s">
        <v>482</v>
      </c>
      <c r="D235">
        <v>250002</v>
      </c>
      <c r="E235" s="2" t="s">
        <v>13</v>
      </c>
      <c r="F235" s="4">
        <v>0.62</v>
      </c>
      <c r="J235" s="3" t="str">
        <f>IF(AND(Tabla112[[#This Row],[Valor logrado]]&gt;=Tabla112[[#This Row],[Meta]],Tabla112[[#This Row],[Valor logrado]]&gt;0,Tabla112[[#This Row],[Meta]]&gt;0),"Sí","No")</f>
        <v>No</v>
      </c>
    </row>
    <row r="236" spans="1:10" x14ac:dyDescent="0.25">
      <c r="A236" s="1" t="s">
        <v>476</v>
      </c>
      <c r="B236" s="1" t="s">
        <v>483</v>
      </c>
      <c r="C236" s="1" t="s">
        <v>484</v>
      </c>
      <c r="D236">
        <v>250001</v>
      </c>
      <c r="E236" s="2" t="s">
        <v>13</v>
      </c>
      <c r="F236" s="4">
        <v>0.76</v>
      </c>
      <c r="J236" s="3" t="str">
        <f>IF(AND(Tabla112[[#This Row],[Valor logrado]]&gt;=Tabla112[[#This Row],[Meta]],Tabla112[[#This Row],[Valor logrado]]&gt;0,Tabla112[[#This Row],[Meta]]&gt;0),"Sí","No")</f>
        <v>No</v>
      </c>
    </row>
    <row r="237" spans="1:10" x14ac:dyDescent="0.25">
      <c r="A237" s="1" t="s">
        <v>476</v>
      </c>
      <c r="B237" s="1" t="s">
        <v>485</v>
      </c>
      <c r="C237" s="1" t="s">
        <v>486</v>
      </c>
      <c r="D237">
        <v>250003</v>
      </c>
      <c r="E237" s="2" t="s">
        <v>13</v>
      </c>
      <c r="F237" s="4">
        <v>0.87</v>
      </c>
      <c r="J237" s="3" t="str">
        <f>IF(AND(Tabla112[[#This Row],[Valor logrado]]&gt;=Tabla112[[#This Row],[Meta]],Tabla112[[#This Row],[Valor logrado]]&gt;0,Tabla112[[#This Row],[Meta]]&gt;0),"Sí","No")</f>
        <v>No</v>
      </c>
    </row>
    <row r="238" spans="1:10" x14ac:dyDescent="0.25">
      <c r="A238" s="1" t="s">
        <v>487</v>
      </c>
      <c r="B238" s="1" t="s">
        <v>488</v>
      </c>
      <c r="C238" s="1" t="s">
        <v>489</v>
      </c>
      <c r="D238">
        <v>150200</v>
      </c>
      <c r="E238" s="2" t="s">
        <v>16</v>
      </c>
      <c r="F238" s="4">
        <v>0.76</v>
      </c>
      <c r="J238" s="3" t="str">
        <f>IF(AND(Tabla112[[#This Row],[Valor logrado]]&gt;=Tabla112[[#This Row],[Meta]],Tabla112[[#This Row],[Valor logrado]]&gt;0,Tabla112[[#This Row],[Meta]]&gt;0),"Sí","No")</f>
        <v>No</v>
      </c>
    </row>
    <row r="239" spans="1:10" x14ac:dyDescent="0.25">
      <c r="A239" s="1" t="s">
        <v>487</v>
      </c>
      <c r="B239" s="1" t="s">
        <v>490</v>
      </c>
      <c r="C239" s="1" t="s">
        <v>491</v>
      </c>
      <c r="D239">
        <v>150201</v>
      </c>
      <c r="E239" s="2" t="s">
        <v>13</v>
      </c>
      <c r="F239" s="4">
        <v>0.62</v>
      </c>
      <c r="J239" s="3" t="str">
        <f>IF(AND(Tabla112[[#This Row],[Valor logrado]]&gt;=Tabla112[[#This Row],[Meta]],Tabla112[[#This Row],[Valor logrado]]&gt;0,Tabla112[[#This Row],[Meta]]&gt;0),"Sí","No")</f>
        <v>No</v>
      </c>
    </row>
    <row r="240" spans="1:10" x14ac:dyDescent="0.25">
      <c r="A240" s="1" t="s">
        <v>487</v>
      </c>
      <c r="B240" s="1" t="s">
        <v>492</v>
      </c>
      <c r="C240" s="1" t="s">
        <v>493</v>
      </c>
      <c r="D240">
        <v>150202</v>
      </c>
      <c r="E240" s="2" t="s">
        <v>13</v>
      </c>
      <c r="F240" s="4">
        <v>0.65</v>
      </c>
      <c r="J240" s="3" t="str">
        <f>IF(AND(Tabla112[[#This Row],[Valor logrado]]&gt;=Tabla112[[#This Row],[Meta]],Tabla112[[#This Row],[Valor logrado]]&gt;0,Tabla112[[#This Row],[Meta]]&gt;0),"Sí","No")</f>
        <v>No</v>
      </c>
    </row>
    <row r="241" spans="1:10" x14ac:dyDescent="0.25">
      <c r="A241" s="1" t="s">
        <v>487</v>
      </c>
      <c r="B241" s="1" t="s">
        <v>494</v>
      </c>
      <c r="C241" s="1" t="s">
        <v>495</v>
      </c>
      <c r="D241">
        <v>150203</v>
      </c>
      <c r="E241" s="2" t="s">
        <v>13</v>
      </c>
      <c r="F241" s="4">
        <v>0.99</v>
      </c>
      <c r="J241" s="3" t="str">
        <f>IF(AND(Tabla112[[#This Row],[Valor logrado]]&gt;=Tabla112[[#This Row],[Meta]],Tabla112[[#This Row],[Valor logrado]]&gt;0,Tabla112[[#This Row],[Meta]]&gt;0),"Sí","No")</f>
        <v>No</v>
      </c>
    </row>
    <row r="242" spans="1:10" x14ac:dyDescent="0.25">
      <c r="A242" s="1" t="s">
        <v>487</v>
      </c>
      <c r="B242" s="1" t="s">
        <v>496</v>
      </c>
      <c r="C242" s="1" t="s">
        <v>497</v>
      </c>
      <c r="D242">
        <v>150204</v>
      </c>
      <c r="E242" s="2" t="s">
        <v>13</v>
      </c>
      <c r="F242" s="4">
        <v>0.85</v>
      </c>
      <c r="J242" s="3" t="str">
        <f>IF(AND(Tabla112[[#This Row],[Valor logrado]]&gt;=Tabla112[[#This Row],[Meta]],Tabla112[[#This Row],[Valor logrado]]&gt;0,Tabla112[[#This Row],[Meta]]&gt;0),"Sí","No")</f>
        <v>No</v>
      </c>
    </row>
    <row r="243" spans="1:10" x14ac:dyDescent="0.25">
      <c r="A243" s="1" t="s">
        <v>487</v>
      </c>
      <c r="B243" s="1" t="s">
        <v>498</v>
      </c>
      <c r="C243" s="1" t="s">
        <v>499</v>
      </c>
      <c r="D243">
        <v>150205</v>
      </c>
      <c r="E243" s="2" t="s">
        <v>13</v>
      </c>
      <c r="F243" s="4">
        <v>0.78</v>
      </c>
      <c r="J243" s="3" t="str">
        <f>IF(AND(Tabla112[[#This Row],[Valor logrado]]&gt;=Tabla112[[#This Row],[Meta]],Tabla112[[#This Row],[Valor logrado]]&gt;0,Tabla112[[#This Row],[Meta]]&gt;0),"Sí","No")</f>
        <v>No</v>
      </c>
    </row>
    <row r="244" spans="1:10" x14ac:dyDescent="0.25">
      <c r="A244" s="1" t="s">
        <v>487</v>
      </c>
      <c r="B244" s="1" t="s">
        <v>500</v>
      </c>
      <c r="C244" s="1" t="s">
        <v>501</v>
      </c>
      <c r="D244">
        <v>150206</v>
      </c>
      <c r="E244" s="2" t="s">
        <v>13</v>
      </c>
      <c r="F244" s="4">
        <v>0.62</v>
      </c>
      <c r="J244" s="3" t="str">
        <f>IF(AND(Tabla112[[#This Row],[Valor logrado]]&gt;=Tabla112[[#This Row],[Meta]],Tabla112[[#This Row],[Valor logrado]]&gt;0,Tabla112[[#This Row],[Meta]]&gt;0),"Sí","No")</f>
        <v>No</v>
      </c>
    </row>
    <row r="245" spans="1:10" x14ac:dyDescent="0.25">
      <c r="A245" s="1" t="s">
        <v>487</v>
      </c>
      <c r="B245" s="1" t="s">
        <v>502</v>
      </c>
      <c r="C245" s="1" t="s">
        <v>503</v>
      </c>
      <c r="D245">
        <v>150207</v>
      </c>
      <c r="E245" s="2" t="s">
        <v>13</v>
      </c>
      <c r="F245" s="4">
        <v>0.99</v>
      </c>
      <c r="J245" s="3" t="str">
        <f>IF(AND(Tabla112[[#This Row],[Valor logrado]]&gt;=Tabla112[[#This Row],[Meta]],Tabla112[[#This Row],[Valor logrado]]&gt;0,Tabla112[[#This Row],[Meta]]&gt;0),"Sí","No")</f>
        <v>No</v>
      </c>
    </row>
    <row r="246" spans="1:10" x14ac:dyDescent="0.25">
      <c r="A246" s="1" t="s">
        <v>487</v>
      </c>
      <c r="B246" s="1" t="s">
        <v>504</v>
      </c>
      <c r="C246" s="1" t="s">
        <v>505</v>
      </c>
      <c r="D246">
        <v>150208</v>
      </c>
      <c r="E246" s="2" t="s">
        <v>13</v>
      </c>
      <c r="F246" s="4">
        <v>0.99</v>
      </c>
      <c r="J246" s="3" t="str">
        <f>IF(AND(Tabla112[[#This Row],[Valor logrado]]&gt;=Tabla112[[#This Row],[Meta]],Tabla112[[#This Row],[Valor logrado]]&gt;0,Tabla112[[#This Row],[Meta]]&gt;0),"Sí","No")</f>
        <v>No</v>
      </c>
    </row>
    <row r="247" spans="1:10" x14ac:dyDescent="0.25">
      <c r="A247" s="1" t="s">
        <v>487</v>
      </c>
      <c r="B247" s="1" t="s">
        <v>506</v>
      </c>
      <c r="C247" s="1" t="s">
        <v>507</v>
      </c>
      <c r="D247">
        <v>150209</v>
      </c>
      <c r="E247" s="2" t="s">
        <v>13</v>
      </c>
      <c r="F247" s="4">
        <v>0.62</v>
      </c>
      <c r="J247" s="3" t="str">
        <f>IF(AND(Tabla112[[#This Row],[Valor logrado]]&gt;=Tabla112[[#This Row],[Meta]],Tabla112[[#This Row],[Valor logrado]]&gt;0,Tabla112[[#This Row],[Meta]]&gt;0),"Sí","No")</f>
        <v>No</v>
      </c>
    </row>
    <row r="248" spans="1:10" x14ac:dyDescent="0.25">
      <c r="A248" s="1" t="s">
        <v>508</v>
      </c>
      <c r="B248" s="1" t="s">
        <v>509</v>
      </c>
      <c r="C248" s="1" t="s">
        <v>510</v>
      </c>
      <c r="D248">
        <v>70101</v>
      </c>
      <c r="E248" s="2" t="s">
        <v>16</v>
      </c>
      <c r="F248" s="4">
        <v>0.99</v>
      </c>
      <c r="J248" s="3" t="str">
        <f>IF(AND(Tabla112[[#This Row],[Valor logrado]]&gt;=Tabla112[[#This Row],[Meta]],Tabla112[[#This Row],[Valor logrado]]&gt;0,Tabla112[[#This Row],[Meta]]&gt;0),"Sí","No")</f>
        <v>No</v>
      </c>
    </row>
    <row r="249" spans="1:10" x14ac:dyDescent="0.25">
      <c r="A249" s="1" t="s">
        <v>508</v>
      </c>
      <c r="B249" s="1" t="s">
        <v>511</v>
      </c>
      <c r="C249" s="1" t="s">
        <v>512</v>
      </c>
      <c r="D249">
        <v>70102</v>
      </c>
      <c r="E249" s="2" t="s">
        <v>13</v>
      </c>
      <c r="F249" s="4">
        <v>0.99</v>
      </c>
      <c r="J249" s="3" t="str">
        <f>IF(AND(Tabla112[[#This Row],[Valor logrado]]&gt;=Tabla112[[#This Row],[Meta]],Tabla112[[#This Row],[Valor logrado]]&gt;0,Tabla112[[#This Row],[Meta]]&gt;0),"Sí","No")</f>
        <v>No</v>
      </c>
    </row>
  </sheetData>
  <pageMargins left="0.7" right="0.7" top="0.75" bottom="0.75" header="0.3" footer="0.3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34BA7-8E71-4151-BA29-3A0CBF73D706}">
  <sheetPr codeName="Hoja12">
    <tabColor theme="3"/>
  </sheetPr>
  <dimension ref="A1:J249"/>
  <sheetViews>
    <sheetView workbookViewId="0">
      <selection activeCell="I2" sqref="I2"/>
    </sheetView>
  </sheetViews>
  <sheetFormatPr baseColWidth="10" defaultColWidth="11.42578125" defaultRowHeight="15" x14ac:dyDescent="0.25"/>
  <cols>
    <col min="1" max="1" width="21.7109375" bestFit="1" customWidth="1"/>
    <col min="2" max="2" width="74.85546875" customWidth="1"/>
    <col min="3" max="3" width="36.28515625" customWidth="1"/>
    <col min="4" max="4" width="25.140625" customWidth="1"/>
    <col min="5" max="5" width="17.7109375" bestFit="1" customWidth="1"/>
    <col min="6" max="6" width="14.7109375" style="4" customWidth="1"/>
    <col min="7" max="7" width="13.28515625" style="3" customWidth="1"/>
    <col min="8" max="8" width="15.28515625" style="3" customWidth="1"/>
    <col min="9" max="9" width="15" style="4" customWidth="1"/>
    <col min="10" max="10" width="15.85546875" style="3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4" t="s">
        <v>5</v>
      </c>
      <c r="G1" s="3" t="s">
        <v>6</v>
      </c>
      <c r="H1" s="3" t="s">
        <v>7</v>
      </c>
      <c r="I1" s="4" t="s">
        <v>8</v>
      </c>
      <c r="J1" s="3" t="s">
        <v>9</v>
      </c>
    </row>
    <row r="2" spans="1:10" x14ac:dyDescent="0.25">
      <c r="A2" s="1" t="s">
        <v>10</v>
      </c>
      <c r="B2" s="1" t="s">
        <v>11</v>
      </c>
      <c r="C2" s="1" t="s">
        <v>12</v>
      </c>
      <c r="D2">
        <v>150102</v>
      </c>
      <c r="E2" s="2" t="s">
        <v>13</v>
      </c>
      <c r="F2" s="4">
        <v>0.9</v>
      </c>
      <c r="J2" s="3" t="str">
        <f>IF(AND(Tabla113[[#This Row],[Valor logrado]]&gt;=Tabla113[[#This Row],[Meta]],Tabla113[[#This Row],[Valor logrado]]&gt;0,Tabla113[[#This Row],[Meta]]&gt;0),"Sí","No")</f>
        <v>No</v>
      </c>
    </row>
    <row r="3" spans="1:10" x14ac:dyDescent="0.25">
      <c r="A3" s="1" t="s">
        <v>10</v>
      </c>
      <c r="B3" s="1" t="s">
        <v>14</v>
      </c>
      <c r="C3" s="1" t="s">
        <v>15</v>
      </c>
      <c r="D3">
        <v>150101</v>
      </c>
      <c r="E3" s="2" t="s">
        <v>16</v>
      </c>
      <c r="F3" s="4">
        <v>0.95</v>
      </c>
      <c r="J3" s="3" t="str">
        <f>IF(AND(Tabla113[[#This Row],[Valor logrado]]&gt;=Tabla113[[#This Row],[Meta]],Tabla113[[#This Row],[Valor logrado]]&gt;0,Tabla113[[#This Row],[Meta]]&gt;0),"Sí","No")</f>
        <v>No</v>
      </c>
    </row>
    <row r="4" spans="1:10" x14ac:dyDescent="0.25">
      <c r="A4" s="1" t="s">
        <v>10</v>
      </c>
      <c r="B4" s="1" t="s">
        <v>18</v>
      </c>
      <c r="C4" s="1" t="s">
        <v>19</v>
      </c>
      <c r="D4">
        <v>150103</v>
      </c>
      <c r="E4" s="2" t="s">
        <v>13</v>
      </c>
      <c r="F4" s="4">
        <v>0.9</v>
      </c>
      <c r="J4" s="3" t="str">
        <f>IF(AND(Tabla113[[#This Row],[Valor logrado]]&gt;=Tabla113[[#This Row],[Meta]],Tabla113[[#This Row],[Valor logrado]]&gt;0,Tabla113[[#This Row],[Meta]]&gt;0),"Sí","No")</f>
        <v>No</v>
      </c>
    </row>
    <row r="5" spans="1:10" x14ac:dyDescent="0.25">
      <c r="A5" s="1" t="s">
        <v>10</v>
      </c>
      <c r="B5" s="1" t="s">
        <v>20</v>
      </c>
      <c r="C5" s="1" t="s">
        <v>21</v>
      </c>
      <c r="D5">
        <v>150104</v>
      </c>
      <c r="E5" s="2" t="s">
        <v>13</v>
      </c>
      <c r="F5" s="4">
        <v>0.9</v>
      </c>
      <c r="J5" s="3" t="str">
        <f>IF(AND(Tabla113[[#This Row],[Valor logrado]]&gt;=Tabla113[[#This Row],[Meta]],Tabla113[[#This Row],[Valor logrado]]&gt;0,Tabla113[[#This Row],[Meta]]&gt;0),"Sí","No")</f>
        <v>No</v>
      </c>
    </row>
    <row r="6" spans="1:10" x14ac:dyDescent="0.25">
      <c r="A6" s="1" t="s">
        <v>10</v>
      </c>
      <c r="B6" s="1" t="s">
        <v>22</v>
      </c>
      <c r="C6" s="1" t="s">
        <v>23</v>
      </c>
      <c r="D6">
        <v>150105</v>
      </c>
      <c r="E6" s="2" t="s">
        <v>13</v>
      </c>
      <c r="F6" s="4">
        <v>0.9</v>
      </c>
      <c r="J6" s="3" t="str">
        <f>IF(AND(Tabla113[[#This Row],[Valor logrado]]&gt;=Tabla113[[#This Row],[Meta]],Tabla113[[#This Row],[Valor logrado]]&gt;0,Tabla113[[#This Row],[Meta]]&gt;0),"Sí","No")</f>
        <v>No</v>
      </c>
    </row>
    <row r="7" spans="1:10" x14ac:dyDescent="0.25">
      <c r="A7" s="1" t="s">
        <v>10</v>
      </c>
      <c r="B7" s="1" t="s">
        <v>24</v>
      </c>
      <c r="C7" s="1" t="s">
        <v>25</v>
      </c>
      <c r="D7">
        <v>150106</v>
      </c>
      <c r="E7" s="2" t="s">
        <v>13</v>
      </c>
      <c r="F7" s="4">
        <v>0.9</v>
      </c>
      <c r="J7" s="3" t="str">
        <f>IF(AND(Tabla113[[#This Row],[Valor logrado]]&gt;=Tabla113[[#This Row],[Meta]],Tabla113[[#This Row],[Valor logrado]]&gt;0,Tabla113[[#This Row],[Meta]]&gt;0),"Sí","No")</f>
        <v>No</v>
      </c>
    </row>
    <row r="8" spans="1:10" x14ac:dyDescent="0.25">
      <c r="A8" s="1" t="s">
        <v>10</v>
      </c>
      <c r="B8" s="1" t="s">
        <v>26</v>
      </c>
      <c r="C8" s="1" t="s">
        <v>27</v>
      </c>
      <c r="D8">
        <v>150107</v>
      </c>
      <c r="E8" s="2" t="s">
        <v>13</v>
      </c>
      <c r="F8" s="4">
        <v>0.9</v>
      </c>
      <c r="J8" s="3" t="str">
        <f>IF(AND(Tabla113[[#This Row],[Valor logrado]]&gt;=Tabla113[[#This Row],[Meta]],Tabla113[[#This Row],[Valor logrado]]&gt;0,Tabla113[[#This Row],[Meta]]&gt;0),"Sí","No")</f>
        <v>No</v>
      </c>
    </row>
    <row r="9" spans="1:10" x14ac:dyDescent="0.25">
      <c r="A9" s="1" t="s">
        <v>10</v>
      </c>
      <c r="B9" s="1" t="s">
        <v>28</v>
      </c>
      <c r="C9" s="1" t="s">
        <v>29</v>
      </c>
      <c r="D9">
        <v>150108</v>
      </c>
      <c r="E9" s="2" t="s">
        <v>13</v>
      </c>
      <c r="F9" s="4">
        <v>0.9</v>
      </c>
      <c r="J9" s="3" t="str">
        <f>IF(AND(Tabla113[[#This Row],[Valor logrado]]&gt;=Tabla113[[#This Row],[Meta]],Tabla113[[#This Row],[Valor logrado]]&gt;0,Tabla113[[#This Row],[Meta]]&gt;0),"Sí","No")</f>
        <v>No</v>
      </c>
    </row>
    <row r="10" spans="1:10" x14ac:dyDescent="0.25">
      <c r="A10" s="1" t="s">
        <v>30</v>
      </c>
      <c r="B10" s="1" t="s">
        <v>31</v>
      </c>
      <c r="C10" s="1" t="s">
        <v>32</v>
      </c>
      <c r="D10">
        <v>10003</v>
      </c>
      <c r="E10" s="2" t="s">
        <v>33</v>
      </c>
      <c r="F10" s="4">
        <v>0.9</v>
      </c>
      <c r="J10" s="3" t="str">
        <f>IF(AND(Tabla113[[#This Row],[Valor logrado]]&gt;=Tabla113[[#This Row],[Meta]],Tabla113[[#This Row],[Valor logrado]]&gt;0,Tabla113[[#This Row],[Meta]]&gt;0),"Sí","No")</f>
        <v>No</v>
      </c>
    </row>
    <row r="11" spans="1:10" x14ac:dyDescent="0.25">
      <c r="A11" s="1" t="s">
        <v>30</v>
      </c>
      <c r="B11" s="1" t="s">
        <v>31</v>
      </c>
      <c r="C11" s="1" t="s">
        <v>34</v>
      </c>
      <c r="D11">
        <v>10001</v>
      </c>
      <c r="E11" s="2" t="s">
        <v>33</v>
      </c>
      <c r="F11" s="4">
        <v>0.9</v>
      </c>
      <c r="J11" s="3" t="str">
        <f>IF(AND(Tabla113[[#This Row],[Valor logrado]]&gt;=Tabla113[[#This Row],[Meta]],Tabla113[[#This Row],[Valor logrado]]&gt;0,Tabla113[[#This Row],[Meta]]&gt;0),"Sí","No")</f>
        <v>No</v>
      </c>
    </row>
    <row r="12" spans="1:10" x14ac:dyDescent="0.25">
      <c r="A12" s="1" t="s">
        <v>30</v>
      </c>
      <c r="B12" s="1" t="s">
        <v>31</v>
      </c>
      <c r="C12" s="1" t="s">
        <v>35</v>
      </c>
      <c r="D12">
        <v>10000</v>
      </c>
      <c r="E12" s="2" t="s">
        <v>16</v>
      </c>
      <c r="F12" s="4">
        <v>0.92</v>
      </c>
      <c r="J12" s="3" t="str">
        <f>IF(AND(Tabla113[[#This Row],[Valor logrado]]&gt;=Tabla113[[#This Row],[Meta]],Tabla113[[#This Row],[Valor logrado]]&gt;0,Tabla113[[#This Row],[Meta]]&gt;0),"Sí","No")</f>
        <v>No</v>
      </c>
    </row>
    <row r="13" spans="1:10" x14ac:dyDescent="0.25">
      <c r="A13" s="1" t="s">
        <v>30</v>
      </c>
      <c r="B13" s="1" t="s">
        <v>31</v>
      </c>
      <c r="C13" s="1" t="s">
        <v>36</v>
      </c>
      <c r="D13">
        <v>10005</v>
      </c>
      <c r="E13" s="2" t="s">
        <v>33</v>
      </c>
      <c r="F13" s="4">
        <v>0.85</v>
      </c>
      <c r="J13" s="3" t="str">
        <f>IF(AND(Tabla113[[#This Row],[Valor logrado]]&gt;=Tabla113[[#This Row],[Meta]],Tabla113[[#This Row],[Valor logrado]]&gt;0,Tabla113[[#This Row],[Meta]]&gt;0),"Sí","No")</f>
        <v>No</v>
      </c>
    </row>
    <row r="14" spans="1:10" x14ac:dyDescent="0.25">
      <c r="A14" s="1" t="s">
        <v>30</v>
      </c>
      <c r="B14" s="1" t="s">
        <v>31</v>
      </c>
      <c r="C14" s="1" t="s">
        <v>37</v>
      </c>
      <c r="D14">
        <v>10006</v>
      </c>
      <c r="E14" s="2" t="s">
        <v>33</v>
      </c>
      <c r="F14" s="4">
        <v>0.85</v>
      </c>
      <c r="J14" s="3" t="str">
        <f>IF(AND(Tabla113[[#This Row],[Valor logrado]]&gt;=Tabla113[[#This Row],[Meta]],Tabla113[[#This Row],[Valor logrado]]&gt;0,Tabla113[[#This Row],[Meta]]&gt;0),"Sí","No")</f>
        <v>No</v>
      </c>
    </row>
    <row r="15" spans="1:10" x14ac:dyDescent="0.25">
      <c r="A15" s="1" t="s">
        <v>30</v>
      </c>
      <c r="B15" s="1" t="s">
        <v>38</v>
      </c>
      <c r="C15" s="1" t="s">
        <v>39</v>
      </c>
      <c r="D15">
        <v>10007</v>
      </c>
      <c r="E15" s="2" t="s">
        <v>13</v>
      </c>
      <c r="F15" s="4">
        <v>0.95</v>
      </c>
      <c r="J15" s="3" t="str">
        <f>IF(AND(Tabla113[[#This Row],[Valor logrado]]&gt;=Tabla113[[#This Row],[Meta]],Tabla113[[#This Row],[Valor logrado]]&gt;0,Tabla113[[#This Row],[Meta]]&gt;0),"Sí","No")</f>
        <v>No</v>
      </c>
    </row>
    <row r="16" spans="1:10" x14ac:dyDescent="0.25">
      <c r="A16" s="1" t="s">
        <v>30</v>
      </c>
      <c r="B16" s="1" t="s">
        <v>40</v>
      </c>
      <c r="C16" s="1" t="s">
        <v>41</v>
      </c>
      <c r="D16">
        <v>10004</v>
      </c>
      <c r="E16" s="2" t="s">
        <v>13</v>
      </c>
      <c r="F16" s="4">
        <v>0.85</v>
      </c>
      <c r="J16" s="3" t="str">
        <f>IF(AND(Tabla113[[#This Row],[Valor logrado]]&gt;=Tabla113[[#This Row],[Meta]],Tabla113[[#This Row],[Valor logrado]]&gt;0,Tabla113[[#This Row],[Meta]]&gt;0),"Sí","No")</f>
        <v>No</v>
      </c>
    </row>
    <row r="17" spans="1:10" x14ac:dyDescent="0.25">
      <c r="A17" s="1" t="s">
        <v>30</v>
      </c>
      <c r="B17" s="1" t="s">
        <v>42</v>
      </c>
      <c r="C17" s="1" t="s">
        <v>43</v>
      </c>
      <c r="D17">
        <v>10002</v>
      </c>
      <c r="E17" s="2" t="s">
        <v>13</v>
      </c>
      <c r="F17" s="4">
        <v>0.9</v>
      </c>
      <c r="J17" s="3" t="str">
        <f>IF(AND(Tabla113[[#This Row],[Valor logrado]]&gt;=Tabla113[[#This Row],[Meta]],Tabla113[[#This Row],[Valor logrado]]&gt;0,Tabla113[[#This Row],[Meta]]&gt;0),"Sí","No")</f>
        <v>No</v>
      </c>
    </row>
    <row r="18" spans="1:10" x14ac:dyDescent="0.25">
      <c r="A18" s="1" t="s">
        <v>30</v>
      </c>
      <c r="B18" s="1" t="s">
        <v>42</v>
      </c>
      <c r="C18" s="1" t="s">
        <v>44</v>
      </c>
      <c r="D18">
        <v>10009</v>
      </c>
      <c r="E18" s="2" t="s">
        <v>33</v>
      </c>
      <c r="F18" s="4">
        <v>0.85</v>
      </c>
      <c r="J18" s="3" t="str">
        <f>IF(AND(Tabla113[[#This Row],[Valor logrado]]&gt;=Tabla113[[#This Row],[Meta]],Tabla113[[#This Row],[Valor logrado]]&gt;0,Tabla113[[#This Row],[Meta]]&gt;0),"Sí","No")</f>
        <v>No</v>
      </c>
    </row>
    <row r="19" spans="1:10" x14ac:dyDescent="0.25">
      <c r="A19" s="1" t="s">
        <v>45</v>
      </c>
      <c r="B19" s="1" t="s">
        <v>46</v>
      </c>
      <c r="C19" s="1" t="s">
        <v>47</v>
      </c>
      <c r="D19">
        <v>20000</v>
      </c>
      <c r="E19" s="2" t="s">
        <v>16</v>
      </c>
      <c r="F19" s="4">
        <v>0.87</v>
      </c>
      <c r="J19" s="3" t="str">
        <f>IF(AND(Tabla113[[#This Row],[Valor logrado]]&gt;=Tabla113[[#This Row],[Meta]],Tabla113[[#This Row],[Valor logrado]]&gt;0,Tabla113[[#This Row],[Meta]]&gt;0),"Sí","No")</f>
        <v>No</v>
      </c>
    </row>
    <row r="20" spans="1:10" x14ac:dyDescent="0.25">
      <c r="A20" s="1" t="s">
        <v>45</v>
      </c>
      <c r="B20" s="1" t="s">
        <v>48</v>
      </c>
      <c r="C20" s="1" t="s">
        <v>49</v>
      </c>
      <c r="D20">
        <v>20018</v>
      </c>
      <c r="E20" s="2" t="s">
        <v>13</v>
      </c>
      <c r="F20" s="4">
        <v>0.9</v>
      </c>
      <c r="J20" s="3" t="str">
        <f>IF(AND(Tabla113[[#This Row],[Valor logrado]]&gt;=Tabla113[[#This Row],[Meta]],Tabla113[[#This Row],[Valor logrado]]&gt;0,Tabla113[[#This Row],[Meta]]&gt;0),"Sí","No")</f>
        <v>No</v>
      </c>
    </row>
    <row r="21" spans="1:10" x14ac:dyDescent="0.25">
      <c r="A21" s="1" t="s">
        <v>45</v>
      </c>
      <c r="B21" s="1" t="s">
        <v>50</v>
      </c>
      <c r="C21" s="1" t="s">
        <v>51</v>
      </c>
      <c r="D21">
        <v>20012</v>
      </c>
      <c r="E21" s="2" t="s">
        <v>13</v>
      </c>
      <c r="F21" s="4">
        <v>0.85</v>
      </c>
      <c r="J21" s="3" t="str">
        <f>IF(AND(Tabla113[[#This Row],[Valor logrado]]&gt;=Tabla113[[#This Row],[Meta]],Tabla113[[#This Row],[Valor logrado]]&gt;0,Tabla113[[#This Row],[Meta]]&gt;0),"Sí","No")</f>
        <v>No</v>
      </c>
    </row>
    <row r="22" spans="1:10" x14ac:dyDescent="0.25">
      <c r="A22" s="1" t="s">
        <v>45</v>
      </c>
      <c r="B22" s="1" t="s">
        <v>52</v>
      </c>
      <c r="C22" s="1" t="s">
        <v>53</v>
      </c>
      <c r="D22">
        <v>20011</v>
      </c>
      <c r="E22" s="2" t="s">
        <v>13</v>
      </c>
      <c r="F22" s="4">
        <v>0.9</v>
      </c>
      <c r="J22" s="3" t="str">
        <f>IF(AND(Tabla113[[#This Row],[Valor logrado]]&gt;=Tabla113[[#This Row],[Meta]],Tabla113[[#This Row],[Valor logrado]]&gt;0,Tabla113[[#This Row],[Meta]]&gt;0),"Sí","No")</f>
        <v>No</v>
      </c>
    </row>
    <row r="23" spans="1:10" x14ac:dyDescent="0.25">
      <c r="A23" s="1" t="s">
        <v>45</v>
      </c>
      <c r="B23" s="1" t="s">
        <v>54</v>
      </c>
      <c r="C23" s="1" t="s">
        <v>55</v>
      </c>
      <c r="D23">
        <v>20002</v>
      </c>
      <c r="E23" s="2" t="s">
        <v>13</v>
      </c>
      <c r="F23" s="4">
        <v>0.85</v>
      </c>
      <c r="J23" s="3" t="str">
        <f>IF(AND(Tabla113[[#This Row],[Valor logrado]]&gt;=Tabla113[[#This Row],[Meta]],Tabla113[[#This Row],[Valor logrado]]&gt;0,Tabla113[[#This Row],[Meta]]&gt;0),"Sí","No")</f>
        <v>No</v>
      </c>
    </row>
    <row r="24" spans="1:10" x14ac:dyDescent="0.25">
      <c r="A24" s="1" t="s">
        <v>45</v>
      </c>
      <c r="B24" s="1" t="s">
        <v>56</v>
      </c>
      <c r="C24" s="1" t="s">
        <v>57</v>
      </c>
      <c r="D24">
        <v>20016</v>
      </c>
      <c r="E24" s="2" t="s">
        <v>13</v>
      </c>
      <c r="F24" s="4">
        <v>0.85</v>
      </c>
      <c r="J24" s="3" t="str">
        <f>IF(AND(Tabla113[[#This Row],[Valor logrado]]&gt;=Tabla113[[#This Row],[Meta]],Tabla113[[#This Row],[Valor logrado]]&gt;0,Tabla113[[#This Row],[Meta]]&gt;0),"Sí","No")</f>
        <v>No</v>
      </c>
    </row>
    <row r="25" spans="1:10" x14ac:dyDescent="0.25">
      <c r="A25" s="1" t="s">
        <v>45</v>
      </c>
      <c r="B25" s="1" t="s">
        <v>58</v>
      </c>
      <c r="C25" s="1" t="s">
        <v>59</v>
      </c>
      <c r="D25">
        <v>20019</v>
      </c>
      <c r="E25" s="2" t="s">
        <v>13</v>
      </c>
      <c r="F25" s="4">
        <v>0.85</v>
      </c>
      <c r="J25" s="3" t="str">
        <f>IF(AND(Tabla113[[#This Row],[Valor logrado]]&gt;=Tabla113[[#This Row],[Meta]],Tabla113[[#This Row],[Valor logrado]]&gt;0,Tabla113[[#This Row],[Meta]]&gt;0),"Sí","No")</f>
        <v>No</v>
      </c>
    </row>
    <row r="26" spans="1:10" x14ac:dyDescent="0.25">
      <c r="A26" s="1" t="s">
        <v>45</v>
      </c>
      <c r="B26" s="1" t="s">
        <v>60</v>
      </c>
      <c r="C26" s="1" t="s">
        <v>61</v>
      </c>
      <c r="D26">
        <v>20007</v>
      </c>
      <c r="E26" s="2" t="s">
        <v>13</v>
      </c>
      <c r="F26" s="4">
        <v>0.85</v>
      </c>
      <c r="J26" s="3" t="str">
        <f>IF(AND(Tabla113[[#This Row],[Valor logrado]]&gt;=Tabla113[[#This Row],[Meta]],Tabla113[[#This Row],[Valor logrado]]&gt;0,Tabla113[[#This Row],[Meta]]&gt;0),"Sí","No")</f>
        <v>No</v>
      </c>
    </row>
    <row r="27" spans="1:10" x14ac:dyDescent="0.25">
      <c r="A27" s="1" t="s">
        <v>45</v>
      </c>
      <c r="B27" s="1" t="s">
        <v>62</v>
      </c>
      <c r="C27" s="1" t="s">
        <v>63</v>
      </c>
      <c r="D27">
        <v>20010</v>
      </c>
      <c r="E27" s="2" t="s">
        <v>13</v>
      </c>
      <c r="F27" s="4">
        <v>0.85</v>
      </c>
      <c r="J27" s="3" t="str">
        <f>IF(AND(Tabla113[[#This Row],[Valor logrado]]&gt;=Tabla113[[#This Row],[Meta]],Tabla113[[#This Row],[Valor logrado]]&gt;0,Tabla113[[#This Row],[Meta]]&gt;0),"Sí","No")</f>
        <v>No</v>
      </c>
    </row>
    <row r="28" spans="1:10" x14ac:dyDescent="0.25">
      <c r="A28" s="1" t="s">
        <v>45</v>
      </c>
      <c r="B28" s="1" t="s">
        <v>64</v>
      </c>
      <c r="C28" s="1" t="s">
        <v>65</v>
      </c>
      <c r="D28">
        <v>20015</v>
      </c>
      <c r="E28" s="2" t="s">
        <v>13</v>
      </c>
      <c r="F28" s="4">
        <v>0.85</v>
      </c>
      <c r="J28" s="3" t="str">
        <f>IF(AND(Tabla113[[#This Row],[Valor logrado]]&gt;=Tabla113[[#This Row],[Meta]],Tabla113[[#This Row],[Valor logrado]]&gt;0,Tabla113[[#This Row],[Meta]]&gt;0),"Sí","No")</f>
        <v>No</v>
      </c>
    </row>
    <row r="29" spans="1:10" x14ac:dyDescent="0.25">
      <c r="A29" s="1" t="s">
        <v>45</v>
      </c>
      <c r="B29" s="1" t="s">
        <v>66</v>
      </c>
      <c r="C29" s="1" t="s">
        <v>67</v>
      </c>
      <c r="D29">
        <v>20008</v>
      </c>
      <c r="E29" s="2" t="s">
        <v>13</v>
      </c>
      <c r="F29" s="4">
        <v>0.9</v>
      </c>
      <c r="J29" s="3" t="str">
        <f>IF(AND(Tabla113[[#This Row],[Valor logrado]]&gt;=Tabla113[[#This Row],[Meta]],Tabla113[[#This Row],[Valor logrado]]&gt;0,Tabla113[[#This Row],[Meta]]&gt;0),"Sí","No")</f>
        <v>No</v>
      </c>
    </row>
    <row r="30" spans="1:10" x14ac:dyDescent="0.25">
      <c r="A30" s="1" t="s">
        <v>45</v>
      </c>
      <c r="B30" s="1" t="s">
        <v>68</v>
      </c>
      <c r="C30" s="1" t="s">
        <v>69</v>
      </c>
      <c r="D30">
        <v>20001</v>
      </c>
      <c r="E30" s="2" t="s">
        <v>13</v>
      </c>
      <c r="F30" s="4">
        <v>0.9</v>
      </c>
      <c r="J30" s="3" t="str">
        <f>IF(AND(Tabla113[[#This Row],[Valor logrado]]&gt;=Tabla113[[#This Row],[Meta]],Tabla113[[#This Row],[Valor logrado]]&gt;0,Tabla113[[#This Row],[Meta]]&gt;0),"Sí","No")</f>
        <v>No</v>
      </c>
    </row>
    <row r="31" spans="1:10" x14ac:dyDescent="0.25">
      <c r="A31" s="1" t="s">
        <v>45</v>
      </c>
      <c r="B31" s="1" t="s">
        <v>70</v>
      </c>
      <c r="C31" s="1" t="s">
        <v>71</v>
      </c>
      <c r="D31">
        <v>20003</v>
      </c>
      <c r="E31" s="2" t="s">
        <v>13</v>
      </c>
      <c r="F31" s="4">
        <v>0.85</v>
      </c>
      <c r="J31" s="3" t="str">
        <f>IF(AND(Tabla113[[#This Row],[Valor logrado]]&gt;=Tabla113[[#This Row],[Meta]],Tabla113[[#This Row],[Valor logrado]]&gt;0,Tabla113[[#This Row],[Meta]]&gt;0),"Sí","No")</f>
        <v>No</v>
      </c>
    </row>
    <row r="32" spans="1:10" x14ac:dyDescent="0.25">
      <c r="A32" s="1" t="s">
        <v>45</v>
      </c>
      <c r="B32" s="1" t="s">
        <v>72</v>
      </c>
      <c r="C32" s="1" t="s">
        <v>73</v>
      </c>
      <c r="D32">
        <v>20005</v>
      </c>
      <c r="E32" s="2" t="s">
        <v>13</v>
      </c>
      <c r="F32" s="4">
        <v>0.9</v>
      </c>
      <c r="J32" s="3" t="str">
        <f>IF(AND(Tabla113[[#This Row],[Valor logrado]]&gt;=Tabla113[[#This Row],[Meta]],Tabla113[[#This Row],[Valor logrado]]&gt;0,Tabla113[[#This Row],[Meta]]&gt;0),"Sí","No")</f>
        <v>No</v>
      </c>
    </row>
    <row r="33" spans="1:10" x14ac:dyDescent="0.25">
      <c r="A33" s="1" t="s">
        <v>45</v>
      </c>
      <c r="B33" s="1" t="s">
        <v>74</v>
      </c>
      <c r="C33" s="1" t="s">
        <v>75</v>
      </c>
      <c r="D33">
        <v>20004</v>
      </c>
      <c r="E33" s="2" t="s">
        <v>13</v>
      </c>
      <c r="F33" s="4">
        <v>0.9</v>
      </c>
      <c r="J33" s="3" t="str">
        <f>IF(AND(Tabla113[[#This Row],[Valor logrado]]&gt;=Tabla113[[#This Row],[Meta]],Tabla113[[#This Row],[Valor logrado]]&gt;0,Tabla113[[#This Row],[Meta]]&gt;0),"Sí","No")</f>
        <v>No</v>
      </c>
    </row>
    <row r="34" spans="1:10" x14ac:dyDescent="0.25">
      <c r="A34" s="1" t="s">
        <v>45</v>
      </c>
      <c r="B34" s="1" t="s">
        <v>76</v>
      </c>
      <c r="C34" s="1" t="s">
        <v>77</v>
      </c>
      <c r="D34">
        <v>20006</v>
      </c>
      <c r="E34" s="2" t="s">
        <v>13</v>
      </c>
      <c r="F34" s="4">
        <v>0.9</v>
      </c>
      <c r="J34" s="3" t="str">
        <f>IF(AND(Tabla113[[#This Row],[Valor logrado]]&gt;=Tabla113[[#This Row],[Meta]],Tabla113[[#This Row],[Valor logrado]]&gt;0,Tabla113[[#This Row],[Meta]]&gt;0),"Sí","No")</f>
        <v>No</v>
      </c>
    </row>
    <row r="35" spans="1:10" x14ac:dyDescent="0.25">
      <c r="A35" s="1" t="s">
        <v>45</v>
      </c>
      <c r="B35" s="1" t="s">
        <v>78</v>
      </c>
      <c r="C35" s="1" t="s">
        <v>79</v>
      </c>
      <c r="D35">
        <v>20013</v>
      </c>
      <c r="E35" s="2" t="s">
        <v>13</v>
      </c>
      <c r="F35" s="4">
        <v>0.85</v>
      </c>
      <c r="J35" s="3" t="str">
        <f>IF(AND(Tabla113[[#This Row],[Valor logrado]]&gt;=Tabla113[[#This Row],[Meta]],Tabla113[[#This Row],[Valor logrado]]&gt;0,Tabla113[[#This Row],[Meta]]&gt;0),"Sí","No")</f>
        <v>No</v>
      </c>
    </row>
    <row r="36" spans="1:10" x14ac:dyDescent="0.25">
      <c r="A36" s="1" t="s">
        <v>45</v>
      </c>
      <c r="B36" s="1" t="s">
        <v>80</v>
      </c>
      <c r="C36" s="1" t="s">
        <v>81</v>
      </c>
      <c r="D36">
        <v>20014</v>
      </c>
      <c r="E36" s="2" t="s">
        <v>13</v>
      </c>
      <c r="F36" s="4">
        <v>0.85</v>
      </c>
      <c r="J36" s="3" t="str">
        <f>IF(AND(Tabla113[[#This Row],[Valor logrado]]&gt;=Tabla113[[#This Row],[Meta]],Tabla113[[#This Row],[Valor logrado]]&gt;0,Tabla113[[#This Row],[Meta]]&gt;0),"Sí","No")</f>
        <v>No</v>
      </c>
    </row>
    <row r="37" spans="1:10" x14ac:dyDescent="0.25">
      <c r="A37" s="1" t="s">
        <v>45</v>
      </c>
      <c r="B37" s="1" t="s">
        <v>82</v>
      </c>
      <c r="C37" s="1" t="s">
        <v>83</v>
      </c>
      <c r="D37">
        <v>20017</v>
      </c>
      <c r="E37" s="2" t="s">
        <v>13</v>
      </c>
      <c r="F37" s="4">
        <v>0.9</v>
      </c>
      <c r="J37" s="3" t="str">
        <f>IF(AND(Tabla113[[#This Row],[Valor logrado]]&gt;=Tabla113[[#This Row],[Meta]],Tabla113[[#This Row],[Valor logrado]]&gt;0,Tabla113[[#This Row],[Meta]]&gt;0),"Sí","No")</f>
        <v>No</v>
      </c>
    </row>
    <row r="38" spans="1:10" x14ac:dyDescent="0.25">
      <c r="A38" s="1" t="s">
        <v>45</v>
      </c>
      <c r="B38" s="1" t="s">
        <v>84</v>
      </c>
      <c r="C38" s="1" t="s">
        <v>85</v>
      </c>
      <c r="D38">
        <v>20020</v>
      </c>
      <c r="E38" s="2" t="s">
        <v>13</v>
      </c>
      <c r="F38" s="4">
        <v>0.85</v>
      </c>
      <c r="J38" s="3" t="str">
        <f>IF(AND(Tabla113[[#This Row],[Valor logrado]]&gt;=Tabla113[[#This Row],[Meta]],Tabla113[[#This Row],[Valor logrado]]&gt;0,Tabla113[[#This Row],[Meta]]&gt;0),"Sí","No")</f>
        <v>No</v>
      </c>
    </row>
    <row r="39" spans="1:10" x14ac:dyDescent="0.25">
      <c r="A39" s="1" t="s">
        <v>45</v>
      </c>
      <c r="B39" s="1" t="s">
        <v>86</v>
      </c>
      <c r="C39" s="1" t="s">
        <v>87</v>
      </c>
      <c r="D39">
        <v>20009</v>
      </c>
      <c r="E39" s="2" t="s">
        <v>13</v>
      </c>
      <c r="F39" s="4">
        <v>0.85</v>
      </c>
      <c r="J39" s="3" t="str">
        <f>IF(AND(Tabla113[[#This Row],[Valor logrado]]&gt;=Tabla113[[#This Row],[Meta]],Tabla113[[#This Row],[Valor logrado]]&gt;0,Tabla113[[#This Row],[Meta]]&gt;0),"Sí","No")</f>
        <v>No</v>
      </c>
    </row>
    <row r="40" spans="1:10" x14ac:dyDescent="0.25">
      <c r="A40" s="1" t="s">
        <v>88</v>
      </c>
      <c r="B40" s="1" t="s">
        <v>89</v>
      </c>
      <c r="C40" s="1" t="s">
        <v>90</v>
      </c>
      <c r="D40">
        <v>30000</v>
      </c>
      <c r="E40" s="2" t="s">
        <v>91</v>
      </c>
      <c r="F40" s="4">
        <v>0.9</v>
      </c>
      <c r="J40" s="3" t="str">
        <f>IF(AND(Tabla113[[#This Row],[Valor logrado]]&gt;=Tabla113[[#This Row],[Meta]],Tabla113[[#This Row],[Valor logrado]]&gt;0,Tabla113[[#This Row],[Meta]]&gt;0),"Sí","No")</f>
        <v>No</v>
      </c>
    </row>
    <row r="41" spans="1:10" x14ac:dyDescent="0.25">
      <c r="A41" s="1" t="s">
        <v>88</v>
      </c>
      <c r="B41" s="1" t="s">
        <v>92</v>
      </c>
      <c r="C41" s="1" t="s">
        <v>93</v>
      </c>
      <c r="D41">
        <v>30002</v>
      </c>
      <c r="E41" s="2" t="s">
        <v>13</v>
      </c>
      <c r="F41" s="4">
        <v>0.95</v>
      </c>
      <c r="J41" s="3" t="str">
        <f>IF(AND(Tabla113[[#This Row],[Valor logrado]]&gt;=Tabla113[[#This Row],[Meta]],Tabla113[[#This Row],[Valor logrado]]&gt;0,Tabla113[[#This Row],[Meta]]&gt;0),"Sí","No")</f>
        <v>No</v>
      </c>
    </row>
    <row r="42" spans="1:10" x14ac:dyDescent="0.25">
      <c r="A42" s="1" t="s">
        <v>88</v>
      </c>
      <c r="B42" s="1" t="s">
        <v>94</v>
      </c>
      <c r="C42" s="1" t="s">
        <v>95</v>
      </c>
      <c r="D42">
        <v>30005</v>
      </c>
      <c r="E42" s="2" t="s">
        <v>13</v>
      </c>
      <c r="F42" s="4">
        <v>0.85</v>
      </c>
      <c r="J42" s="3" t="str">
        <f>IF(AND(Tabla113[[#This Row],[Valor logrado]]&gt;=Tabla113[[#This Row],[Meta]],Tabla113[[#This Row],[Valor logrado]]&gt;0,Tabla113[[#This Row],[Meta]]&gt;0),"Sí","No")</f>
        <v>No</v>
      </c>
    </row>
    <row r="43" spans="1:10" x14ac:dyDescent="0.25">
      <c r="A43" s="1" t="s">
        <v>88</v>
      </c>
      <c r="B43" s="1" t="s">
        <v>96</v>
      </c>
      <c r="C43" s="1" t="s">
        <v>97</v>
      </c>
      <c r="D43">
        <v>30006</v>
      </c>
      <c r="E43" s="2" t="s">
        <v>13</v>
      </c>
      <c r="F43" s="4">
        <v>0.85</v>
      </c>
      <c r="J43" s="3" t="str">
        <f>IF(AND(Tabla113[[#This Row],[Valor logrado]]&gt;=Tabla113[[#This Row],[Meta]],Tabla113[[#This Row],[Valor logrado]]&gt;0,Tabla113[[#This Row],[Meta]]&gt;0),"Sí","No")</f>
        <v>No</v>
      </c>
    </row>
    <row r="44" spans="1:10" x14ac:dyDescent="0.25">
      <c r="A44" s="1" t="s">
        <v>88</v>
      </c>
      <c r="B44" s="1" t="s">
        <v>98</v>
      </c>
      <c r="C44" s="1" t="s">
        <v>99</v>
      </c>
      <c r="D44">
        <v>30007</v>
      </c>
      <c r="E44" s="2" t="s">
        <v>13</v>
      </c>
      <c r="F44" s="4">
        <v>0.85</v>
      </c>
      <c r="J44" s="3" t="str">
        <f>IF(AND(Tabla113[[#This Row],[Valor logrado]]&gt;=Tabla113[[#This Row],[Meta]],Tabla113[[#This Row],[Valor logrado]]&gt;0,Tabla113[[#This Row],[Meta]]&gt;0),"Sí","No")</f>
        <v>No</v>
      </c>
    </row>
    <row r="45" spans="1:10" x14ac:dyDescent="0.25">
      <c r="A45" s="1" t="s">
        <v>88</v>
      </c>
      <c r="B45" s="1" t="s">
        <v>100</v>
      </c>
      <c r="C45" s="1" t="s">
        <v>101</v>
      </c>
      <c r="D45">
        <v>30008</v>
      </c>
      <c r="E45" s="2" t="s">
        <v>13</v>
      </c>
      <c r="F45" s="4">
        <v>0.9</v>
      </c>
      <c r="J45" s="3" t="str">
        <f>IF(AND(Tabla113[[#This Row],[Valor logrado]]&gt;=Tabla113[[#This Row],[Meta]],Tabla113[[#This Row],[Valor logrado]]&gt;0,Tabla113[[#This Row],[Meta]]&gt;0),"Sí","No")</f>
        <v>No</v>
      </c>
    </row>
    <row r="46" spans="1:10" x14ac:dyDescent="0.25">
      <c r="A46" s="1" t="s">
        <v>88</v>
      </c>
      <c r="B46" s="1" t="s">
        <v>102</v>
      </c>
      <c r="C46" s="1" t="s">
        <v>103</v>
      </c>
      <c r="D46">
        <v>30004</v>
      </c>
      <c r="E46" s="2" t="s">
        <v>13</v>
      </c>
      <c r="F46" s="4">
        <v>0.9</v>
      </c>
      <c r="J46" s="3" t="str">
        <f>IF(AND(Tabla113[[#This Row],[Valor logrado]]&gt;=Tabla113[[#This Row],[Meta]],Tabla113[[#This Row],[Valor logrado]]&gt;0,Tabla113[[#This Row],[Meta]]&gt;0),"Sí","No")</f>
        <v>No</v>
      </c>
    </row>
    <row r="47" spans="1:10" x14ac:dyDescent="0.25">
      <c r="A47" s="1" t="s">
        <v>88</v>
      </c>
      <c r="B47" s="1" t="s">
        <v>104</v>
      </c>
      <c r="C47" s="1" t="s">
        <v>105</v>
      </c>
      <c r="D47">
        <v>30001</v>
      </c>
      <c r="E47" s="2" t="s">
        <v>13</v>
      </c>
      <c r="F47" s="4">
        <v>0.9</v>
      </c>
      <c r="J47" s="3" t="str">
        <f>IF(AND(Tabla113[[#This Row],[Valor logrado]]&gt;=Tabla113[[#This Row],[Meta]],Tabla113[[#This Row],[Valor logrado]]&gt;0,Tabla113[[#This Row],[Meta]]&gt;0),"Sí","No")</f>
        <v>No</v>
      </c>
    </row>
    <row r="48" spans="1:10" x14ac:dyDescent="0.25">
      <c r="A48" s="1" t="s">
        <v>88</v>
      </c>
      <c r="B48" s="1" t="s">
        <v>106</v>
      </c>
      <c r="C48" s="1" t="s">
        <v>107</v>
      </c>
      <c r="D48">
        <v>30003</v>
      </c>
      <c r="E48" s="2" t="s">
        <v>13</v>
      </c>
      <c r="F48" s="4">
        <v>0.9</v>
      </c>
      <c r="J48" s="3" t="str">
        <f>IF(AND(Tabla113[[#This Row],[Valor logrado]]&gt;=Tabla113[[#This Row],[Meta]],Tabla113[[#This Row],[Valor logrado]]&gt;0,Tabla113[[#This Row],[Meta]]&gt;0),"Sí","No")</f>
        <v>No</v>
      </c>
    </row>
    <row r="49" spans="1:10" x14ac:dyDescent="0.25">
      <c r="A49" s="1" t="s">
        <v>108</v>
      </c>
      <c r="B49" s="1" t="s">
        <v>109</v>
      </c>
      <c r="C49" s="1" t="s">
        <v>110</v>
      </c>
      <c r="D49">
        <v>40000</v>
      </c>
      <c r="E49" s="2" t="s">
        <v>91</v>
      </c>
      <c r="F49" s="4">
        <v>0.91</v>
      </c>
      <c r="J49" s="3" t="str">
        <f>IF(AND(Tabla113[[#This Row],[Valor logrado]]&gt;=Tabla113[[#This Row],[Meta]],Tabla113[[#This Row],[Valor logrado]]&gt;0,Tabla113[[#This Row],[Meta]]&gt;0),"Sí","No")</f>
        <v>No</v>
      </c>
    </row>
    <row r="50" spans="1:10" x14ac:dyDescent="0.25">
      <c r="A50" s="1" t="s">
        <v>108</v>
      </c>
      <c r="B50" s="1" t="s">
        <v>111</v>
      </c>
      <c r="C50" s="1" t="s">
        <v>112</v>
      </c>
      <c r="D50">
        <v>40001</v>
      </c>
      <c r="E50" s="2" t="s">
        <v>13</v>
      </c>
      <c r="F50" s="4">
        <v>0.9</v>
      </c>
      <c r="J50" s="3" t="str">
        <f>IF(AND(Tabla113[[#This Row],[Valor logrado]]&gt;=Tabla113[[#This Row],[Meta]],Tabla113[[#This Row],[Valor logrado]]&gt;0,Tabla113[[#This Row],[Meta]]&gt;0),"Sí","No")</f>
        <v>No</v>
      </c>
    </row>
    <row r="51" spans="1:10" x14ac:dyDescent="0.25">
      <c r="A51" s="1" t="s">
        <v>108</v>
      </c>
      <c r="B51" s="1" t="s">
        <v>113</v>
      </c>
      <c r="C51" s="1" t="s">
        <v>114</v>
      </c>
      <c r="D51">
        <v>40002</v>
      </c>
      <c r="E51" s="2" t="s">
        <v>13</v>
      </c>
      <c r="F51" s="4">
        <v>0.9</v>
      </c>
      <c r="J51" s="3" t="str">
        <f>IF(AND(Tabla113[[#This Row],[Valor logrado]]&gt;=Tabla113[[#This Row],[Meta]],Tabla113[[#This Row],[Valor logrado]]&gt;0,Tabla113[[#This Row],[Meta]]&gt;0),"Sí","No")</f>
        <v>No</v>
      </c>
    </row>
    <row r="52" spans="1:10" x14ac:dyDescent="0.25">
      <c r="A52" s="1" t="s">
        <v>108</v>
      </c>
      <c r="B52" s="1" t="s">
        <v>115</v>
      </c>
      <c r="C52" s="1" t="s">
        <v>116</v>
      </c>
      <c r="D52">
        <v>40003</v>
      </c>
      <c r="E52" s="2" t="s">
        <v>13</v>
      </c>
      <c r="F52" s="4">
        <v>0.9</v>
      </c>
      <c r="J52" s="3" t="str">
        <f>IF(AND(Tabla113[[#This Row],[Valor logrado]]&gt;=Tabla113[[#This Row],[Meta]],Tabla113[[#This Row],[Valor logrado]]&gt;0,Tabla113[[#This Row],[Meta]]&gt;0),"Sí","No")</f>
        <v>No</v>
      </c>
    </row>
    <row r="53" spans="1:10" x14ac:dyDescent="0.25">
      <c r="A53" s="1" t="s">
        <v>108</v>
      </c>
      <c r="B53" s="1" t="s">
        <v>117</v>
      </c>
      <c r="C53" s="1" t="s">
        <v>118</v>
      </c>
      <c r="D53">
        <v>40004</v>
      </c>
      <c r="E53" s="2" t="s">
        <v>13</v>
      </c>
      <c r="F53" s="4">
        <v>0.9</v>
      </c>
      <c r="J53" s="3" t="str">
        <f>IF(AND(Tabla113[[#This Row],[Valor logrado]]&gt;=Tabla113[[#This Row],[Meta]],Tabla113[[#This Row],[Valor logrado]]&gt;0,Tabla113[[#This Row],[Meta]]&gt;0),"Sí","No")</f>
        <v>No</v>
      </c>
    </row>
    <row r="54" spans="1:10" x14ac:dyDescent="0.25">
      <c r="A54" s="1" t="s">
        <v>108</v>
      </c>
      <c r="B54" s="1" t="s">
        <v>119</v>
      </c>
      <c r="C54" s="1" t="s">
        <v>120</v>
      </c>
      <c r="D54">
        <v>40005</v>
      </c>
      <c r="E54" s="2" t="s">
        <v>13</v>
      </c>
      <c r="F54" s="4">
        <v>0.9</v>
      </c>
      <c r="J54" s="3" t="str">
        <f>IF(AND(Tabla113[[#This Row],[Valor logrado]]&gt;=Tabla113[[#This Row],[Meta]],Tabla113[[#This Row],[Valor logrado]]&gt;0,Tabla113[[#This Row],[Meta]]&gt;0),"Sí","No")</f>
        <v>No</v>
      </c>
    </row>
    <row r="55" spans="1:10" x14ac:dyDescent="0.25">
      <c r="A55" s="1" t="s">
        <v>108</v>
      </c>
      <c r="B55" s="1" t="s">
        <v>121</v>
      </c>
      <c r="C55" s="1" t="s">
        <v>122</v>
      </c>
      <c r="D55">
        <v>40007</v>
      </c>
      <c r="E55" s="2" t="s">
        <v>13</v>
      </c>
      <c r="F55" s="4">
        <v>0.9</v>
      </c>
      <c r="J55" s="3" t="str">
        <f>IF(AND(Tabla113[[#This Row],[Valor logrado]]&gt;=Tabla113[[#This Row],[Meta]],Tabla113[[#This Row],[Valor logrado]]&gt;0,Tabla113[[#This Row],[Meta]]&gt;0),"Sí","No")</f>
        <v>No</v>
      </c>
    </row>
    <row r="56" spans="1:10" x14ac:dyDescent="0.25">
      <c r="A56" s="1" t="s">
        <v>108</v>
      </c>
      <c r="B56" s="1" t="s">
        <v>123</v>
      </c>
      <c r="C56" s="1" t="s">
        <v>124</v>
      </c>
      <c r="D56">
        <v>40008</v>
      </c>
      <c r="E56" s="2" t="s">
        <v>13</v>
      </c>
      <c r="F56" s="4">
        <v>0.9</v>
      </c>
      <c r="J56" s="3" t="str">
        <f>IF(AND(Tabla113[[#This Row],[Valor logrado]]&gt;=Tabla113[[#This Row],[Meta]],Tabla113[[#This Row],[Valor logrado]]&gt;0,Tabla113[[#This Row],[Meta]]&gt;0),"Sí","No")</f>
        <v>No</v>
      </c>
    </row>
    <row r="57" spans="1:10" x14ac:dyDescent="0.25">
      <c r="A57" s="1" t="s">
        <v>108</v>
      </c>
      <c r="B57" s="1" t="s">
        <v>125</v>
      </c>
      <c r="C57" s="1" t="s">
        <v>126</v>
      </c>
      <c r="D57">
        <v>40009</v>
      </c>
      <c r="E57" s="2" t="s">
        <v>13</v>
      </c>
      <c r="F57" s="4">
        <v>0.9</v>
      </c>
      <c r="J57" s="3" t="str">
        <f>IF(AND(Tabla113[[#This Row],[Valor logrado]]&gt;=Tabla113[[#This Row],[Meta]],Tabla113[[#This Row],[Valor logrado]]&gt;0,Tabla113[[#This Row],[Meta]]&gt;0),"Sí","No")</f>
        <v>No</v>
      </c>
    </row>
    <row r="58" spans="1:10" x14ac:dyDescent="0.25">
      <c r="A58" s="1" t="s">
        <v>108</v>
      </c>
      <c r="B58" s="1" t="s">
        <v>127</v>
      </c>
      <c r="C58" s="1" t="s">
        <v>128</v>
      </c>
      <c r="D58">
        <v>40006</v>
      </c>
      <c r="E58" s="2" t="s">
        <v>13</v>
      </c>
      <c r="F58" s="4">
        <v>0.9</v>
      </c>
      <c r="J58" s="3" t="str">
        <f>IF(AND(Tabla113[[#This Row],[Valor logrado]]&gt;=Tabla113[[#This Row],[Meta]],Tabla113[[#This Row],[Valor logrado]]&gt;0,Tabla113[[#This Row],[Meta]]&gt;0),"Sí","No")</f>
        <v>No</v>
      </c>
    </row>
    <row r="59" spans="1:10" x14ac:dyDescent="0.25">
      <c r="A59" s="1" t="s">
        <v>108</v>
      </c>
      <c r="B59" s="1" t="s">
        <v>129</v>
      </c>
      <c r="C59" s="1" t="s">
        <v>130</v>
      </c>
      <c r="D59">
        <v>40010</v>
      </c>
      <c r="E59" s="2" t="s">
        <v>13</v>
      </c>
      <c r="F59" s="4">
        <v>0.9</v>
      </c>
      <c r="J59" s="3" t="str">
        <f>IF(AND(Tabla113[[#This Row],[Valor logrado]]&gt;=Tabla113[[#This Row],[Meta]],Tabla113[[#This Row],[Valor logrado]]&gt;0,Tabla113[[#This Row],[Meta]]&gt;0),"Sí","No")</f>
        <v>No</v>
      </c>
    </row>
    <row r="60" spans="1:10" x14ac:dyDescent="0.25">
      <c r="A60" s="1" t="s">
        <v>131</v>
      </c>
      <c r="B60" s="1" t="s">
        <v>132</v>
      </c>
      <c r="C60" s="1" t="s">
        <v>133</v>
      </c>
      <c r="D60">
        <v>50000</v>
      </c>
      <c r="E60" s="2" t="s">
        <v>16</v>
      </c>
      <c r="F60" s="4">
        <v>0.92</v>
      </c>
      <c r="J60" s="3" t="str">
        <f>IF(AND(Tabla113[[#This Row],[Valor logrado]]&gt;=Tabla113[[#This Row],[Meta]],Tabla113[[#This Row],[Valor logrado]]&gt;0,Tabla113[[#This Row],[Meta]]&gt;0),"Sí","No")</f>
        <v>No</v>
      </c>
    </row>
    <row r="61" spans="1:10" x14ac:dyDescent="0.25">
      <c r="A61" s="1" t="s">
        <v>131</v>
      </c>
      <c r="B61" s="1" t="s">
        <v>134</v>
      </c>
      <c r="C61" s="1" t="s">
        <v>135</v>
      </c>
      <c r="D61">
        <v>50002</v>
      </c>
      <c r="E61" s="2" t="s">
        <v>13</v>
      </c>
      <c r="F61" s="4">
        <v>0.85</v>
      </c>
      <c r="J61" s="3" t="str">
        <f>IF(AND(Tabla113[[#This Row],[Valor logrado]]&gt;=Tabla113[[#This Row],[Meta]],Tabla113[[#This Row],[Valor logrado]]&gt;0,Tabla113[[#This Row],[Meta]]&gt;0),"Sí","No")</f>
        <v>No</v>
      </c>
    </row>
    <row r="62" spans="1:10" x14ac:dyDescent="0.25">
      <c r="A62" s="1" t="s">
        <v>131</v>
      </c>
      <c r="B62" s="1" t="s">
        <v>136</v>
      </c>
      <c r="C62" s="1" t="s">
        <v>137</v>
      </c>
      <c r="D62">
        <v>50006</v>
      </c>
      <c r="E62" s="2" t="s">
        <v>13</v>
      </c>
      <c r="F62" s="4">
        <v>0.85</v>
      </c>
      <c r="J62" s="3" t="str">
        <f>IF(AND(Tabla113[[#This Row],[Valor logrado]]&gt;=Tabla113[[#This Row],[Meta]],Tabla113[[#This Row],[Valor logrado]]&gt;0,Tabla113[[#This Row],[Meta]]&gt;0),"Sí","No")</f>
        <v>No</v>
      </c>
    </row>
    <row r="63" spans="1:10" x14ac:dyDescent="0.25">
      <c r="A63" s="1" t="s">
        <v>131</v>
      </c>
      <c r="B63" s="1" t="s">
        <v>138</v>
      </c>
      <c r="C63" s="1" t="s">
        <v>139</v>
      </c>
      <c r="D63">
        <v>50007</v>
      </c>
      <c r="E63" s="2" t="s">
        <v>13</v>
      </c>
      <c r="F63" s="4">
        <v>0.9</v>
      </c>
      <c r="J63" s="3" t="str">
        <f>IF(AND(Tabla113[[#This Row],[Valor logrado]]&gt;=Tabla113[[#This Row],[Meta]],Tabla113[[#This Row],[Valor logrado]]&gt;0,Tabla113[[#This Row],[Meta]]&gt;0),"Sí","No")</f>
        <v>No</v>
      </c>
    </row>
    <row r="64" spans="1:10" x14ac:dyDescent="0.25">
      <c r="A64" s="1" t="s">
        <v>131</v>
      </c>
      <c r="B64" s="1" t="s">
        <v>140</v>
      </c>
      <c r="C64" s="1" t="s">
        <v>141</v>
      </c>
      <c r="D64">
        <v>50008</v>
      </c>
      <c r="E64" s="2" t="s">
        <v>13</v>
      </c>
      <c r="F64" s="4">
        <v>0.9</v>
      </c>
      <c r="J64" s="3" t="str">
        <f>IF(AND(Tabla113[[#This Row],[Valor logrado]]&gt;=Tabla113[[#This Row],[Meta]],Tabla113[[#This Row],[Valor logrado]]&gt;0,Tabla113[[#This Row],[Meta]]&gt;0),"Sí","No")</f>
        <v>No</v>
      </c>
    </row>
    <row r="65" spans="1:10" x14ac:dyDescent="0.25">
      <c r="A65" s="1" t="s">
        <v>131</v>
      </c>
      <c r="B65" s="1" t="s">
        <v>142</v>
      </c>
      <c r="C65" s="1" t="s">
        <v>143</v>
      </c>
      <c r="D65">
        <v>50004</v>
      </c>
      <c r="E65" s="2" t="s">
        <v>13</v>
      </c>
      <c r="F65" s="4">
        <v>0.95</v>
      </c>
      <c r="J65" s="3" t="str">
        <f>IF(AND(Tabla113[[#This Row],[Valor logrado]]&gt;=Tabla113[[#This Row],[Meta]],Tabla113[[#This Row],[Valor logrado]]&gt;0,Tabla113[[#This Row],[Meta]]&gt;0),"Sí","No")</f>
        <v>No</v>
      </c>
    </row>
    <row r="66" spans="1:10" x14ac:dyDescent="0.25">
      <c r="A66" s="1" t="s">
        <v>131</v>
      </c>
      <c r="B66" s="1" t="s">
        <v>144</v>
      </c>
      <c r="C66" s="1" t="s">
        <v>145</v>
      </c>
      <c r="D66">
        <v>50005</v>
      </c>
      <c r="E66" s="2" t="s">
        <v>13</v>
      </c>
      <c r="F66" s="4">
        <v>0.95</v>
      </c>
      <c r="J66" s="3" t="str">
        <f>IF(AND(Tabla113[[#This Row],[Valor logrado]]&gt;=Tabla113[[#This Row],[Meta]],Tabla113[[#This Row],[Valor logrado]]&gt;0,Tabla113[[#This Row],[Meta]]&gt;0),"Sí","No")</f>
        <v>No</v>
      </c>
    </row>
    <row r="67" spans="1:10" x14ac:dyDescent="0.25">
      <c r="A67" s="1" t="s">
        <v>131</v>
      </c>
      <c r="B67" s="1" t="s">
        <v>146</v>
      </c>
      <c r="C67" s="1" t="s">
        <v>147</v>
      </c>
      <c r="D67">
        <v>50001</v>
      </c>
      <c r="E67" s="2" t="s">
        <v>13</v>
      </c>
      <c r="F67" s="4">
        <v>0.95</v>
      </c>
      <c r="J67" s="3" t="str">
        <f>IF(AND(Tabla113[[#This Row],[Valor logrado]]&gt;=Tabla113[[#This Row],[Meta]],Tabla113[[#This Row],[Valor logrado]]&gt;0,Tabla113[[#This Row],[Meta]]&gt;0),"Sí","No")</f>
        <v>No</v>
      </c>
    </row>
    <row r="68" spans="1:10" x14ac:dyDescent="0.25">
      <c r="A68" s="1" t="s">
        <v>131</v>
      </c>
      <c r="B68" s="1" t="s">
        <v>148</v>
      </c>
      <c r="C68" s="1" t="s">
        <v>149</v>
      </c>
      <c r="D68">
        <v>50009</v>
      </c>
      <c r="E68" s="2" t="s">
        <v>13</v>
      </c>
      <c r="F68" s="4">
        <v>0.9</v>
      </c>
      <c r="J68" s="3" t="str">
        <f>IF(AND(Tabla113[[#This Row],[Valor logrado]]&gt;=Tabla113[[#This Row],[Meta]],Tabla113[[#This Row],[Valor logrado]]&gt;0,Tabla113[[#This Row],[Meta]]&gt;0),"Sí","No")</f>
        <v>No</v>
      </c>
    </row>
    <row r="69" spans="1:10" x14ac:dyDescent="0.25">
      <c r="A69" s="1" t="s">
        <v>131</v>
      </c>
      <c r="B69" s="1" t="s">
        <v>150</v>
      </c>
      <c r="C69" s="1" t="s">
        <v>151</v>
      </c>
      <c r="D69">
        <v>50010</v>
      </c>
      <c r="E69" s="2" t="s">
        <v>13</v>
      </c>
      <c r="F69" s="4">
        <v>0.9</v>
      </c>
      <c r="J69" s="3" t="str">
        <f>IF(AND(Tabla113[[#This Row],[Valor logrado]]&gt;=Tabla113[[#This Row],[Meta]],Tabla113[[#This Row],[Valor logrado]]&gt;0,Tabla113[[#This Row],[Meta]]&gt;0),"Sí","No")</f>
        <v>No</v>
      </c>
    </row>
    <row r="70" spans="1:10" x14ac:dyDescent="0.25">
      <c r="A70" s="1" t="s">
        <v>131</v>
      </c>
      <c r="B70" s="1" t="s">
        <v>152</v>
      </c>
      <c r="C70" s="1" t="s">
        <v>153</v>
      </c>
      <c r="D70">
        <v>50011</v>
      </c>
      <c r="E70" s="2" t="s">
        <v>13</v>
      </c>
      <c r="F70" s="4">
        <v>0.85</v>
      </c>
      <c r="J70" s="3" t="str">
        <f>IF(AND(Tabla113[[#This Row],[Valor logrado]]&gt;=Tabla113[[#This Row],[Meta]],Tabla113[[#This Row],[Valor logrado]]&gt;0,Tabla113[[#This Row],[Meta]]&gt;0),"Sí","No")</f>
        <v>No</v>
      </c>
    </row>
    <row r="71" spans="1:10" x14ac:dyDescent="0.25">
      <c r="A71" s="1" t="s">
        <v>131</v>
      </c>
      <c r="B71" s="1" t="s">
        <v>154</v>
      </c>
      <c r="C71" s="1" t="s">
        <v>155</v>
      </c>
      <c r="D71">
        <v>50003</v>
      </c>
      <c r="E71" s="2" t="s">
        <v>13</v>
      </c>
      <c r="F71" s="4">
        <v>0.9</v>
      </c>
      <c r="J71" s="3" t="str">
        <f>IF(AND(Tabla113[[#This Row],[Valor logrado]]&gt;=Tabla113[[#This Row],[Meta]],Tabla113[[#This Row],[Valor logrado]]&gt;0,Tabla113[[#This Row],[Meta]]&gt;0),"Sí","No")</f>
        <v>No</v>
      </c>
    </row>
    <row r="72" spans="1:10" x14ac:dyDescent="0.25">
      <c r="A72" s="1" t="s">
        <v>156</v>
      </c>
      <c r="B72" s="1" t="s">
        <v>157</v>
      </c>
      <c r="C72" s="1" t="s">
        <v>158</v>
      </c>
      <c r="D72">
        <v>60000</v>
      </c>
      <c r="E72" s="2" t="s">
        <v>16</v>
      </c>
      <c r="F72" s="4">
        <v>0.94</v>
      </c>
      <c r="J72" s="3" t="str">
        <f>IF(AND(Tabla113[[#This Row],[Valor logrado]]&gt;=Tabla113[[#This Row],[Meta]],Tabla113[[#This Row],[Valor logrado]]&gt;0,Tabla113[[#This Row],[Meta]]&gt;0),"Sí","No")</f>
        <v>No</v>
      </c>
    </row>
    <row r="73" spans="1:10" x14ac:dyDescent="0.25">
      <c r="A73" s="1" t="s">
        <v>156</v>
      </c>
      <c r="B73" s="1" t="s">
        <v>159</v>
      </c>
      <c r="C73" s="1" t="s">
        <v>160</v>
      </c>
      <c r="D73">
        <v>60004</v>
      </c>
      <c r="E73" s="2" t="s">
        <v>13</v>
      </c>
      <c r="F73" s="4">
        <v>0.95</v>
      </c>
      <c r="J73" s="3" t="str">
        <f>IF(AND(Tabla113[[#This Row],[Valor logrado]]&gt;=Tabla113[[#This Row],[Meta]],Tabla113[[#This Row],[Valor logrado]]&gt;0,Tabla113[[#This Row],[Meta]]&gt;0),"Sí","No")</f>
        <v>No</v>
      </c>
    </row>
    <row r="74" spans="1:10" x14ac:dyDescent="0.25">
      <c r="A74" s="1" t="s">
        <v>156</v>
      </c>
      <c r="B74" s="1" t="s">
        <v>161</v>
      </c>
      <c r="C74" s="1" t="s">
        <v>162</v>
      </c>
      <c r="D74">
        <v>60006</v>
      </c>
      <c r="E74" s="2" t="s">
        <v>13</v>
      </c>
      <c r="F74" s="4">
        <v>0.95</v>
      </c>
      <c r="J74" s="3" t="str">
        <f>IF(AND(Tabla113[[#This Row],[Valor logrado]]&gt;=Tabla113[[#This Row],[Meta]],Tabla113[[#This Row],[Valor logrado]]&gt;0,Tabla113[[#This Row],[Meta]]&gt;0),"Sí","No")</f>
        <v>No</v>
      </c>
    </row>
    <row r="75" spans="1:10" x14ac:dyDescent="0.25">
      <c r="A75" s="1" t="s">
        <v>156</v>
      </c>
      <c r="B75" s="1" t="s">
        <v>163</v>
      </c>
      <c r="C75" s="1" t="s">
        <v>164</v>
      </c>
      <c r="D75">
        <v>60008</v>
      </c>
      <c r="E75" s="2" t="s">
        <v>13</v>
      </c>
      <c r="F75" s="4">
        <v>0.95</v>
      </c>
      <c r="J75" s="3" t="str">
        <f>IF(AND(Tabla113[[#This Row],[Valor logrado]]&gt;=Tabla113[[#This Row],[Meta]],Tabla113[[#This Row],[Valor logrado]]&gt;0,Tabla113[[#This Row],[Meta]]&gt;0),"Sí","No")</f>
        <v>No</v>
      </c>
    </row>
    <row r="76" spans="1:10" x14ac:dyDescent="0.25">
      <c r="A76" s="1" t="s">
        <v>156</v>
      </c>
      <c r="B76" s="1" t="s">
        <v>165</v>
      </c>
      <c r="C76" s="1" t="s">
        <v>166</v>
      </c>
      <c r="D76">
        <v>60009</v>
      </c>
      <c r="E76" s="2" t="s">
        <v>13</v>
      </c>
      <c r="F76" s="4">
        <v>0.95</v>
      </c>
      <c r="J76" s="3" t="str">
        <f>IF(AND(Tabla113[[#This Row],[Valor logrado]]&gt;=Tabla113[[#This Row],[Meta]],Tabla113[[#This Row],[Valor logrado]]&gt;0,Tabla113[[#This Row],[Meta]]&gt;0),"Sí","No")</f>
        <v>No</v>
      </c>
    </row>
    <row r="77" spans="1:10" x14ac:dyDescent="0.25">
      <c r="A77" s="1" t="s">
        <v>156</v>
      </c>
      <c r="B77" s="1" t="s">
        <v>167</v>
      </c>
      <c r="C77" s="1" t="s">
        <v>168</v>
      </c>
      <c r="D77">
        <v>60013</v>
      </c>
      <c r="E77" s="2" t="s">
        <v>13</v>
      </c>
      <c r="F77" s="4">
        <v>0.95</v>
      </c>
      <c r="J77" s="3" t="str">
        <f>IF(AND(Tabla113[[#This Row],[Valor logrado]]&gt;=Tabla113[[#This Row],[Meta]],Tabla113[[#This Row],[Valor logrado]]&gt;0,Tabla113[[#This Row],[Meta]]&gt;0),"Sí","No")</f>
        <v>No</v>
      </c>
    </row>
    <row r="78" spans="1:10" x14ac:dyDescent="0.25">
      <c r="A78" s="1" t="s">
        <v>156</v>
      </c>
      <c r="B78" s="1" t="s">
        <v>169</v>
      </c>
      <c r="C78" s="1" t="s">
        <v>170</v>
      </c>
      <c r="D78">
        <v>60002</v>
      </c>
      <c r="E78" s="2" t="s">
        <v>13</v>
      </c>
      <c r="F78" s="4">
        <v>0.95</v>
      </c>
      <c r="J78" s="3" t="str">
        <f>IF(AND(Tabla113[[#This Row],[Valor logrado]]&gt;=Tabla113[[#This Row],[Meta]],Tabla113[[#This Row],[Valor logrado]]&gt;0,Tabla113[[#This Row],[Meta]]&gt;0),"Sí","No")</f>
        <v>No</v>
      </c>
    </row>
    <row r="79" spans="1:10" x14ac:dyDescent="0.25">
      <c r="A79" s="1" t="s">
        <v>156</v>
      </c>
      <c r="B79" s="1" t="s">
        <v>171</v>
      </c>
      <c r="C79" s="1" t="s">
        <v>172</v>
      </c>
      <c r="D79">
        <v>60007</v>
      </c>
      <c r="E79" s="2" t="s">
        <v>13</v>
      </c>
      <c r="F79" s="4">
        <v>0.95</v>
      </c>
      <c r="J79" s="3" t="str">
        <f>IF(AND(Tabla113[[#This Row],[Valor logrado]]&gt;=Tabla113[[#This Row],[Meta]],Tabla113[[#This Row],[Valor logrado]]&gt;0,Tabla113[[#This Row],[Meta]]&gt;0),"Sí","No")</f>
        <v>No</v>
      </c>
    </row>
    <row r="80" spans="1:10" x14ac:dyDescent="0.25">
      <c r="A80" s="1" t="s">
        <v>156</v>
      </c>
      <c r="B80" s="1" t="s">
        <v>173</v>
      </c>
      <c r="C80" s="1" t="s">
        <v>174</v>
      </c>
      <c r="D80">
        <v>60003</v>
      </c>
      <c r="E80" s="2" t="s">
        <v>13</v>
      </c>
      <c r="F80" s="4">
        <v>0.95</v>
      </c>
      <c r="J80" s="3" t="str">
        <f>IF(AND(Tabla113[[#This Row],[Valor logrado]]&gt;=Tabla113[[#This Row],[Meta]],Tabla113[[#This Row],[Valor logrado]]&gt;0,Tabla113[[#This Row],[Meta]]&gt;0),"Sí","No")</f>
        <v>No</v>
      </c>
    </row>
    <row r="81" spans="1:10" x14ac:dyDescent="0.25">
      <c r="A81" s="1" t="s">
        <v>156</v>
      </c>
      <c r="B81" s="1" t="s">
        <v>175</v>
      </c>
      <c r="C81" s="1" t="s">
        <v>176</v>
      </c>
      <c r="D81">
        <v>60001</v>
      </c>
      <c r="E81" s="2" t="s">
        <v>13</v>
      </c>
      <c r="F81" s="4">
        <v>0.95</v>
      </c>
      <c r="J81" s="3" t="str">
        <f>IF(AND(Tabla113[[#This Row],[Valor logrado]]&gt;=Tabla113[[#This Row],[Meta]],Tabla113[[#This Row],[Valor logrado]]&gt;0,Tabla113[[#This Row],[Meta]]&gt;0),"Sí","No")</f>
        <v>No</v>
      </c>
    </row>
    <row r="82" spans="1:10" x14ac:dyDescent="0.25">
      <c r="A82" s="1" t="s">
        <v>156</v>
      </c>
      <c r="B82" s="1" t="s">
        <v>177</v>
      </c>
      <c r="C82" s="1" t="s">
        <v>178</v>
      </c>
      <c r="D82">
        <v>60010</v>
      </c>
      <c r="E82" s="2" t="s">
        <v>13</v>
      </c>
      <c r="F82" s="4">
        <v>0.85</v>
      </c>
      <c r="J82" s="3" t="str">
        <f>IF(AND(Tabla113[[#This Row],[Valor logrado]]&gt;=Tabla113[[#This Row],[Meta]],Tabla113[[#This Row],[Valor logrado]]&gt;0,Tabla113[[#This Row],[Meta]]&gt;0),"Sí","No")</f>
        <v>No</v>
      </c>
    </row>
    <row r="83" spans="1:10" x14ac:dyDescent="0.25">
      <c r="A83" s="1" t="s">
        <v>156</v>
      </c>
      <c r="B83" s="1" t="s">
        <v>179</v>
      </c>
      <c r="C83" s="1" t="s">
        <v>180</v>
      </c>
      <c r="D83">
        <v>60005</v>
      </c>
      <c r="E83" s="2" t="s">
        <v>13</v>
      </c>
      <c r="F83" s="4">
        <v>0.85</v>
      </c>
      <c r="J83" s="3" t="str">
        <f>IF(AND(Tabla113[[#This Row],[Valor logrado]]&gt;=Tabla113[[#This Row],[Meta]],Tabla113[[#This Row],[Valor logrado]]&gt;0,Tabla113[[#This Row],[Meta]]&gt;0),"Sí","No")</f>
        <v>No</v>
      </c>
    </row>
    <row r="84" spans="1:10" x14ac:dyDescent="0.25">
      <c r="A84" s="1" t="s">
        <v>156</v>
      </c>
      <c r="B84" s="1" t="s">
        <v>181</v>
      </c>
      <c r="C84" s="1" t="s">
        <v>182</v>
      </c>
      <c r="D84">
        <v>60011</v>
      </c>
      <c r="E84" s="2" t="s">
        <v>13</v>
      </c>
      <c r="F84" s="4">
        <v>0.95</v>
      </c>
      <c r="J84" s="3" t="str">
        <f>IF(AND(Tabla113[[#This Row],[Valor logrado]]&gt;=Tabla113[[#This Row],[Meta]],Tabla113[[#This Row],[Valor logrado]]&gt;0,Tabla113[[#This Row],[Meta]]&gt;0),"Sí","No")</f>
        <v>No</v>
      </c>
    </row>
    <row r="85" spans="1:10" x14ac:dyDescent="0.25">
      <c r="A85" s="1" t="s">
        <v>156</v>
      </c>
      <c r="B85" s="1" t="s">
        <v>183</v>
      </c>
      <c r="C85" s="1" t="s">
        <v>184</v>
      </c>
      <c r="D85">
        <v>60012</v>
      </c>
      <c r="E85" s="2" t="s">
        <v>13</v>
      </c>
      <c r="F85" s="4">
        <v>0.85</v>
      </c>
      <c r="J85" s="3" t="str">
        <f>IF(AND(Tabla113[[#This Row],[Valor logrado]]&gt;=Tabla113[[#This Row],[Meta]],Tabla113[[#This Row],[Valor logrado]]&gt;0,Tabla113[[#This Row],[Meta]]&gt;0),"Sí","No")</f>
        <v>No</v>
      </c>
    </row>
    <row r="86" spans="1:10" x14ac:dyDescent="0.25">
      <c r="A86" s="1" t="s">
        <v>185</v>
      </c>
      <c r="B86" s="1" t="s">
        <v>186</v>
      </c>
      <c r="C86" s="1" t="s">
        <v>187</v>
      </c>
      <c r="D86">
        <v>80000</v>
      </c>
      <c r="E86" s="2" t="s">
        <v>16</v>
      </c>
      <c r="F86" s="4">
        <v>0.9</v>
      </c>
      <c r="J86" s="3" t="str">
        <f>IF(AND(Tabla113[[#This Row],[Valor logrado]]&gt;=Tabla113[[#This Row],[Meta]],Tabla113[[#This Row],[Valor logrado]]&gt;0,Tabla113[[#This Row],[Meta]]&gt;0),"Sí","No")</f>
        <v>No</v>
      </c>
    </row>
    <row r="87" spans="1:10" x14ac:dyDescent="0.25">
      <c r="A87" s="1" t="s">
        <v>185</v>
      </c>
      <c r="B87" s="1" t="s">
        <v>188</v>
      </c>
      <c r="C87" s="1" t="s">
        <v>189</v>
      </c>
      <c r="D87">
        <v>80006</v>
      </c>
      <c r="E87" s="2" t="s">
        <v>13</v>
      </c>
      <c r="F87" s="4">
        <v>0.95</v>
      </c>
      <c r="J87" s="3" t="str">
        <f>IF(AND(Tabla113[[#This Row],[Valor logrado]]&gt;=Tabla113[[#This Row],[Meta]],Tabla113[[#This Row],[Valor logrado]]&gt;0,Tabla113[[#This Row],[Meta]]&gt;0),"Sí","No")</f>
        <v>No</v>
      </c>
    </row>
    <row r="88" spans="1:10" x14ac:dyDescent="0.25">
      <c r="A88" s="1" t="s">
        <v>185</v>
      </c>
      <c r="B88" s="1" t="s">
        <v>190</v>
      </c>
      <c r="C88" s="1" t="s">
        <v>191</v>
      </c>
      <c r="D88">
        <v>80012</v>
      </c>
      <c r="E88" s="2" t="s">
        <v>13</v>
      </c>
      <c r="F88" s="4">
        <v>0.85</v>
      </c>
      <c r="J88" s="3" t="str">
        <f>IF(AND(Tabla113[[#This Row],[Valor logrado]]&gt;=Tabla113[[#This Row],[Meta]],Tabla113[[#This Row],[Valor logrado]]&gt;0,Tabla113[[#This Row],[Meta]]&gt;0),"Sí","No")</f>
        <v>No</v>
      </c>
    </row>
    <row r="89" spans="1:10" x14ac:dyDescent="0.25">
      <c r="A89" s="1" t="s">
        <v>185</v>
      </c>
      <c r="B89" s="1" t="s">
        <v>192</v>
      </c>
      <c r="C89" s="1" t="s">
        <v>193</v>
      </c>
      <c r="D89">
        <v>80009</v>
      </c>
      <c r="E89" s="2" t="s">
        <v>13</v>
      </c>
      <c r="F89" s="4">
        <v>0.95</v>
      </c>
      <c r="J89" s="3" t="str">
        <f>IF(AND(Tabla113[[#This Row],[Valor logrado]]&gt;=Tabla113[[#This Row],[Meta]],Tabla113[[#This Row],[Valor logrado]]&gt;0,Tabla113[[#This Row],[Meta]]&gt;0),"Sí","No")</f>
        <v>No</v>
      </c>
    </row>
    <row r="90" spans="1:10" x14ac:dyDescent="0.25">
      <c r="A90" s="1" t="s">
        <v>185</v>
      </c>
      <c r="B90" s="1" t="s">
        <v>194</v>
      </c>
      <c r="C90" s="1" t="s">
        <v>195</v>
      </c>
      <c r="D90">
        <v>80007</v>
      </c>
      <c r="E90" s="2" t="s">
        <v>13</v>
      </c>
      <c r="F90" s="4">
        <v>0.85</v>
      </c>
      <c r="J90" s="3" t="str">
        <f>IF(AND(Tabla113[[#This Row],[Valor logrado]]&gt;=Tabla113[[#This Row],[Meta]],Tabla113[[#This Row],[Valor logrado]]&gt;0,Tabla113[[#This Row],[Meta]]&gt;0),"Sí","No")</f>
        <v>No</v>
      </c>
    </row>
    <row r="91" spans="1:10" x14ac:dyDescent="0.25">
      <c r="A91" s="1" t="s">
        <v>185</v>
      </c>
      <c r="B91" s="1" t="s">
        <v>196</v>
      </c>
      <c r="C91" s="1" t="s">
        <v>197</v>
      </c>
      <c r="D91">
        <v>80010</v>
      </c>
      <c r="E91" s="2" t="s">
        <v>13</v>
      </c>
      <c r="F91" s="4">
        <v>0.85</v>
      </c>
      <c r="J91" s="3" t="str">
        <f>IF(AND(Tabla113[[#This Row],[Valor logrado]]&gt;=Tabla113[[#This Row],[Meta]],Tabla113[[#This Row],[Valor logrado]]&gt;0,Tabla113[[#This Row],[Meta]]&gt;0),"Sí","No")</f>
        <v>No</v>
      </c>
    </row>
    <row r="92" spans="1:10" x14ac:dyDescent="0.25">
      <c r="A92" s="1" t="s">
        <v>185</v>
      </c>
      <c r="B92" s="1" t="s">
        <v>198</v>
      </c>
      <c r="C92" s="1" t="s">
        <v>199</v>
      </c>
      <c r="D92">
        <v>80013</v>
      </c>
      <c r="E92" s="2" t="s">
        <v>13</v>
      </c>
      <c r="F92" s="4">
        <v>0.9</v>
      </c>
      <c r="J92" s="3" t="str">
        <f>IF(AND(Tabla113[[#This Row],[Valor logrado]]&gt;=Tabla113[[#This Row],[Meta]],Tabla113[[#This Row],[Valor logrado]]&gt;0,Tabla113[[#This Row],[Meta]]&gt;0),"Sí","No")</f>
        <v>No</v>
      </c>
    </row>
    <row r="93" spans="1:10" x14ac:dyDescent="0.25">
      <c r="A93" s="1" t="s">
        <v>185</v>
      </c>
      <c r="B93" s="1" t="s">
        <v>200</v>
      </c>
      <c r="C93" s="1" t="s">
        <v>201</v>
      </c>
      <c r="D93">
        <v>80011</v>
      </c>
      <c r="E93" s="2" t="s">
        <v>13</v>
      </c>
      <c r="F93" s="4">
        <v>0.85</v>
      </c>
      <c r="J93" s="3" t="str">
        <f>IF(AND(Tabla113[[#This Row],[Valor logrado]]&gt;=Tabla113[[#This Row],[Meta]],Tabla113[[#This Row],[Valor logrado]]&gt;0,Tabla113[[#This Row],[Meta]]&gt;0),"Sí","No")</f>
        <v>No</v>
      </c>
    </row>
    <row r="94" spans="1:10" x14ac:dyDescent="0.25">
      <c r="A94" s="1" t="s">
        <v>185</v>
      </c>
      <c r="B94" s="1" t="s">
        <v>202</v>
      </c>
      <c r="C94" s="1" t="s">
        <v>203</v>
      </c>
      <c r="D94">
        <v>80008</v>
      </c>
      <c r="E94" s="2" t="s">
        <v>13</v>
      </c>
      <c r="F94" s="4">
        <v>0.9</v>
      </c>
      <c r="J94" s="3" t="str">
        <f>IF(AND(Tabla113[[#This Row],[Valor logrado]]&gt;=Tabla113[[#This Row],[Meta]],Tabla113[[#This Row],[Valor logrado]]&gt;0,Tabla113[[#This Row],[Meta]]&gt;0),"Sí","No")</f>
        <v>No</v>
      </c>
    </row>
    <row r="95" spans="1:10" x14ac:dyDescent="0.25">
      <c r="A95" s="1" t="s">
        <v>185</v>
      </c>
      <c r="B95" s="1" t="s">
        <v>204</v>
      </c>
      <c r="C95" s="1" t="s">
        <v>205</v>
      </c>
      <c r="D95">
        <v>80004</v>
      </c>
      <c r="E95" s="2" t="s">
        <v>13</v>
      </c>
      <c r="F95" s="4">
        <v>0.85</v>
      </c>
      <c r="J95" s="3" t="str">
        <f>IF(AND(Tabla113[[#This Row],[Valor logrado]]&gt;=Tabla113[[#This Row],[Meta]],Tabla113[[#This Row],[Valor logrado]]&gt;0,Tabla113[[#This Row],[Meta]]&gt;0),"Sí","No")</f>
        <v>No</v>
      </c>
    </row>
    <row r="96" spans="1:10" x14ac:dyDescent="0.25">
      <c r="A96" s="1" t="s">
        <v>185</v>
      </c>
      <c r="B96" s="1" t="s">
        <v>206</v>
      </c>
      <c r="C96" s="1" t="s">
        <v>207</v>
      </c>
      <c r="D96">
        <v>80001</v>
      </c>
      <c r="E96" s="2" t="s">
        <v>13</v>
      </c>
      <c r="F96" s="4">
        <v>0.9</v>
      </c>
      <c r="J96" s="3" t="str">
        <f>IF(AND(Tabla113[[#This Row],[Valor logrado]]&gt;=Tabla113[[#This Row],[Meta]],Tabla113[[#This Row],[Valor logrado]]&gt;0,Tabla113[[#This Row],[Meta]]&gt;0),"Sí","No")</f>
        <v>No</v>
      </c>
    </row>
    <row r="97" spans="1:10" x14ac:dyDescent="0.25">
      <c r="A97" s="1" t="s">
        <v>185</v>
      </c>
      <c r="B97" s="1" t="s">
        <v>208</v>
      </c>
      <c r="C97" s="1" t="s">
        <v>209</v>
      </c>
      <c r="D97">
        <v>80005</v>
      </c>
      <c r="E97" s="2" t="s">
        <v>13</v>
      </c>
      <c r="F97" s="4">
        <v>0.85</v>
      </c>
      <c r="J97" s="3" t="str">
        <f>IF(AND(Tabla113[[#This Row],[Valor logrado]]&gt;=Tabla113[[#This Row],[Meta]],Tabla113[[#This Row],[Valor logrado]]&gt;0,Tabla113[[#This Row],[Meta]]&gt;0),"Sí","No")</f>
        <v>No</v>
      </c>
    </row>
    <row r="98" spans="1:10" x14ac:dyDescent="0.25">
      <c r="A98" s="1" t="s">
        <v>185</v>
      </c>
      <c r="B98" s="1" t="s">
        <v>210</v>
      </c>
      <c r="C98" s="1" t="s">
        <v>211</v>
      </c>
      <c r="D98">
        <v>80002</v>
      </c>
      <c r="E98" s="2" t="s">
        <v>13</v>
      </c>
      <c r="F98" s="4">
        <v>0.9</v>
      </c>
      <c r="J98" s="3" t="str">
        <f>IF(AND(Tabla113[[#This Row],[Valor logrado]]&gt;=Tabla113[[#This Row],[Meta]],Tabla113[[#This Row],[Valor logrado]]&gt;0,Tabla113[[#This Row],[Meta]]&gt;0),"Sí","No")</f>
        <v>No</v>
      </c>
    </row>
    <row r="99" spans="1:10" x14ac:dyDescent="0.25">
      <c r="A99" s="1" t="s">
        <v>185</v>
      </c>
      <c r="B99" s="1" t="s">
        <v>212</v>
      </c>
      <c r="C99" s="1" t="s">
        <v>213</v>
      </c>
      <c r="D99">
        <v>80003</v>
      </c>
      <c r="E99" s="2" t="s">
        <v>13</v>
      </c>
      <c r="F99" s="4">
        <v>0.9</v>
      </c>
      <c r="J99" s="3" t="str">
        <f>IF(AND(Tabla113[[#This Row],[Valor logrado]]&gt;=Tabla113[[#This Row],[Meta]],Tabla113[[#This Row],[Valor logrado]]&gt;0,Tabla113[[#This Row],[Meta]]&gt;0),"Sí","No")</f>
        <v>No</v>
      </c>
    </row>
    <row r="100" spans="1:10" ht="25.5" x14ac:dyDescent="0.25">
      <c r="A100" s="1" t="s">
        <v>185</v>
      </c>
      <c r="B100" s="1" t="s">
        <v>214</v>
      </c>
      <c r="C100" s="1" t="s">
        <v>215</v>
      </c>
      <c r="D100">
        <v>80014</v>
      </c>
      <c r="E100" s="2" t="s">
        <v>13</v>
      </c>
      <c r="F100" s="4">
        <v>0.85</v>
      </c>
      <c r="J100" s="3" t="str">
        <f>IF(AND(Tabla113[[#This Row],[Valor logrado]]&gt;=Tabla113[[#This Row],[Meta]],Tabla113[[#This Row],[Valor logrado]]&gt;0,Tabla113[[#This Row],[Meta]]&gt;0),"Sí","No")</f>
        <v>No</v>
      </c>
    </row>
    <row r="101" spans="1:10" x14ac:dyDescent="0.25">
      <c r="A101" s="1" t="s">
        <v>216</v>
      </c>
      <c r="B101" s="1" t="s">
        <v>217</v>
      </c>
      <c r="C101" s="1" t="s">
        <v>218</v>
      </c>
      <c r="D101">
        <v>90000</v>
      </c>
      <c r="E101" s="2" t="s">
        <v>16</v>
      </c>
      <c r="F101" s="4">
        <v>0.91</v>
      </c>
      <c r="J101" s="3" t="str">
        <f>IF(AND(Tabla113[[#This Row],[Valor logrado]]&gt;=Tabla113[[#This Row],[Meta]],Tabla113[[#This Row],[Valor logrado]]&gt;0,Tabla113[[#This Row],[Meta]]&gt;0),"Sí","No")</f>
        <v>No</v>
      </c>
    </row>
    <row r="102" spans="1:10" x14ac:dyDescent="0.25">
      <c r="A102" s="1" t="s">
        <v>216</v>
      </c>
      <c r="B102" s="1" t="s">
        <v>219</v>
      </c>
      <c r="C102" s="1" t="s">
        <v>220</v>
      </c>
      <c r="D102">
        <v>90003</v>
      </c>
      <c r="E102" s="2" t="s">
        <v>13</v>
      </c>
      <c r="F102" s="4">
        <v>0.85</v>
      </c>
      <c r="J102" s="3" t="str">
        <f>IF(AND(Tabla113[[#This Row],[Valor logrado]]&gt;=Tabla113[[#This Row],[Meta]],Tabla113[[#This Row],[Valor logrado]]&gt;0,Tabla113[[#This Row],[Meta]]&gt;0),"Sí","No")</f>
        <v>No</v>
      </c>
    </row>
    <row r="103" spans="1:10" x14ac:dyDescent="0.25">
      <c r="A103" s="1" t="s">
        <v>216</v>
      </c>
      <c r="B103" s="1" t="s">
        <v>221</v>
      </c>
      <c r="C103" s="1" t="s">
        <v>222</v>
      </c>
      <c r="D103">
        <v>90009</v>
      </c>
      <c r="E103" s="2" t="s">
        <v>13</v>
      </c>
      <c r="F103" s="4">
        <v>0.85</v>
      </c>
      <c r="J103" s="3" t="str">
        <f>IF(AND(Tabla113[[#This Row],[Valor logrado]]&gt;=Tabla113[[#This Row],[Meta]],Tabla113[[#This Row],[Valor logrado]]&gt;0,Tabla113[[#This Row],[Meta]]&gt;0),"Sí","No")</f>
        <v>No</v>
      </c>
    </row>
    <row r="104" spans="1:10" x14ac:dyDescent="0.25">
      <c r="A104" s="1" t="s">
        <v>216</v>
      </c>
      <c r="B104" s="1" t="s">
        <v>223</v>
      </c>
      <c r="C104" s="1" t="s">
        <v>224</v>
      </c>
      <c r="D104">
        <v>90002</v>
      </c>
      <c r="E104" s="2" t="s">
        <v>13</v>
      </c>
      <c r="F104" s="4">
        <v>0.9</v>
      </c>
      <c r="J104" s="3" t="str">
        <f>IF(AND(Tabla113[[#This Row],[Valor logrado]]&gt;=Tabla113[[#This Row],[Meta]],Tabla113[[#This Row],[Valor logrado]]&gt;0,Tabla113[[#This Row],[Meta]]&gt;0),"Sí","No")</f>
        <v>No</v>
      </c>
    </row>
    <row r="105" spans="1:10" x14ac:dyDescent="0.25">
      <c r="A105" s="1" t="s">
        <v>216</v>
      </c>
      <c r="B105" s="1" t="s">
        <v>225</v>
      </c>
      <c r="C105" s="1" t="s">
        <v>226</v>
      </c>
      <c r="D105">
        <v>90001</v>
      </c>
      <c r="E105" s="2" t="s">
        <v>13</v>
      </c>
      <c r="F105" s="4">
        <v>0.95</v>
      </c>
      <c r="J105" s="3" t="str">
        <f>IF(AND(Tabla113[[#This Row],[Valor logrado]]&gt;=Tabla113[[#This Row],[Meta]],Tabla113[[#This Row],[Valor logrado]]&gt;0,Tabla113[[#This Row],[Meta]]&gt;0),"Sí","No")</f>
        <v>No</v>
      </c>
    </row>
    <row r="106" spans="1:10" x14ac:dyDescent="0.25">
      <c r="A106" s="1" t="s">
        <v>216</v>
      </c>
      <c r="B106" s="1" t="s">
        <v>227</v>
      </c>
      <c r="C106" s="1" t="s">
        <v>228</v>
      </c>
      <c r="D106">
        <v>90006</v>
      </c>
      <c r="E106" s="2" t="s">
        <v>13</v>
      </c>
      <c r="F106" s="4">
        <v>0.85</v>
      </c>
      <c r="J106" s="3" t="str">
        <f>IF(AND(Tabla113[[#This Row],[Valor logrado]]&gt;=Tabla113[[#This Row],[Meta]],Tabla113[[#This Row],[Valor logrado]]&gt;0,Tabla113[[#This Row],[Meta]]&gt;0),"Sí","No")</f>
        <v>No</v>
      </c>
    </row>
    <row r="107" spans="1:10" x14ac:dyDescent="0.25">
      <c r="A107" s="1" t="s">
        <v>216</v>
      </c>
      <c r="B107" s="1" t="s">
        <v>229</v>
      </c>
      <c r="C107" s="1" t="s">
        <v>230</v>
      </c>
      <c r="D107">
        <v>90007</v>
      </c>
      <c r="E107" s="2" t="s">
        <v>13</v>
      </c>
      <c r="F107" s="4">
        <v>0.95</v>
      </c>
      <c r="J107" s="3" t="str">
        <f>IF(AND(Tabla113[[#This Row],[Valor logrado]]&gt;=Tabla113[[#This Row],[Meta]],Tabla113[[#This Row],[Valor logrado]]&gt;0,Tabla113[[#This Row],[Meta]]&gt;0),"Sí","No")</f>
        <v>No</v>
      </c>
    </row>
    <row r="108" spans="1:10" x14ac:dyDescent="0.25">
      <c r="A108" s="1" t="s">
        <v>216</v>
      </c>
      <c r="B108" s="1" t="s">
        <v>231</v>
      </c>
      <c r="C108" s="1" t="s">
        <v>232</v>
      </c>
      <c r="D108">
        <v>90004</v>
      </c>
      <c r="E108" s="2" t="s">
        <v>13</v>
      </c>
      <c r="F108" s="4">
        <v>0.85</v>
      </c>
      <c r="J108" s="3" t="str">
        <f>IF(AND(Tabla113[[#This Row],[Valor logrado]]&gt;=Tabla113[[#This Row],[Meta]],Tabla113[[#This Row],[Valor logrado]]&gt;0,Tabla113[[#This Row],[Meta]]&gt;0),"Sí","No")</f>
        <v>No</v>
      </c>
    </row>
    <row r="109" spans="1:10" x14ac:dyDescent="0.25">
      <c r="A109" s="1" t="s">
        <v>216</v>
      </c>
      <c r="B109" s="1" t="s">
        <v>233</v>
      </c>
      <c r="C109" s="1" t="s">
        <v>234</v>
      </c>
      <c r="D109">
        <v>90005</v>
      </c>
      <c r="E109" s="2" t="s">
        <v>13</v>
      </c>
      <c r="F109" s="4">
        <v>0.85</v>
      </c>
      <c r="J109" s="3" t="str">
        <f>IF(AND(Tabla113[[#This Row],[Valor logrado]]&gt;=Tabla113[[#This Row],[Meta]],Tabla113[[#This Row],[Valor logrado]]&gt;0,Tabla113[[#This Row],[Meta]]&gt;0),"Sí","No")</f>
        <v>No</v>
      </c>
    </row>
    <row r="110" spans="1:10" x14ac:dyDescent="0.25">
      <c r="A110" s="1" t="s">
        <v>235</v>
      </c>
      <c r="B110" s="1" t="s">
        <v>236</v>
      </c>
      <c r="C110" s="1" t="s">
        <v>237</v>
      </c>
      <c r="D110">
        <v>100000</v>
      </c>
      <c r="E110" s="2" t="s">
        <v>16</v>
      </c>
      <c r="F110" s="4">
        <v>0.88</v>
      </c>
      <c r="J110" s="3" t="str">
        <f>IF(AND(Tabla113[[#This Row],[Valor logrado]]&gt;=Tabla113[[#This Row],[Meta]],Tabla113[[#This Row],[Valor logrado]]&gt;0,Tabla113[[#This Row],[Meta]]&gt;0),"Sí","No")</f>
        <v>No</v>
      </c>
    </row>
    <row r="111" spans="1:10" x14ac:dyDescent="0.25">
      <c r="A111" s="1" t="s">
        <v>235</v>
      </c>
      <c r="B111" s="1" t="s">
        <v>238</v>
      </c>
      <c r="C111" s="1" t="s">
        <v>239</v>
      </c>
      <c r="D111">
        <v>100009</v>
      </c>
      <c r="E111" s="2" t="s">
        <v>13</v>
      </c>
      <c r="F111" s="4">
        <v>0.85</v>
      </c>
      <c r="J111" s="3" t="str">
        <f>IF(AND(Tabla113[[#This Row],[Valor logrado]]&gt;=Tabla113[[#This Row],[Meta]],Tabla113[[#This Row],[Valor logrado]]&gt;0,Tabla113[[#This Row],[Meta]]&gt;0),"Sí","No")</f>
        <v>No</v>
      </c>
    </row>
    <row r="112" spans="1:10" x14ac:dyDescent="0.25">
      <c r="A112" s="1" t="s">
        <v>235</v>
      </c>
      <c r="B112" s="1" t="s">
        <v>240</v>
      </c>
      <c r="C112" s="1" t="s">
        <v>241</v>
      </c>
      <c r="D112">
        <v>100008</v>
      </c>
      <c r="E112" s="2" t="s">
        <v>13</v>
      </c>
      <c r="F112" s="4">
        <v>0.9</v>
      </c>
      <c r="J112" s="3" t="str">
        <f>IF(AND(Tabla113[[#This Row],[Valor logrado]]&gt;=Tabla113[[#This Row],[Meta]],Tabla113[[#This Row],[Valor logrado]]&gt;0,Tabla113[[#This Row],[Meta]]&gt;0),"Sí","No")</f>
        <v>No</v>
      </c>
    </row>
    <row r="113" spans="1:10" x14ac:dyDescent="0.25">
      <c r="A113" s="1" t="s">
        <v>235</v>
      </c>
      <c r="B113" s="1" t="s">
        <v>242</v>
      </c>
      <c r="C113" s="1" t="s">
        <v>243</v>
      </c>
      <c r="D113">
        <v>100003</v>
      </c>
      <c r="E113" s="2" t="s">
        <v>13</v>
      </c>
      <c r="F113" s="4">
        <v>0.85</v>
      </c>
      <c r="J113" s="3" t="str">
        <f>IF(AND(Tabla113[[#This Row],[Valor logrado]]&gt;=Tabla113[[#This Row],[Meta]],Tabla113[[#This Row],[Valor logrado]]&gt;0,Tabla113[[#This Row],[Meta]]&gt;0),"Sí","No")</f>
        <v>No</v>
      </c>
    </row>
    <row r="114" spans="1:10" x14ac:dyDescent="0.25">
      <c r="A114" s="1" t="s">
        <v>235</v>
      </c>
      <c r="B114" s="1" t="s">
        <v>244</v>
      </c>
      <c r="C114" s="1" t="s">
        <v>245</v>
      </c>
      <c r="D114">
        <v>100010</v>
      </c>
      <c r="E114" s="2" t="s">
        <v>13</v>
      </c>
      <c r="F114" s="4">
        <v>0.85</v>
      </c>
      <c r="J114" s="3" t="str">
        <f>IF(AND(Tabla113[[#This Row],[Valor logrado]]&gt;=Tabla113[[#This Row],[Meta]],Tabla113[[#This Row],[Valor logrado]]&gt;0,Tabla113[[#This Row],[Meta]]&gt;0),"Sí","No")</f>
        <v>No</v>
      </c>
    </row>
    <row r="115" spans="1:10" x14ac:dyDescent="0.25">
      <c r="A115" s="1" t="s">
        <v>235</v>
      </c>
      <c r="B115" s="1" t="s">
        <v>246</v>
      </c>
      <c r="C115" s="1" t="s">
        <v>247</v>
      </c>
      <c r="D115">
        <v>100007</v>
      </c>
      <c r="E115" s="2" t="s">
        <v>13</v>
      </c>
      <c r="F115" s="4">
        <v>0.85</v>
      </c>
      <c r="J115" s="3" t="str">
        <f>IF(AND(Tabla113[[#This Row],[Valor logrado]]&gt;=Tabla113[[#This Row],[Meta]],Tabla113[[#This Row],[Valor logrado]]&gt;0,Tabla113[[#This Row],[Meta]]&gt;0),"Sí","No")</f>
        <v>No</v>
      </c>
    </row>
    <row r="116" spans="1:10" x14ac:dyDescent="0.25">
      <c r="A116" s="1" t="s">
        <v>235</v>
      </c>
      <c r="B116" s="1" t="s">
        <v>248</v>
      </c>
      <c r="C116" s="1" t="s">
        <v>249</v>
      </c>
      <c r="D116">
        <v>100011</v>
      </c>
      <c r="E116" s="2" t="s">
        <v>13</v>
      </c>
      <c r="F116" s="4">
        <v>0.85</v>
      </c>
      <c r="J116" s="3" t="str">
        <f>IF(AND(Tabla113[[#This Row],[Valor logrado]]&gt;=Tabla113[[#This Row],[Meta]],Tabla113[[#This Row],[Valor logrado]]&gt;0,Tabla113[[#This Row],[Meta]]&gt;0),"Sí","No")</f>
        <v>No</v>
      </c>
    </row>
    <row r="117" spans="1:10" x14ac:dyDescent="0.25">
      <c r="A117" s="1" t="s">
        <v>235</v>
      </c>
      <c r="B117" s="1" t="s">
        <v>250</v>
      </c>
      <c r="C117" s="1" t="s">
        <v>251</v>
      </c>
      <c r="D117">
        <v>100006</v>
      </c>
      <c r="E117" s="2" t="s">
        <v>13</v>
      </c>
      <c r="F117" s="4">
        <v>0.85</v>
      </c>
      <c r="J117" s="3" t="str">
        <f>IF(AND(Tabla113[[#This Row],[Valor logrado]]&gt;=Tabla113[[#This Row],[Meta]],Tabla113[[#This Row],[Valor logrado]]&gt;0,Tabla113[[#This Row],[Meta]]&gt;0),"Sí","No")</f>
        <v>No</v>
      </c>
    </row>
    <row r="118" spans="1:10" x14ac:dyDescent="0.25">
      <c r="A118" s="1" t="s">
        <v>235</v>
      </c>
      <c r="B118" s="1" t="s">
        <v>252</v>
      </c>
      <c r="C118" s="1" t="s">
        <v>253</v>
      </c>
      <c r="D118">
        <v>100002</v>
      </c>
      <c r="E118" s="2" t="s">
        <v>13</v>
      </c>
      <c r="F118" s="4">
        <v>0.85</v>
      </c>
      <c r="J118" s="3" t="str">
        <f>IF(AND(Tabla113[[#This Row],[Valor logrado]]&gt;=Tabla113[[#This Row],[Meta]],Tabla113[[#This Row],[Valor logrado]]&gt;0,Tabla113[[#This Row],[Meta]]&gt;0),"Sí","No")</f>
        <v>No</v>
      </c>
    </row>
    <row r="119" spans="1:10" x14ac:dyDescent="0.25">
      <c r="A119" s="1" t="s">
        <v>235</v>
      </c>
      <c r="B119" s="1" t="s">
        <v>254</v>
      </c>
      <c r="C119" s="1" t="s">
        <v>255</v>
      </c>
      <c r="D119">
        <v>100004</v>
      </c>
      <c r="E119" s="2" t="s">
        <v>13</v>
      </c>
      <c r="F119" s="4">
        <v>0.85</v>
      </c>
      <c r="J119" s="3" t="str">
        <f>IF(AND(Tabla113[[#This Row],[Valor logrado]]&gt;=Tabla113[[#This Row],[Meta]],Tabla113[[#This Row],[Valor logrado]]&gt;0,Tabla113[[#This Row],[Meta]]&gt;0),"Sí","No")</f>
        <v>No</v>
      </c>
    </row>
    <row r="120" spans="1:10" x14ac:dyDescent="0.25">
      <c r="A120" s="1" t="s">
        <v>235</v>
      </c>
      <c r="B120" s="1" t="s">
        <v>256</v>
      </c>
      <c r="C120" s="1" t="s">
        <v>257</v>
      </c>
      <c r="D120">
        <v>100005</v>
      </c>
      <c r="E120" s="2" t="s">
        <v>13</v>
      </c>
      <c r="F120" s="4">
        <v>0.85</v>
      </c>
      <c r="J120" s="3" t="str">
        <f>IF(AND(Tabla113[[#This Row],[Valor logrado]]&gt;=Tabla113[[#This Row],[Meta]],Tabla113[[#This Row],[Valor logrado]]&gt;0,Tabla113[[#This Row],[Meta]]&gt;0),"Sí","No")</f>
        <v>No</v>
      </c>
    </row>
    <row r="121" spans="1:10" x14ac:dyDescent="0.25">
      <c r="A121" s="1" t="s">
        <v>235</v>
      </c>
      <c r="B121" s="1" t="s">
        <v>258</v>
      </c>
      <c r="C121" s="1" t="s">
        <v>259</v>
      </c>
      <c r="D121">
        <v>100001</v>
      </c>
      <c r="E121" s="2" t="s">
        <v>13</v>
      </c>
      <c r="F121" s="4">
        <v>0.95</v>
      </c>
      <c r="J121" s="3" t="str">
        <f>IF(AND(Tabla113[[#This Row],[Valor logrado]]&gt;=Tabla113[[#This Row],[Meta]],Tabla113[[#This Row],[Valor logrado]]&gt;0,Tabla113[[#This Row],[Meta]]&gt;0),"Sí","No")</f>
        <v>No</v>
      </c>
    </row>
    <row r="122" spans="1:10" x14ac:dyDescent="0.25">
      <c r="A122" s="1" t="s">
        <v>260</v>
      </c>
      <c r="B122" s="1" t="s">
        <v>261</v>
      </c>
      <c r="C122" s="1" t="s">
        <v>262</v>
      </c>
      <c r="D122">
        <v>110000</v>
      </c>
      <c r="E122" s="2" t="s">
        <v>16</v>
      </c>
      <c r="F122" s="4">
        <v>0.91</v>
      </c>
      <c r="J122" s="3" t="str">
        <f>IF(AND(Tabla113[[#This Row],[Valor logrado]]&gt;=Tabla113[[#This Row],[Meta]],Tabla113[[#This Row],[Valor logrado]]&gt;0,Tabla113[[#This Row],[Meta]]&gt;0),"Sí","No")</f>
        <v>No</v>
      </c>
    </row>
    <row r="123" spans="1:10" x14ac:dyDescent="0.25">
      <c r="A123" s="1" t="s">
        <v>260</v>
      </c>
      <c r="B123" s="1" t="s">
        <v>261</v>
      </c>
      <c r="C123" s="1" t="s">
        <v>263</v>
      </c>
      <c r="D123">
        <v>110001</v>
      </c>
      <c r="E123" s="2" t="s">
        <v>33</v>
      </c>
      <c r="F123" s="4">
        <v>0.9</v>
      </c>
      <c r="J123" s="3" t="str">
        <f>IF(AND(Tabla113[[#This Row],[Valor logrado]]&gt;=Tabla113[[#This Row],[Meta]],Tabla113[[#This Row],[Valor logrado]]&gt;0,Tabla113[[#This Row],[Meta]]&gt;0),"Sí","No")</f>
        <v>No</v>
      </c>
    </row>
    <row r="124" spans="1:10" x14ac:dyDescent="0.25">
      <c r="A124" s="1" t="s">
        <v>260</v>
      </c>
      <c r="B124" s="1" t="s">
        <v>264</v>
      </c>
      <c r="C124" s="1" t="s">
        <v>265</v>
      </c>
      <c r="D124">
        <v>110002</v>
      </c>
      <c r="E124" s="2" t="s">
        <v>13</v>
      </c>
      <c r="F124" s="4">
        <v>0.9</v>
      </c>
      <c r="J124" s="3" t="str">
        <f>IF(AND(Tabla113[[#This Row],[Valor logrado]]&gt;=Tabla113[[#This Row],[Meta]],Tabla113[[#This Row],[Valor logrado]]&gt;0,Tabla113[[#This Row],[Meta]]&gt;0),"Sí","No")</f>
        <v>No</v>
      </c>
    </row>
    <row r="125" spans="1:10" x14ac:dyDescent="0.25">
      <c r="A125" s="1" t="s">
        <v>260</v>
      </c>
      <c r="B125" s="1" t="s">
        <v>266</v>
      </c>
      <c r="C125" s="1" t="s">
        <v>267</v>
      </c>
      <c r="D125">
        <v>110003</v>
      </c>
      <c r="E125" s="2" t="s">
        <v>13</v>
      </c>
      <c r="F125" s="4">
        <v>0.9</v>
      </c>
      <c r="J125" s="3" t="str">
        <f>IF(AND(Tabla113[[#This Row],[Valor logrado]]&gt;=Tabla113[[#This Row],[Meta]],Tabla113[[#This Row],[Valor logrado]]&gt;0,Tabla113[[#This Row],[Meta]]&gt;0),"Sí","No")</f>
        <v>No</v>
      </c>
    </row>
    <row r="126" spans="1:10" x14ac:dyDescent="0.25">
      <c r="A126" s="1" t="s">
        <v>260</v>
      </c>
      <c r="B126" s="1" t="s">
        <v>268</v>
      </c>
      <c r="C126" s="1" t="s">
        <v>269</v>
      </c>
      <c r="D126">
        <v>110005</v>
      </c>
      <c r="E126" s="2" t="s">
        <v>13</v>
      </c>
      <c r="F126" s="4">
        <v>0.9</v>
      </c>
      <c r="J126" s="3" t="str">
        <f>IF(AND(Tabla113[[#This Row],[Valor logrado]]&gt;=Tabla113[[#This Row],[Meta]],Tabla113[[#This Row],[Valor logrado]]&gt;0,Tabla113[[#This Row],[Meta]]&gt;0),"Sí","No")</f>
        <v>No</v>
      </c>
    </row>
    <row r="127" spans="1:10" x14ac:dyDescent="0.25">
      <c r="A127" s="1" t="s">
        <v>260</v>
      </c>
      <c r="B127" s="1" t="s">
        <v>270</v>
      </c>
      <c r="C127" s="1" t="s">
        <v>271</v>
      </c>
      <c r="D127">
        <v>110004</v>
      </c>
      <c r="E127" s="2" t="s">
        <v>13</v>
      </c>
      <c r="F127" s="4">
        <v>0.9</v>
      </c>
      <c r="J127" s="3" t="str">
        <f>IF(AND(Tabla113[[#This Row],[Valor logrado]]&gt;=Tabla113[[#This Row],[Meta]],Tabla113[[#This Row],[Valor logrado]]&gt;0,Tabla113[[#This Row],[Meta]]&gt;0),"Sí","No")</f>
        <v>No</v>
      </c>
    </row>
    <row r="128" spans="1:10" x14ac:dyDescent="0.25">
      <c r="A128" s="1" t="s">
        <v>272</v>
      </c>
      <c r="B128" s="1" t="s">
        <v>273</v>
      </c>
      <c r="C128" s="1" t="s">
        <v>274</v>
      </c>
      <c r="D128">
        <v>120000</v>
      </c>
      <c r="E128" s="2" t="s">
        <v>16</v>
      </c>
      <c r="F128" s="4">
        <v>0.9</v>
      </c>
      <c r="J128" s="3" t="str">
        <f>IF(AND(Tabla113[[#This Row],[Valor logrado]]&gt;=Tabla113[[#This Row],[Meta]],Tabla113[[#This Row],[Valor logrado]]&gt;0,Tabla113[[#This Row],[Meta]]&gt;0),"Sí","No")</f>
        <v>No</v>
      </c>
    </row>
    <row r="129" spans="1:10" x14ac:dyDescent="0.25">
      <c r="A129" s="1" t="s">
        <v>272</v>
      </c>
      <c r="B129" s="1" t="s">
        <v>275</v>
      </c>
      <c r="C129" s="1" t="s">
        <v>276</v>
      </c>
      <c r="D129">
        <v>120008</v>
      </c>
      <c r="E129" s="2" t="s">
        <v>13</v>
      </c>
      <c r="F129" s="4">
        <v>0.9</v>
      </c>
      <c r="J129" s="3" t="str">
        <f>IF(AND(Tabla113[[#This Row],[Valor logrado]]&gt;=Tabla113[[#This Row],[Meta]],Tabla113[[#This Row],[Valor logrado]]&gt;0,Tabla113[[#This Row],[Meta]]&gt;0),"Sí","No")</f>
        <v>No</v>
      </c>
    </row>
    <row r="130" spans="1:10" x14ac:dyDescent="0.25">
      <c r="A130" s="1" t="s">
        <v>272</v>
      </c>
      <c r="B130" s="1" t="s">
        <v>277</v>
      </c>
      <c r="C130" s="1" t="s">
        <v>278</v>
      </c>
      <c r="D130">
        <v>120007</v>
      </c>
      <c r="E130" s="2" t="s">
        <v>13</v>
      </c>
      <c r="F130" s="4">
        <v>0.95</v>
      </c>
      <c r="J130" s="3" t="str">
        <f>IF(AND(Tabla113[[#This Row],[Valor logrado]]&gt;=Tabla113[[#This Row],[Meta]],Tabla113[[#This Row],[Valor logrado]]&gt;0,Tabla113[[#This Row],[Meta]]&gt;0),"Sí","No")</f>
        <v>No</v>
      </c>
    </row>
    <row r="131" spans="1:10" x14ac:dyDescent="0.25">
      <c r="A131" s="1" t="s">
        <v>272</v>
      </c>
      <c r="B131" s="1" t="s">
        <v>277</v>
      </c>
      <c r="C131" s="1" t="s">
        <v>279</v>
      </c>
      <c r="D131">
        <v>120014</v>
      </c>
      <c r="E131" s="2" t="s">
        <v>33</v>
      </c>
      <c r="F131" s="4">
        <v>0.85</v>
      </c>
      <c r="J131" s="3" t="str">
        <f>IF(AND(Tabla113[[#This Row],[Valor logrado]]&gt;=Tabla113[[#This Row],[Meta]],Tabla113[[#This Row],[Valor logrado]]&gt;0,Tabla113[[#This Row],[Meta]]&gt;0),"Sí","No")</f>
        <v>No</v>
      </c>
    </row>
    <row r="132" spans="1:10" x14ac:dyDescent="0.25">
      <c r="A132" s="1" t="s">
        <v>272</v>
      </c>
      <c r="B132" s="1" t="s">
        <v>280</v>
      </c>
      <c r="C132" s="1" t="s">
        <v>281</v>
      </c>
      <c r="D132">
        <v>120004</v>
      </c>
      <c r="E132" s="2" t="s">
        <v>13</v>
      </c>
      <c r="F132" s="4">
        <v>0.9</v>
      </c>
      <c r="J132" s="3" t="str">
        <f>IF(AND(Tabla113[[#This Row],[Valor logrado]]&gt;=Tabla113[[#This Row],[Meta]],Tabla113[[#This Row],[Valor logrado]]&gt;0,Tabla113[[#This Row],[Meta]]&gt;0),"Sí","No")</f>
        <v>No</v>
      </c>
    </row>
    <row r="133" spans="1:10" x14ac:dyDescent="0.25">
      <c r="A133" s="1" t="s">
        <v>272</v>
      </c>
      <c r="B133" s="1" t="s">
        <v>282</v>
      </c>
      <c r="C133" s="1" t="s">
        <v>283</v>
      </c>
      <c r="D133">
        <v>120001</v>
      </c>
      <c r="E133" s="2" t="s">
        <v>13</v>
      </c>
      <c r="F133" s="4">
        <v>0.9</v>
      </c>
      <c r="J133" s="3" t="str">
        <f>IF(AND(Tabla113[[#This Row],[Valor logrado]]&gt;=Tabla113[[#This Row],[Meta]],Tabla113[[#This Row],[Valor logrado]]&gt;0,Tabla113[[#This Row],[Meta]]&gt;0),"Sí","No")</f>
        <v>No</v>
      </c>
    </row>
    <row r="134" spans="1:10" x14ac:dyDescent="0.25">
      <c r="A134" s="1" t="s">
        <v>272</v>
      </c>
      <c r="B134" s="1" t="s">
        <v>284</v>
      </c>
      <c r="C134" s="1" t="s">
        <v>285</v>
      </c>
      <c r="D134">
        <v>120003</v>
      </c>
      <c r="E134" s="2" t="s">
        <v>13</v>
      </c>
      <c r="F134" s="4">
        <v>0.9</v>
      </c>
      <c r="J134" s="3" t="str">
        <f>IF(AND(Tabla113[[#This Row],[Valor logrado]]&gt;=Tabla113[[#This Row],[Meta]],Tabla113[[#This Row],[Valor logrado]]&gt;0,Tabla113[[#This Row],[Meta]]&gt;0),"Sí","No")</f>
        <v>No</v>
      </c>
    </row>
    <row r="135" spans="1:10" x14ac:dyDescent="0.25">
      <c r="A135" s="1" t="s">
        <v>272</v>
      </c>
      <c r="B135" s="1" t="s">
        <v>286</v>
      </c>
      <c r="C135" s="1" t="s">
        <v>287</v>
      </c>
      <c r="D135">
        <v>120002</v>
      </c>
      <c r="E135" s="2" t="s">
        <v>13</v>
      </c>
      <c r="F135" s="4">
        <v>0.9</v>
      </c>
      <c r="J135" s="3" t="str">
        <f>IF(AND(Tabla113[[#This Row],[Valor logrado]]&gt;=Tabla113[[#This Row],[Meta]],Tabla113[[#This Row],[Valor logrado]]&gt;0,Tabla113[[#This Row],[Meta]]&gt;0),"Sí","No")</f>
        <v>No</v>
      </c>
    </row>
    <row r="136" spans="1:10" x14ac:dyDescent="0.25">
      <c r="A136" s="1" t="s">
        <v>272</v>
      </c>
      <c r="B136" s="1" t="s">
        <v>288</v>
      </c>
      <c r="C136" s="1" t="s">
        <v>289</v>
      </c>
      <c r="D136">
        <v>120005</v>
      </c>
      <c r="E136" s="2" t="s">
        <v>13</v>
      </c>
      <c r="F136" s="4">
        <v>0.9</v>
      </c>
      <c r="J136" s="3" t="str">
        <f>IF(AND(Tabla113[[#This Row],[Valor logrado]]&gt;=Tabla113[[#This Row],[Meta]],Tabla113[[#This Row],[Valor logrado]]&gt;0,Tabla113[[#This Row],[Meta]]&gt;0),"Sí","No")</f>
        <v>No</v>
      </c>
    </row>
    <row r="137" spans="1:10" x14ac:dyDescent="0.25">
      <c r="A137" s="1" t="s">
        <v>272</v>
      </c>
      <c r="B137" s="1" t="s">
        <v>290</v>
      </c>
      <c r="C137" s="1" t="s">
        <v>291</v>
      </c>
      <c r="D137">
        <v>120009</v>
      </c>
      <c r="E137" s="2" t="s">
        <v>13</v>
      </c>
      <c r="F137" s="4">
        <v>0.9</v>
      </c>
      <c r="J137" s="3" t="str">
        <f>IF(AND(Tabla113[[#This Row],[Valor logrado]]&gt;=Tabla113[[#This Row],[Meta]],Tabla113[[#This Row],[Valor logrado]]&gt;0,Tabla113[[#This Row],[Meta]]&gt;0),"Sí","No")</f>
        <v>No</v>
      </c>
    </row>
    <row r="138" spans="1:10" x14ac:dyDescent="0.25">
      <c r="A138" s="1" t="s">
        <v>272</v>
      </c>
      <c r="B138" s="1" t="s">
        <v>292</v>
      </c>
      <c r="C138" s="1" t="s">
        <v>293</v>
      </c>
      <c r="D138">
        <v>120006</v>
      </c>
      <c r="E138" s="2" t="s">
        <v>13</v>
      </c>
      <c r="F138" s="4">
        <v>0.9</v>
      </c>
      <c r="J138" s="3" t="str">
        <f>IF(AND(Tabla113[[#This Row],[Valor logrado]]&gt;=Tabla113[[#This Row],[Meta]],Tabla113[[#This Row],[Valor logrado]]&gt;0,Tabla113[[#This Row],[Meta]]&gt;0),"Sí","No")</f>
        <v>No</v>
      </c>
    </row>
    <row r="139" spans="1:10" x14ac:dyDescent="0.25">
      <c r="A139" s="1" t="s">
        <v>272</v>
      </c>
      <c r="B139" s="1" t="s">
        <v>294</v>
      </c>
      <c r="C139" s="1" t="s">
        <v>295</v>
      </c>
      <c r="D139">
        <v>120011</v>
      </c>
      <c r="E139" s="2" t="s">
        <v>13</v>
      </c>
      <c r="F139" s="4">
        <v>0.9</v>
      </c>
      <c r="J139" s="3" t="str">
        <f>IF(AND(Tabla113[[#This Row],[Valor logrado]]&gt;=Tabla113[[#This Row],[Meta]],Tabla113[[#This Row],[Valor logrado]]&gt;0,Tabla113[[#This Row],[Meta]]&gt;0),"Sí","No")</f>
        <v>No</v>
      </c>
    </row>
    <row r="140" spans="1:10" x14ac:dyDescent="0.25">
      <c r="A140" s="1" t="s">
        <v>272</v>
      </c>
      <c r="B140" s="1" t="s">
        <v>296</v>
      </c>
      <c r="C140" s="1" t="s">
        <v>297</v>
      </c>
      <c r="D140">
        <v>120010</v>
      </c>
      <c r="E140" s="2" t="s">
        <v>13</v>
      </c>
      <c r="F140" s="4">
        <v>0.85</v>
      </c>
      <c r="J140" s="3" t="str">
        <f>IF(AND(Tabla113[[#This Row],[Valor logrado]]&gt;=Tabla113[[#This Row],[Meta]],Tabla113[[#This Row],[Valor logrado]]&gt;0,Tabla113[[#This Row],[Meta]]&gt;0),"Sí","No")</f>
        <v>No</v>
      </c>
    </row>
    <row r="141" spans="1:10" x14ac:dyDescent="0.25">
      <c r="A141" s="1" t="s">
        <v>272</v>
      </c>
      <c r="B141" s="1" t="s">
        <v>298</v>
      </c>
      <c r="C141" s="1" t="s">
        <v>299</v>
      </c>
      <c r="D141">
        <v>120012</v>
      </c>
      <c r="E141" s="2" t="s">
        <v>13</v>
      </c>
      <c r="F141" s="4">
        <v>0.85</v>
      </c>
      <c r="J141" s="3" t="str">
        <f>IF(AND(Tabla113[[#This Row],[Valor logrado]]&gt;=Tabla113[[#This Row],[Meta]],Tabla113[[#This Row],[Valor logrado]]&gt;0,Tabla113[[#This Row],[Meta]]&gt;0),"Sí","No")</f>
        <v>No</v>
      </c>
    </row>
    <row r="142" spans="1:10" x14ac:dyDescent="0.25">
      <c r="A142" s="1" t="s">
        <v>300</v>
      </c>
      <c r="B142" s="1" t="s">
        <v>301</v>
      </c>
      <c r="C142" s="1" t="s">
        <v>302</v>
      </c>
      <c r="D142">
        <v>130000</v>
      </c>
      <c r="E142" s="2" t="s">
        <v>91</v>
      </c>
      <c r="F142" s="4">
        <v>0.88</v>
      </c>
      <c r="J142" s="3" t="str">
        <f>IF(AND(Tabla113[[#This Row],[Valor logrado]]&gt;=Tabla113[[#This Row],[Meta]],Tabla113[[#This Row],[Valor logrado]]&gt;0,Tabla113[[#This Row],[Meta]]&gt;0),"Sí","No")</f>
        <v>No</v>
      </c>
    </row>
    <row r="143" spans="1:10" x14ac:dyDescent="0.25">
      <c r="A143" s="1" t="s">
        <v>300</v>
      </c>
      <c r="B143" s="1" t="s">
        <v>303</v>
      </c>
      <c r="C143" s="1" t="s">
        <v>304</v>
      </c>
      <c r="D143">
        <v>130005</v>
      </c>
      <c r="E143" s="2" t="s">
        <v>13</v>
      </c>
      <c r="F143" s="4">
        <v>0.9</v>
      </c>
      <c r="J143" s="3" t="str">
        <f>IF(AND(Tabla113[[#This Row],[Valor logrado]]&gt;=Tabla113[[#This Row],[Meta]],Tabla113[[#This Row],[Valor logrado]]&gt;0,Tabla113[[#This Row],[Meta]]&gt;0),"Sí","No")</f>
        <v>No</v>
      </c>
    </row>
    <row r="144" spans="1:10" x14ac:dyDescent="0.25">
      <c r="A144" s="1" t="s">
        <v>300</v>
      </c>
      <c r="B144" s="1" t="s">
        <v>305</v>
      </c>
      <c r="C144" s="1" t="s">
        <v>306</v>
      </c>
      <c r="D144">
        <v>130008</v>
      </c>
      <c r="E144" s="2" t="s">
        <v>13</v>
      </c>
      <c r="F144" s="4">
        <v>0.9</v>
      </c>
      <c r="J144" s="3" t="str">
        <f>IF(AND(Tabla113[[#This Row],[Valor logrado]]&gt;=Tabla113[[#This Row],[Meta]],Tabla113[[#This Row],[Valor logrado]]&gt;0,Tabla113[[#This Row],[Meta]]&gt;0),"Sí","No")</f>
        <v>No</v>
      </c>
    </row>
    <row r="145" spans="1:10" x14ac:dyDescent="0.25">
      <c r="A145" s="1" t="s">
        <v>300</v>
      </c>
      <c r="B145" s="1" t="s">
        <v>307</v>
      </c>
      <c r="C145" s="1" t="s">
        <v>308</v>
      </c>
      <c r="D145">
        <v>130003</v>
      </c>
      <c r="E145" s="2" t="s">
        <v>13</v>
      </c>
      <c r="F145" s="4">
        <v>0.9</v>
      </c>
      <c r="J145" s="3" t="str">
        <f>IF(AND(Tabla113[[#This Row],[Valor logrado]]&gt;=Tabla113[[#This Row],[Meta]],Tabla113[[#This Row],[Valor logrado]]&gt;0,Tabla113[[#This Row],[Meta]]&gt;0),"Sí","No")</f>
        <v>No</v>
      </c>
    </row>
    <row r="146" spans="1:10" x14ac:dyDescent="0.25">
      <c r="A146" s="1" t="s">
        <v>300</v>
      </c>
      <c r="B146" s="1" t="s">
        <v>309</v>
      </c>
      <c r="C146" s="1" t="s">
        <v>310</v>
      </c>
      <c r="D146">
        <v>130012</v>
      </c>
      <c r="E146" s="2" t="s">
        <v>13</v>
      </c>
      <c r="F146" s="4">
        <v>0.85</v>
      </c>
      <c r="J146" s="3" t="str">
        <f>IF(AND(Tabla113[[#This Row],[Valor logrado]]&gt;=Tabla113[[#This Row],[Meta]],Tabla113[[#This Row],[Valor logrado]]&gt;0,Tabla113[[#This Row],[Meta]]&gt;0),"Sí","No")</f>
        <v>No</v>
      </c>
    </row>
    <row r="147" spans="1:10" x14ac:dyDescent="0.25">
      <c r="A147" s="1" t="s">
        <v>300</v>
      </c>
      <c r="B147" s="1" t="s">
        <v>311</v>
      </c>
      <c r="C147" s="1" t="s">
        <v>312</v>
      </c>
      <c r="D147">
        <v>130007</v>
      </c>
      <c r="E147" s="2" t="s">
        <v>13</v>
      </c>
      <c r="F147" s="4">
        <v>0.85</v>
      </c>
      <c r="J147" s="3" t="str">
        <f>IF(AND(Tabla113[[#This Row],[Valor logrado]]&gt;=Tabla113[[#This Row],[Meta]],Tabla113[[#This Row],[Valor logrado]]&gt;0,Tabla113[[#This Row],[Meta]]&gt;0),"Sí","No")</f>
        <v>No</v>
      </c>
    </row>
    <row r="148" spans="1:10" x14ac:dyDescent="0.25">
      <c r="A148" s="1" t="s">
        <v>300</v>
      </c>
      <c r="B148" s="1" t="s">
        <v>313</v>
      </c>
      <c r="C148" s="1" t="s">
        <v>314</v>
      </c>
      <c r="D148">
        <v>130011</v>
      </c>
      <c r="E148" s="2" t="s">
        <v>13</v>
      </c>
      <c r="F148" s="4">
        <v>0.85</v>
      </c>
      <c r="J148" s="3" t="str">
        <f>IF(AND(Tabla113[[#This Row],[Valor logrado]]&gt;=Tabla113[[#This Row],[Meta]],Tabla113[[#This Row],[Valor logrado]]&gt;0,Tabla113[[#This Row],[Meta]]&gt;0),"Sí","No")</f>
        <v>No</v>
      </c>
    </row>
    <row r="149" spans="1:10" x14ac:dyDescent="0.25">
      <c r="A149" s="1" t="s">
        <v>300</v>
      </c>
      <c r="B149" s="1" t="s">
        <v>315</v>
      </c>
      <c r="C149" s="1" t="s">
        <v>316</v>
      </c>
      <c r="D149">
        <v>130010</v>
      </c>
      <c r="E149" s="2" t="s">
        <v>13</v>
      </c>
      <c r="F149" s="4">
        <v>0.95</v>
      </c>
      <c r="J149" s="3" t="str">
        <f>IF(AND(Tabla113[[#This Row],[Valor logrado]]&gt;=Tabla113[[#This Row],[Meta]],Tabla113[[#This Row],[Valor logrado]]&gt;0,Tabla113[[#This Row],[Meta]]&gt;0),"Sí","No")</f>
        <v>No</v>
      </c>
    </row>
    <row r="150" spans="1:10" x14ac:dyDescent="0.25">
      <c r="A150" s="1" t="s">
        <v>300</v>
      </c>
      <c r="B150" s="1" t="s">
        <v>317</v>
      </c>
      <c r="C150" s="1" t="s">
        <v>318</v>
      </c>
      <c r="D150">
        <v>130009</v>
      </c>
      <c r="E150" s="2" t="s">
        <v>13</v>
      </c>
      <c r="F150" s="4">
        <v>0.85</v>
      </c>
      <c r="J150" s="3" t="str">
        <f>IF(AND(Tabla113[[#This Row],[Valor logrado]]&gt;=Tabla113[[#This Row],[Meta]],Tabla113[[#This Row],[Valor logrado]]&gt;0,Tabla113[[#This Row],[Meta]]&gt;0),"Sí","No")</f>
        <v>No</v>
      </c>
    </row>
    <row r="151" spans="1:10" x14ac:dyDescent="0.25">
      <c r="A151" s="1" t="s">
        <v>300</v>
      </c>
      <c r="B151" s="1" t="s">
        <v>319</v>
      </c>
      <c r="C151" s="1" t="s">
        <v>320</v>
      </c>
      <c r="D151">
        <v>130004</v>
      </c>
      <c r="E151" s="2" t="s">
        <v>13</v>
      </c>
      <c r="F151" s="4">
        <v>0.85</v>
      </c>
      <c r="J151" s="3" t="str">
        <f>IF(AND(Tabla113[[#This Row],[Valor logrado]]&gt;=Tabla113[[#This Row],[Meta]],Tabla113[[#This Row],[Valor logrado]]&gt;0,Tabla113[[#This Row],[Meta]]&gt;0),"Sí","No")</f>
        <v>No</v>
      </c>
    </row>
    <row r="152" spans="1:10" x14ac:dyDescent="0.25">
      <c r="A152" s="1" t="s">
        <v>300</v>
      </c>
      <c r="B152" s="1" t="s">
        <v>321</v>
      </c>
      <c r="C152" s="1" t="s">
        <v>322</v>
      </c>
      <c r="D152">
        <v>130006</v>
      </c>
      <c r="E152" s="2" t="s">
        <v>13</v>
      </c>
      <c r="F152" s="4">
        <v>0.85</v>
      </c>
      <c r="J152" s="3" t="str">
        <f>IF(AND(Tabla113[[#This Row],[Valor logrado]]&gt;=Tabla113[[#This Row],[Meta]],Tabla113[[#This Row],[Valor logrado]]&gt;0,Tabla113[[#This Row],[Meta]]&gt;0),"Sí","No")</f>
        <v>No</v>
      </c>
    </row>
    <row r="153" spans="1:10" x14ac:dyDescent="0.25">
      <c r="A153" s="1" t="s">
        <v>300</v>
      </c>
      <c r="B153" s="1" t="s">
        <v>323</v>
      </c>
      <c r="C153" s="1" t="s">
        <v>324</v>
      </c>
      <c r="D153">
        <v>130002</v>
      </c>
      <c r="E153" s="2" t="s">
        <v>13</v>
      </c>
      <c r="F153" s="4">
        <v>0.9</v>
      </c>
      <c r="J153" s="3" t="str">
        <f>IF(AND(Tabla113[[#This Row],[Valor logrado]]&gt;=Tabla113[[#This Row],[Meta]],Tabla113[[#This Row],[Valor logrado]]&gt;0,Tabla113[[#This Row],[Meta]]&gt;0),"Sí","No")</f>
        <v>No</v>
      </c>
    </row>
    <row r="154" spans="1:10" x14ac:dyDescent="0.25">
      <c r="A154" s="1" t="s">
        <v>300</v>
      </c>
      <c r="B154" s="1" t="s">
        <v>325</v>
      </c>
      <c r="C154" s="1" t="s">
        <v>326</v>
      </c>
      <c r="D154">
        <v>130014</v>
      </c>
      <c r="E154" s="2" t="s">
        <v>13</v>
      </c>
      <c r="F154" s="4">
        <v>0.9</v>
      </c>
      <c r="J154" s="3" t="str">
        <f>IF(AND(Tabla113[[#This Row],[Valor logrado]]&gt;=Tabla113[[#This Row],[Meta]],Tabla113[[#This Row],[Valor logrado]]&gt;0,Tabla113[[#This Row],[Meta]]&gt;0),"Sí","No")</f>
        <v>No</v>
      </c>
    </row>
    <row r="155" spans="1:10" x14ac:dyDescent="0.25">
      <c r="A155" s="1" t="s">
        <v>300</v>
      </c>
      <c r="B155" s="1" t="s">
        <v>327</v>
      </c>
      <c r="C155" s="1" t="s">
        <v>328</v>
      </c>
      <c r="D155">
        <v>130015</v>
      </c>
      <c r="E155" s="2" t="s">
        <v>13</v>
      </c>
      <c r="F155" s="4">
        <v>0.9</v>
      </c>
      <c r="J155" s="3" t="str">
        <f>IF(AND(Tabla113[[#This Row],[Valor logrado]]&gt;=Tabla113[[#This Row],[Meta]],Tabla113[[#This Row],[Valor logrado]]&gt;0,Tabla113[[#This Row],[Meta]]&gt;0),"Sí","No")</f>
        <v>No</v>
      </c>
    </row>
    <row r="156" spans="1:10" x14ac:dyDescent="0.25">
      <c r="A156" s="1" t="s">
        <v>300</v>
      </c>
      <c r="B156" s="1" t="s">
        <v>329</v>
      </c>
      <c r="C156" s="1" t="s">
        <v>330</v>
      </c>
      <c r="D156">
        <v>130016</v>
      </c>
      <c r="E156" s="2" t="s">
        <v>13</v>
      </c>
      <c r="F156" s="4">
        <v>0.9</v>
      </c>
      <c r="J156" s="3" t="str">
        <f>IF(AND(Tabla113[[#This Row],[Valor logrado]]&gt;=Tabla113[[#This Row],[Meta]],Tabla113[[#This Row],[Valor logrado]]&gt;0,Tabla113[[#This Row],[Meta]]&gt;0),"Sí","No")</f>
        <v>No</v>
      </c>
    </row>
    <row r="157" spans="1:10" x14ac:dyDescent="0.25">
      <c r="A157" s="1" t="s">
        <v>300</v>
      </c>
      <c r="B157" s="1" t="s">
        <v>331</v>
      </c>
      <c r="C157" s="1" t="s">
        <v>332</v>
      </c>
      <c r="D157">
        <v>130017</v>
      </c>
      <c r="E157" s="2" t="s">
        <v>13</v>
      </c>
      <c r="F157" s="4">
        <v>0.9</v>
      </c>
      <c r="J157" s="3" t="str">
        <f>IF(AND(Tabla113[[#This Row],[Valor logrado]]&gt;=Tabla113[[#This Row],[Meta]],Tabla113[[#This Row],[Valor logrado]]&gt;0,Tabla113[[#This Row],[Meta]]&gt;0),"Sí","No")</f>
        <v>No</v>
      </c>
    </row>
    <row r="158" spans="1:10" x14ac:dyDescent="0.25">
      <c r="A158" s="1" t="s">
        <v>333</v>
      </c>
      <c r="B158" s="1" t="s">
        <v>334</v>
      </c>
      <c r="C158" s="1" t="s">
        <v>335</v>
      </c>
      <c r="D158">
        <v>140001</v>
      </c>
      <c r="E158" s="2" t="s">
        <v>13</v>
      </c>
      <c r="F158" s="4">
        <v>0.9</v>
      </c>
      <c r="J158" s="3" t="str">
        <f>IF(AND(Tabla113[[#This Row],[Valor logrado]]&gt;=Tabla113[[#This Row],[Meta]],Tabla113[[#This Row],[Valor logrado]]&gt;0,Tabla113[[#This Row],[Meta]]&gt;0),"Sí","No")</f>
        <v>No</v>
      </c>
    </row>
    <row r="159" spans="1:10" x14ac:dyDescent="0.25">
      <c r="A159" s="1" t="s">
        <v>333</v>
      </c>
      <c r="B159" s="1" t="s">
        <v>336</v>
      </c>
      <c r="C159" s="1" t="s">
        <v>337</v>
      </c>
      <c r="D159">
        <v>140003</v>
      </c>
      <c r="E159" s="2" t="s">
        <v>13</v>
      </c>
      <c r="F159" s="4">
        <v>0.95</v>
      </c>
      <c r="J159" s="3" t="str">
        <f>IF(AND(Tabla113[[#This Row],[Valor logrado]]&gt;=Tabla113[[#This Row],[Meta]],Tabla113[[#This Row],[Valor logrado]]&gt;0,Tabla113[[#This Row],[Meta]]&gt;0),"Sí","No")</f>
        <v>No</v>
      </c>
    </row>
    <row r="160" spans="1:10" x14ac:dyDescent="0.25">
      <c r="A160" s="1" t="s">
        <v>333</v>
      </c>
      <c r="B160" s="1" t="s">
        <v>338</v>
      </c>
      <c r="C160" s="1" t="s">
        <v>339</v>
      </c>
      <c r="D160">
        <v>140002</v>
      </c>
      <c r="E160" s="2" t="s">
        <v>13</v>
      </c>
      <c r="F160" s="4">
        <v>0.95</v>
      </c>
      <c r="J160" s="3" t="str">
        <f>IF(AND(Tabla113[[#This Row],[Valor logrado]]&gt;=Tabla113[[#This Row],[Meta]],Tabla113[[#This Row],[Valor logrado]]&gt;0,Tabla113[[#This Row],[Meta]]&gt;0),"Sí","No")</f>
        <v>No</v>
      </c>
    </row>
    <row r="161" spans="1:10" ht="25.5" x14ac:dyDescent="0.25">
      <c r="A161" s="1" t="s">
        <v>333</v>
      </c>
      <c r="B161" s="1" t="s">
        <v>340</v>
      </c>
      <c r="C161" s="1" t="s">
        <v>341</v>
      </c>
      <c r="D161">
        <v>140000</v>
      </c>
      <c r="E161" s="2" t="s">
        <v>91</v>
      </c>
      <c r="F161" s="4">
        <v>0.95</v>
      </c>
      <c r="J161" s="3" t="str">
        <f>IF(AND(Tabla113[[#This Row],[Valor logrado]]&gt;=Tabla113[[#This Row],[Meta]],Tabla113[[#This Row],[Valor logrado]]&gt;0,Tabla113[[#This Row],[Meta]]&gt;0),"Sí","No")</f>
        <v>No</v>
      </c>
    </row>
    <row r="162" spans="1:10" x14ac:dyDescent="0.25">
      <c r="A162" s="1" t="s">
        <v>342</v>
      </c>
      <c r="B162" s="1" t="s">
        <v>343</v>
      </c>
      <c r="C162" s="1" t="s">
        <v>344</v>
      </c>
      <c r="D162">
        <v>160001</v>
      </c>
      <c r="E162" s="2" t="s">
        <v>33</v>
      </c>
      <c r="F162" s="4">
        <v>0.95</v>
      </c>
      <c r="J162" s="3" t="str">
        <f>IF(AND(Tabla113[[#This Row],[Valor logrado]]&gt;=Tabla113[[#This Row],[Meta]],Tabla113[[#This Row],[Valor logrado]]&gt;0,Tabla113[[#This Row],[Meta]]&gt;0),"Sí","No")</f>
        <v>No</v>
      </c>
    </row>
    <row r="163" spans="1:10" x14ac:dyDescent="0.25">
      <c r="A163" s="1" t="s">
        <v>342</v>
      </c>
      <c r="B163" s="1" t="s">
        <v>343</v>
      </c>
      <c r="C163" s="1" t="s">
        <v>345</v>
      </c>
      <c r="D163">
        <v>160000</v>
      </c>
      <c r="E163" s="2" t="s">
        <v>16</v>
      </c>
      <c r="F163" s="4">
        <v>0.87</v>
      </c>
      <c r="J163" s="3" t="str">
        <f>IF(AND(Tabla113[[#This Row],[Valor logrado]]&gt;=Tabla113[[#This Row],[Meta]],Tabla113[[#This Row],[Valor logrado]]&gt;0,Tabla113[[#This Row],[Meta]]&gt;0),"Sí","No")</f>
        <v>No</v>
      </c>
    </row>
    <row r="164" spans="1:10" ht="25.5" x14ac:dyDescent="0.25">
      <c r="A164" s="1" t="s">
        <v>342</v>
      </c>
      <c r="B164" s="1" t="s">
        <v>346</v>
      </c>
      <c r="C164" s="1" t="s">
        <v>347</v>
      </c>
      <c r="D164">
        <v>160002</v>
      </c>
      <c r="E164" s="2" t="s">
        <v>13</v>
      </c>
      <c r="F164" s="4">
        <v>0.95</v>
      </c>
      <c r="J164" s="3" t="str">
        <f>IF(AND(Tabla113[[#This Row],[Valor logrado]]&gt;=Tabla113[[#This Row],[Meta]],Tabla113[[#This Row],[Valor logrado]]&gt;0,Tabla113[[#This Row],[Meta]]&gt;0),"Sí","No")</f>
        <v>No</v>
      </c>
    </row>
    <row r="165" spans="1:10" x14ac:dyDescent="0.25">
      <c r="A165" s="1" t="s">
        <v>342</v>
      </c>
      <c r="B165" s="1" t="s">
        <v>348</v>
      </c>
      <c r="C165" s="1" t="s">
        <v>349</v>
      </c>
      <c r="D165">
        <v>160007</v>
      </c>
      <c r="E165" s="2" t="s">
        <v>13</v>
      </c>
      <c r="F165" s="4">
        <v>0.85</v>
      </c>
      <c r="J165" s="3" t="str">
        <f>IF(AND(Tabla113[[#This Row],[Valor logrado]]&gt;=Tabla113[[#This Row],[Meta]],Tabla113[[#This Row],[Valor logrado]]&gt;0,Tabla113[[#This Row],[Meta]]&gt;0),"Sí","No")</f>
        <v>No</v>
      </c>
    </row>
    <row r="166" spans="1:10" ht="25.5" x14ac:dyDescent="0.25">
      <c r="A166" s="1" t="s">
        <v>342</v>
      </c>
      <c r="B166" s="1" t="s">
        <v>350</v>
      </c>
      <c r="C166" s="1" t="s">
        <v>351</v>
      </c>
      <c r="D166">
        <v>160005</v>
      </c>
      <c r="E166" s="2" t="s">
        <v>13</v>
      </c>
      <c r="F166" s="4">
        <v>0.85</v>
      </c>
      <c r="J166" s="3" t="str">
        <f>IF(AND(Tabla113[[#This Row],[Valor logrado]]&gt;=Tabla113[[#This Row],[Meta]],Tabla113[[#This Row],[Valor logrado]]&gt;0,Tabla113[[#This Row],[Meta]]&gt;0),"Sí","No")</f>
        <v>No</v>
      </c>
    </row>
    <row r="167" spans="1:10" x14ac:dyDescent="0.25">
      <c r="A167" s="1" t="s">
        <v>342</v>
      </c>
      <c r="B167" s="1" t="s">
        <v>352</v>
      </c>
      <c r="C167" s="1" t="s">
        <v>353</v>
      </c>
      <c r="D167">
        <v>160006</v>
      </c>
      <c r="E167" s="2" t="s">
        <v>13</v>
      </c>
      <c r="F167" s="4">
        <v>0.85</v>
      </c>
      <c r="J167" s="3" t="str">
        <f>IF(AND(Tabla113[[#This Row],[Valor logrado]]&gt;=Tabla113[[#This Row],[Meta]],Tabla113[[#This Row],[Valor logrado]]&gt;0,Tabla113[[#This Row],[Meta]]&gt;0),"Sí","No")</f>
        <v>No</v>
      </c>
    </row>
    <row r="168" spans="1:10" x14ac:dyDescent="0.25">
      <c r="A168" s="1" t="s">
        <v>342</v>
      </c>
      <c r="B168" s="1" t="s">
        <v>354</v>
      </c>
      <c r="C168" s="1" t="s">
        <v>355</v>
      </c>
      <c r="D168">
        <v>160004</v>
      </c>
      <c r="E168" s="2" t="s">
        <v>13</v>
      </c>
      <c r="F168" s="4">
        <v>0.85</v>
      </c>
      <c r="J168" s="3" t="str">
        <f>IF(AND(Tabla113[[#This Row],[Valor logrado]]&gt;=Tabla113[[#This Row],[Meta]],Tabla113[[#This Row],[Valor logrado]]&gt;0,Tabla113[[#This Row],[Meta]]&gt;0),"Sí","No")</f>
        <v>No</v>
      </c>
    </row>
    <row r="169" spans="1:10" ht="25.5" x14ac:dyDescent="0.25">
      <c r="A169" s="1" t="s">
        <v>342</v>
      </c>
      <c r="B169" s="1" t="s">
        <v>356</v>
      </c>
      <c r="C169" s="1" t="s">
        <v>357</v>
      </c>
      <c r="D169">
        <v>160003</v>
      </c>
      <c r="E169" s="2" t="s">
        <v>13</v>
      </c>
      <c r="F169" s="4">
        <v>0.85</v>
      </c>
      <c r="J169" s="3" t="str">
        <f>IF(AND(Tabla113[[#This Row],[Valor logrado]]&gt;=Tabla113[[#This Row],[Meta]],Tabla113[[#This Row],[Valor logrado]]&gt;0,Tabla113[[#This Row],[Meta]]&gt;0),"Sí","No")</f>
        <v>No</v>
      </c>
    </row>
    <row r="170" spans="1:10" x14ac:dyDescent="0.25">
      <c r="A170" s="1" t="s">
        <v>342</v>
      </c>
      <c r="B170" s="1" t="s">
        <v>358</v>
      </c>
      <c r="C170" s="1" t="s">
        <v>359</v>
      </c>
      <c r="D170">
        <v>160008</v>
      </c>
      <c r="E170" s="2" t="s">
        <v>13</v>
      </c>
      <c r="F170" s="4">
        <v>0.85</v>
      </c>
      <c r="J170" s="3" t="str">
        <f>IF(AND(Tabla113[[#This Row],[Valor logrado]]&gt;=Tabla113[[#This Row],[Meta]],Tabla113[[#This Row],[Valor logrado]]&gt;0,Tabla113[[#This Row],[Meta]]&gt;0),"Sí","No")</f>
        <v>No</v>
      </c>
    </row>
    <row r="171" spans="1:10" x14ac:dyDescent="0.25">
      <c r="A171" s="1" t="s">
        <v>360</v>
      </c>
      <c r="B171" s="1" t="s">
        <v>361</v>
      </c>
      <c r="C171" s="1" t="s">
        <v>362</v>
      </c>
      <c r="D171">
        <v>170003</v>
      </c>
      <c r="E171" s="2" t="s">
        <v>33</v>
      </c>
      <c r="F171" s="4">
        <v>0.9</v>
      </c>
      <c r="J171" s="3" t="str">
        <f>IF(AND(Tabla113[[#This Row],[Valor logrado]]&gt;=Tabla113[[#This Row],[Meta]],Tabla113[[#This Row],[Valor logrado]]&gt;0,Tabla113[[#This Row],[Meta]]&gt;0),"Sí","No")</f>
        <v>No</v>
      </c>
    </row>
    <row r="172" spans="1:10" x14ac:dyDescent="0.25">
      <c r="A172" s="1" t="s">
        <v>360</v>
      </c>
      <c r="B172" s="1" t="s">
        <v>361</v>
      </c>
      <c r="C172" s="1" t="s">
        <v>363</v>
      </c>
      <c r="D172">
        <v>170000</v>
      </c>
      <c r="E172" s="2" t="s">
        <v>16</v>
      </c>
      <c r="F172" s="4">
        <v>0.85</v>
      </c>
      <c r="J172" s="3" t="str">
        <f>IF(AND(Tabla113[[#This Row],[Valor logrado]]&gt;=Tabla113[[#This Row],[Meta]],Tabla113[[#This Row],[Valor logrado]]&gt;0,Tabla113[[#This Row],[Meta]]&gt;0),"Sí","No")</f>
        <v>No</v>
      </c>
    </row>
    <row r="173" spans="1:10" x14ac:dyDescent="0.25">
      <c r="A173" s="1" t="s">
        <v>360</v>
      </c>
      <c r="B173" s="1" t="s">
        <v>361</v>
      </c>
      <c r="C173" s="1" t="s">
        <v>364</v>
      </c>
      <c r="D173">
        <v>170002</v>
      </c>
      <c r="E173" s="2" t="s">
        <v>33</v>
      </c>
      <c r="F173" s="4">
        <v>0.85</v>
      </c>
      <c r="J173" s="3" t="str">
        <f>IF(AND(Tabla113[[#This Row],[Valor logrado]]&gt;=Tabla113[[#This Row],[Meta]],Tabla113[[#This Row],[Valor logrado]]&gt;0,Tabla113[[#This Row],[Meta]]&gt;0),"Sí","No")</f>
        <v>No</v>
      </c>
    </row>
    <row r="174" spans="1:10" x14ac:dyDescent="0.25">
      <c r="A174" s="1" t="s">
        <v>360</v>
      </c>
      <c r="B174" s="1" t="s">
        <v>361</v>
      </c>
      <c r="C174" s="1" t="s">
        <v>365</v>
      </c>
      <c r="D174">
        <v>170001</v>
      </c>
      <c r="E174" s="2" t="s">
        <v>33</v>
      </c>
      <c r="F174" s="4">
        <v>0.9</v>
      </c>
      <c r="J174" s="3" t="str">
        <f>IF(AND(Tabla113[[#This Row],[Valor logrado]]&gt;=Tabla113[[#This Row],[Meta]],Tabla113[[#This Row],[Valor logrado]]&gt;0,Tabla113[[#This Row],[Meta]]&gt;0),"Sí","No")</f>
        <v>No</v>
      </c>
    </row>
    <row r="175" spans="1:10" x14ac:dyDescent="0.25">
      <c r="A175" s="1" t="s">
        <v>366</v>
      </c>
      <c r="B175" s="1" t="s">
        <v>367</v>
      </c>
      <c r="C175" s="1" t="s">
        <v>368</v>
      </c>
      <c r="D175">
        <v>180000</v>
      </c>
      <c r="E175" s="2" t="s">
        <v>91</v>
      </c>
      <c r="F175" s="4">
        <v>0.89</v>
      </c>
      <c r="J175" s="3" t="str">
        <f>IF(AND(Tabla113[[#This Row],[Valor logrado]]&gt;=Tabla113[[#This Row],[Meta]],Tabla113[[#This Row],[Valor logrado]]&gt;0,Tabla113[[#This Row],[Meta]]&gt;0),"Sí","No")</f>
        <v>No</v>
      </c>
    </row>
    <row r="176" spans="1:10" ht="25.5" x14ac:dyDescent="0.25">
      <c r="A176" s="1" t="s">
        <v>366</v>
      </c>
      <c r="B176" s="1" t="s">
        <v>367</v>
      </c>
      <c r="C176" s="1" t="s">
        <v>369</v>
      </c>
      <c r="D176">
        <v>180005</v>
      </c>
      <c r="E176" s="2" t="s">
        <v>33</v>
      </c>
      <c r="F176" s="4">
        <v>0.85</v>
      </c>
      <c r="J176" s="3" t="str">
        <f>IF(AND(Tabla113[[#This Row],[Valor logrado]]&gt;=Tabla113[[#This Row],[Meta]],Tabla113[[#This Row],[Valor logrado]]&gt;0,Tabla113[[#This Row],[Meta]]&gt;0),"Sí","No")</f>
        <v>No</v>
      </c>
    </row>
    <row r="177" spans="1:10" x14ac:dyDescent="0.25">
      <c r="A177" s="1" t="s">
        <v>366</v>
      </c>
      <c r="B177" s="1" t="s">
        <v>370</v>
      </c>
      <c r="C177" s="1" t="s">
        <v>371</v>
      </c>
      <c r="D177">
        <v>180003</v>
      </c>
      <c r="E177" s="2" t="s">
        <v>13</v>
      </c>
      <c r="F177" s="4">
        <v>0.9</v>
      </c>
      <c r="J177" s="3" t="str">
        <f>IF(AND(Tabla113[[#This Row],[Valor logrado]]&gt;=Tabla113[[#This Row],[Meta]],Tabla113[[#This Row],[Valor logrado]]&gt;0,Tabla113[[#This Row],[Meta]]&gt;0),"Sí","No")</f>
        <v>No</v>
      </c>
    </row>
    <row r="178" spans="1:10" x14ac:dyDescent="0.25">
      <c r="A178" s="1" t="s">
        <v>366</v>
      </c>
      <c r="B178" s="1" t="s">
        <v>372</v>
      </c>
      <c r="C178" s="1" t="s">
        <v>373</v>
      </c>
      <c r="D178">
        <v>180001</v>
      </c>
      <c r="E178" s="2" t="s">
        <v>13</v>
      </c>
      <c r="F178" s="4">
        <v>0.9</v>
      </c>
      <c r="J178" s="3" t="str">
        <f>IF(AND(Tabla113[[#This Row],[Valor logrado]]&gt;=Tabla113[[#This Row],[Meta]],Tabla113[[#This Row],[Valor logrado]]&gt;0,Tabla113[[#This Row],[Meta]]&gt;0),"Sí","No")</f>
        <v>No</v>
      </c>
    </row>
    <row r="179" spans="1:10" x14ac:dyDescent="0.25">
      <c r="A179" s="1" t="s">
        <v>366</v>
      </c>
      <c r="B179" s="1" t="s">
        <v>374</v>
      </c>
      <c r="C179" s="1" t="s">
        <v>375</v>
      </c>
      <c r="D179">
        <v>180002</v>
      </c>
      <c r="E179" s="2" t="s">
        <v>13</v>
      </c>
      <c r="F179" s="4">
        <v>0.85</v>
      </c>
      <c r="J179" s="3" t="str">
        <f>IF(AND(Tabla113[[#This Row],[Valor logrado]]&gt;=Tabla113[[#This Row],[Meta]],Tabla113[[#This Row],[Valor logrado]]&gt;0,Tabla113[[#This Row],[Meta]]&gt;0),"Sí","No")</f>
        <v>No</v>
      </c>
    </row>
    <row r="180" spans="1:10" x14ac:dyDescent="0.25">
      <c r="A180" s="1" t="s">
        <v>376</v>
      </c>
      <c r="B180" s="1" t="s">
        <v>377</v>
      </c>
      <c r="C180" s="1" t="s">
        <v>378</v>
      </c>
      <c r="D180">
        <v>190000</v>
      </c>
      <c r="E180" s="2" t="s">
        <v>16</v>
      </c>
      <c r="F180" s="4">
        <v>0.93</v>
      </c>
      <c r="J180" s="3" t="str">
        <f>IF(AND(Tabla113[[#This Row],[Valor logrado]]&gt;=Tabla113[[#This Row],[Meta]],Tabla113[[#This Row],[Valor logrado]]&gt;0,Tabla113[[#This Row],[Meta]]&gt;0),"Sí","No")</f>
        <v>No</v>
      </c>
    </row>
    <row r="181" spans="1:10" x14ac:dyDescent="0.25">
      <c r="A181" s="1" t="s">
        <v>376</v>
      </c>
      <c r="B181" s="1" t="s">
        <v>379</v>
      </c>
      <c r="C181" s="1" t="s">
        <v>380</v>
      </c>
      <c r="D181">
        <v>190006</v>
      </c>
      <c r="E181" s="2" t="s">
        <v>33</v>
      </c>
      <c r="F181" s="4">
        <v>0.85</v>
      </c>
      <c r="J181" s="3" t="str">
        <f>IF(AND(Tabla113[[#This Row],[Valor logrado]]&gt;=Tabla113[[#This Row],[Meta]],Tabla113[[#This Row],[Valor logrado]]&gt;0,Tabla113[[#This Row],[Meta]]&gt;0),"Sí","No")</f>
        <v>No</v>
      </c>
    </row>
    <row r="182" spans="1:10" x14ac:dyDescent="0.25">
      <c r="A182" s="1" t="s">
        <v>376</v>
      </c>
      <c r="B182" s="1" t="s">
        <v>379</v>
      </c>
      <c r="C182" s="1" t="s">
        <v>381</v>
      </c>
      <c r="D182">
        <v>190003</v>
      </c>
      <c r="E182" s="2" t="s">
        <v>13</v>
      </c>
      <c r="F182" s="4">
        <v>0.95</v>
      </c>
      <c r="J182" s="3" t="str">
        <f>IF(AND(Tabla113[[#This Row],[Valor logrado]]&gt;=Tabla113[[#This Row],[Meta]],Tabla113[[#This Row],[Valor logrado]]&gt;0,Tabla113[[#This Row],[Meta]]&gt;0),"Sí","No")</f>
        <v>No</v>
      </c>
    </row>
    <row r="183" spans="1:10" x14ac:dyDescent="0.25">
      <c r="A183" s="1" t="s">
        <v>376</v>
      </c>
      <c r="B183" s="1" t="s">
        <v>382</v>
      </c>
      <c r="C183" s="1" t="s">
        <v>383</v>
      </c>
      <c r="D183">
        <v>190002</v>
      </c>
      <c r="E183" s="2" t="s">
        <v>13</v>
      </c>
      <c r="F183" s="4">
        <v>0.9</v>
      </c>
      <c r="J183" s="3" t="str">
        <f>IF(AND(Tabla113[[#This Row],[Valor logrado]]&gt;=Tabla113[[#This Row],[Meta]],Tabla113[[#This Row],[Valor logrado]]&gt;0,Tabla113[[#This Row],[Meta]]&gt;0),"Sí","No")</f>
        <v>No</v>
      </c>
    </row>
    <row r="184" spans="1:10" x14ac:dyDescent="0.25">
      <c r="A184" s="1" t="s">
        <v>376</v>
      </c>
      <c r="B184" s="1" t="s">
        <v>384</v>
      </c>
      <c r="C184" s="1" t="s">
        <v>385</v>
      </c>
      <c r="D184">
        <v>190001</v>
      </c>
      <c r="E184" s="2" t="s">
        <v>13</v>
      </c>
      <c r="F184" s="4">
        <v>0.9</v>
      </c>
      <c r="J184" s="3" t="str">
        <f>IF(AND(Tabla113[[#This Row],[Valor logrado]]&gt;=Tabla113[[#This Row],[Meta]],Tabla113[[#This Row],[Valor logrado]]&gt;0,Tabla113[[#This Row],[Meta]]&gt;0),"Sí","No")</f>
        <v>No</v>
      </c>
    </row>
    <row r="185" spans="1:10" x14ac:dyDescent="0.25">
      <c r="A185" s="1" t="s">
        <v>386</v>
      </c>
      <c r="B185" s="1" t="s">
        <v>387</v>
      </c>
      <c r="C185" s="1" t="s">
        <v>388</v>
      </c>
      <c r="D185">
        <v>200004</v>
      </c>
      <c r="E185" s="2" t="s">
        <v>33</v>
      </c>
      <c r="F185" s="4">
        <v>0.9</v>
      </c>
      <c r="J185" s="3" t="str">
        <f>IF(AND(Tabla113[[#This Row],[Valor logrado]]&gt;=Tabla113[[#This Row],[Meta]],Tabla113[[#This Row],[Valor logrado]]&gt;0,Tabla113[[#This Row],[Meta]]&gt;0),"Sí","No")</f>
        <v>No</v>
      </c>
    </row>
    <row r="186" spans="1:10" x14ac:dyDescent="0.25">
      <c r="A186" s="1" t="s">
        <v>386</v>
      </c>
      <c r="B186" s="1" t="s">
        <v>387</v>
      </c>
      <c r="C186" s="1" t="s">
        <v>389</v>
      </c>
      <c r="D186">
        <v>200003</v>
      </c>
      <c r="E186" s="2" t="s">
        <v>33</v>
      </c>
      <c r="F186" s="4">
        <v>0.9</v>
      </c>
      <c r="J186" s="3" t="str">
        <f>IF(AND(Tabla113[[#This Row],[Valor logrado]]&gt;=Tabla113[[#This Row],[Meta]],Tabla113[[#This Row],[Valor logrado]]&gt;0,Tabla113[[#This Row],[Meta]]&gt;0),"Sí","No")</f>
        <v>No</v>
      </c>
    </row>
    <row r="187" spans="1:10" x14ac:dyDescent="0.25">
      <c r="A187" s="1" t="s">
        <v>386</v>
      </c>
      <c r="B187" s="1" t="s">
        <v>387</v>
      </c>
      <c r="C187" s="1" t="s">
        <v>390</v>
      </c>
      <c r="D187">
        <v>200000</v>
      </c>
      <c r="E187" s="2" t="s">
        <v>16</v>
      </c>
      <c r="F187" s="4">
        <v>0.86</v>
      </c>
      <c r="J187" s="3" t="str">
        <f>IF(AND(Tabla113[[#This Row],[Valor logrado]]&gt;=Tabla113[[#This Row],[Meta]],Tabla113[[#This Row],[Valor logrado]]&gt;0,Tabla113[[#This Row],[Meta]]&gt;0),"Sí","No")</f>
        <v>No</v>
      </c>
    </row>
    <row r="188" spans="1:10" x14ac:dyDescent="0.25">
      <c r="A188" s="1" t="s">
        <v>386</v>
      </c>
      <c r="B188" s="1" t="s">
        <v>387</v>
      </c>
      <c r="C188" s="1" t="s">
        <v>391</v>
      </c>
      <c r="D188">
        <v>200001</v>
      </c>
      <c r="E188" s="2" t="s">
        <v>33</v>
      </c>
      <c r="F188" s="4">
        <v>0.9</v>
      </c>
      <c r="J188" s="3" t="str">
        <f>IF(AND(Tabla113[[#This Row],[Valor logrado]]&gt;=Tabla113[[#This Row],[Meta]],Tabla113[[#This Row],[Valor logrado]]&gt;0,Tabla113[[#This Row],[Meta]]&gt;0),"Sí","No")</f>
        <v>No</v>
      </c>
    </row>
    <row r="189" spans="1:10" x14ac:dyDescent="0.25">
      <c r="A189" s="1" t="s">
        <v>386</v>
      </c>
      <c r="B189" s="1" t="s">
        <v>387</v>
      </c>
      <c r="C189" s="1" t="s">
        <v>392</v>
      </c>
      <c r="D189">
        <v>200002</v>
      </c>
      <c r="E189" s="2" t="s">
        <v>33</v>
      </c>
      <c r="F189" s="4">
        <v>0.9</v>
      </c>
      <c r="J189" s="3" t="str">
        <f>IF(AND(Tabla113[[#This Row],[Valor logrado]]&gt;=Tabla113[[#This Row],[Meta]],Tabla113[[#This Row],[Valor logrado]]&gt;0,Tabla113[[#This Row],[Meta]]&gt;0),"Sí","No")</f>
        <v>No</v>
      </c>
    </row>
    <row r="190" spans="1:10" x14ac:dyDescent="0.25">
      <c r="A190" s="1" t="s">
        <v>386</v>
      </c>
      <c r="B190" s="1" t="s">
        <v>393</v>
      </c>
      <c r="C190" s="1" t="s">
        <v>394</v>
      </c>
      <c r="D190">
        <v>200010</v>
      </c>
      <c r="E190" s="2" t="s">
        <v>13</v>
      </c>
      <c r="F190" s="4">
        <v>0.9</v>
      </c>
      <c r="J190" s="3" t="str">
        <f>IF(AND(Tabla113[[#This Row],[Valor logrado]]&gt;=Tabla113[[#This Row],[Meta]],Tabla113[[#This Row],[Valor logrado]]&gt;0,Tabla113[[#This Row],[Meta]]&gt;0),"Sí","No")</f>
        <v>No</v>
      </c>
    </row>
    <row r="191" spans="1:10" x14ac:dyDescent="0.25">
      <c r="A191" s="1" t="s">
        <v>386</v>
      </c>
      <c r="B191" s="1" t="s">
        <v>395</v>
      </c>
      <c r="C191" s="1" t="s">
        <v>396</v>
      </c>
      <c r="D191">
        <v>200007</v>
      </c>
      <c r="E191" s="2" t="s">
        <v>13</v>
      </c>
      <c r="F191" s="4">
        <v>0.9</v>
      </c>
      <c r="J191" s="3" t="str">
        <f>IF(AND(Tabla113[[#This Row],[Valor logrado]]&gt;=Tabla113[[#This Row],[Meta]],Tabla113[[#This Row],[Valor logrado]]&gt;0,Tabla113[[#This Row],[Meta]]&gt;0),"Sí","No")</f>
        <v>No</v>
      </c>
    </row>
    <row r="192" spans="1:10" x14ac:dyDescent="0.25">
      <c r="A192" s="1" t="s">
        <v>386</v>
      </c>
      <c r="B192" s="1" t="s">
        <v>397</v>
      </c>
      <c r="C192" s="1" t="s">
        <v>398</v>
      </c>
      <c r="D192">
        <v>200009</v>
      </c>
      <c r="E192" s="2" t="s">
        <v>13</v>
      </c>
      <c r="F192" s="4">
        <v>0.9</v>
      </c>
      <c r="J192" s="3" t="str">
        <f>IF(AND(Tabla113[[#This Row],[Valor logrado]]&gt;=Tabla113[[#This Row],[Meta]],Tabla113[[#This Row],[Valor logrado]]&gt;0,Tabla113[[#This Row],[Meta]]&gt;0),"Sí","No")</f>
        <v>No</v>
      </c>
    </row>
    <row r="193" spans="1:10" x14ac:dyDescent="0.25">
      <c r="A193" s="1" t="s">
        <v>386</v>
      </c>
      <c r="B193" s="1" t="s">
        <v>399</v>
      </c>
      <c r="C193" s="1" t="s">
        <v>400</v>
      </c>
      <c r="D193">
        <v>200011</v>
      </c>
      <c r="E193" s="2" t="s">
        <v>13</v>
      </c>
      <c r="F193" s="4">
        <v>0.9</v>
      </c>
      <c r="J193" s="3" t="str">
        <f>IF(AND(Tabla113[[#This Row],[Valor logrado]]&gt;=Tabla113[[#This Row],[Meta]],Tabla113[[#This Row],[Valor logrado]]&gt;0,Tabla113[[#This Row],[Meta]]&gt;0),"Sí","No")</f>
        <v>No</v>
      </c>
    </row>
    <row r="194" spans="1:10" x14ac:dyDescent="0.25">
      <c r="A194" s="1" t="s">
        <v>386</v>
      </c>
      <c r="B194" s="1" t="s">
        <v>401</v>
      </c>
      <c r="C194" s="1" t="s">
        <v>402</v>
      </c>
      <c r="D194">
        <v>200008</v>
      </c>
      <c r="E194" s="2" t="s">
        <v>13</v>
      </c>
      <c r="F194" s="4">
        <v>0.85</v>
      </c>
      <c r="J194" s="3" t="str">
        <f>IF(AND(Tabla113[[#This Row],[Valor logrado]]&gt;=Tabla113[[#This Row],[Meta]],Tabla113[[#This Row],[Valor logrado]]&gt;0,Tabla113[[#This Row],[Meta]]&gt;0),"Sí","No")</f>
        <v>No</v>
      </c>
    </row>
    <row r="195" spans="1:10" x14ac:dyDescent="0.25">
      <c r="A195" s="1" t="s">
        <v>386</v>
      </c>
      <c r="B195" s="1" t="s">
        <v>403</v>
      </c>
      <c r="C195" s="1" t="s">
        <v>404</v>
      </c>
      <c r="D195">
        <v>200005</v>
      </c>
      <c r="E195" s="2" t="s">
        <v>13</v>
      </c>
      <c r="F195" s="4">
        <v>0.85</v>
      </c>
      <c r="J195" s="3" t="str">
        <f>IF(AND(Tabla113[[#This Row],[Valor logrado]]&gt;=Tabla113[[#This Row],[Meta]],Tabla113[[#This Row],[Valor logrado]]&gt;0,Tabla113[[#This Row],[Meta]]&gt;0),"Sí","No")</f>
        <v>No</v>
      </c>
    </row>
    <row r="196" spans="1:10" ht="25.5" x14ac:dyDescent="0.25">
      <c r="A196" s="1" t="s">
        <v>386</v>
      </c>
      <c r="B196" s="1" t="s">
        <v>405</v>
      </c>
      <c r="C196" s="1" t="s">
        <v>406</v>
      </c>
      <c r="D196">
        <v>200006</v>
      </c>
      <c r="E196" s="2" t="s">
        <v>13</v>
      </c>
      <c r="F196" s="4">
        <v>0.85</v>
      </c>
      <c r="J196" s="3" t="str">
        <f>IF(AND(Tabla113[[#This Row],[Valor logrado]]&gt;=Tabla113[[#This Row],[Meta]],Tabla113[[#This Row],[Valor logrado]]&gt;0,Tabla113[[#This Row],[Meta]]&gt;0),"Sí","No")</f>
        <v>No</v>
      </c>
    </row>
    <row r="197" spans="1:10" x14ac:dyDescent="0.25">
      <c r="A197" s="1" t="s">
        <v>386</v>
      </c>
      <c r="B197" s="1" t="s">
        <v>407</v>
      </c>
      <c r="C197" s="1" t="s">
        <v>408</v>
      </c>
      <c r="D197">
        <v>200012</v>
      </c>
      <c r="E197" s="2" t="s">
        <v>13</v>
      </c>
      <c r="F197" s="4">
        <v>0.85</v>
      </c>
      <c r="J197" s="3" t="str">
        <f>IF(AND(Tabla113[[#This Row],[Valor logrado]]&gt;=Tabla113[[#This Row],[Meta]],Tabla113[[#This Row],[Valor logrado]]&gt;0,Tabla113[[#This Row],[Meta]]&gt;0),"Sí","No")</f>
        <v>No</v>
      </c>
    </row>
    <row r="198" spans="1:10" x14ac:dyDescent="0.25">
      <c r="A198" s="1" t="s">
        <v>409</v>
      </c>
      <c r="B198" s="1" t="s">
        <v>410</v>
      </c>
      <c r="C198" s="1" t="s">
        <v>411</v>
      </c>
      <c r="D198">
        <v>210000</v>
      </c>
      <c r="E198" s="2" t="s">
        <v>16</v>
      </c>
      <c r="F198" s="4">
        <v>0.92</v>
      </c>
      <c r="J198" s="3" t="str">
        <f>IF(AND(Tabla113[[#This Row],[Valor logrado]]&gt;=Tabla113[[#This Row],[Meta]],Tabla113[[#This Row],[Valor logrado]]&gt;0,Tabla113[[#This Row],[Meta]]&gt;0),"Sí","No")</f>
        <v>No</v>
      </c>
    </row>
    <row r="199" spans="1:10" x14ac:dyDescent="0.25">
      <c r="A199" s="1" t="s">
        <v>409</v>
      </c>
      <c r="B199" s="1" t="s">
        <v>412</v>
      </c>
      <c r="C199" s="1" t="s">
        <v>413</v>
      </c>
      <c r="D199">
        <v>210011</v>
      </c>
      <c r="E199" s="2" t="s">
        <v>13</v>
      </c>
      <c r="F199" s="4">
        <v>0.9</v>
      </c>
      <c r="J199" s="3" t="str">
        <f>IF(AND(Tabla113[[#This Row],[Valor logrado]]&gt;=Tabla113[[#This Row],[Meta]],Tabla113[[#This Row],[Valor logrado]]&gt;0,Tabla113[[#This Row],[Meta]]&gt;0),"Sí","No")</f>
        <v>No</v>
      </c>
    </row>
    <row r="200" spans="1:10" x14ac:dyDescent="0.25">
      <c r="A200" s="1" t="s">
        <v>409</v>
      </c>
      <c r="B200" s="1" t="s">
        <v>414</v>
      </c>
      <c r="C200" s="1" t="s">
        <v>415</v>
      </c>
      <c r="D200">
        <v>210010</v>
      </c>
      <c r="E200" s="2" t="s">
        <v>13</v>
      </c>
      <c r="F200" s="4">
        <v>0.95</v>
      </c>
      <c r="J200" s="3" t="str">
        <f>IF(AND(Tabla113[[#This Row],[Valor logrado]]&gt;=Tabla113[[#This Row],[Meta]],Tabla113[[#This Row],[Valor logrado]]&gt;0,Tabla113[[#This Row],[Meta]]&gt;0),"Sí","No")</f>
        <v>No</v>
      </c>
    </row>
    <row r="201" spans="1:10" x14ac:dyDescent="0.25">
      <c r="A201" s="1" t="s">
        <v>409</v>
      </c>
      <c r="B201" s="1" t="s">
        <v>416</v>
      </c>
      <c r="C201" s="1" t="s">
        <v>417</v>
      </c>
      <c r="D201">
        <v>210002</v>
      </c>
      <c r="E201" s="2" t="s">
        <v>13</v>
      </c>
      <c r="F201" s="4">
        <v>0.95</v>
      </c>
      <c r="J201" s="3" t="str">
        <f>IF(AND(Tabla113[[#This Row],[Valor logrado]]&gt;=Tabla113[[#This Row],[Meta]],Tabla113[[#This Row],[Valor logrado]]&gt;0,Tabla113[[#This Row],[Meta]]&gt;0),"Sí","No")</f>
        <v>No</v>
      </c>
    </row>
    <row r="202" spans="1:10" x14ac:dyDescent="0.25">
      <c r="A202" s="1" t="s">
        <v>409</v>
      </c>
      <c r="B202" s="1" t="s">
        <v>418</v>
      </c>
      <c r="C202" s="1" t="s">
        <v>419</v>
      </c>
      <c r="D202">
        <v>210006</v>
      </c>
      <c r="E202" s="2" t="s">
        <v>13</v>
      </c>
      <c r="F202" s="4">
        <v>0.95</v>
      </c>
      <c r="J202" s="3" t="str">
        <f>IF(AND(Tabla113[[#This Row],[Valor logrado]]&gt;=Tabla113[[#This Row],[Meta]],Tabla113[[#This Row],[Valor logrado]]&gt;0,Tabla113[[#This Row],[Meta]]&gt;0),"Sí","No")</f>
        <v>No</v>
      </c>
    </row>
    <row r="203" spans="1:10" x14ac:dyDescent="0.25">
      <c r="A203" s="1" t="s">
        <v>409</v>
      </c>
      <c r="B203" s="1" t="s">
        <v>420</v>
      </c>
      <c r="C203" s="1" t="s">
        <v>421</v>
      </c>
      <c r="D203">
        <v>210007</v>
      </c>
      <c r="E203" s="2" t="s">
        <v>13</v>
      </c>
      <c r="F203" s="4">
        <v>0.9</v>
      </c>
      <c r="J203" s="3" t="str">
        <f>IF(AND(Tabla113[[#This Row],[Valor logrado]]&gt;=Tabla113[[#This Row],[Meta]],Tabla113[[#This Row],[Valor logrado]]&gt;0,Tabla113[[#This Row],[Meta]]&gt;0),"Sí","No")</f>
        <v>No</v>
      </c>
    </row>
    <row r="204" spans="1:10" x14ac:dyDescent="0.25">
      <c r="A204" s="1" t="s">
        <v>409</v>
      </c>
      <c r="B204" s="1" t="s">
        <v>422</v>
      </c>
      <c r="C204" s="1" t="s">
        <v>423</v>
      </c>
      <c r="D204">
        <v>210004</v>
      </c>
      <c r="E204" s="2" t="s">
        <v>13</v>
      </c>
      <c r="F204" s="4">
        <v>0.9</v>
      </c>
      <c r="J204" s="3" t="str">
        <f>IF(AND(Tabla113[[#This Row],[Valor logrado]]&gt;=Tabla113[[#This Row],[Meta]],Tabla113[[#This Row],[Valor logrado]]&gt;0,Tabla113[[#This Row],[Meta]]&gt;0),"Sí","No")</f>
        <v>No</v>
      </c>
    </row>
    <row r="205" spans="1:10" x14ac:dyDescent="0.25">
      <c r="A205" s="1" t="s">
        <v>409</v>
      </c>
      <c r="B205" s="1" t="s">
        <v>424</v>
      </c>
      <c r="C205" s="1" t="s">
        <v>425</v>
      </c>
      <c r="D205">
        <v>210005</v>
      </c>
      <c r="E205" s="2" t="s">
        <v>13</v>
      </c>
      <c r="F205" s="4">
        <v>0.95</v>
      </c>
      <c r="J205" s="3" t="str">
        <f>IF(AND(Tabla113[[#This Row],[Valor logrado]]&gt;=Tabla113[[#This Row],[Meta]],Tabla113[[#This Row],[Valor logrado]]&gt;0,Tabla113[[#This Row],[Meta]]&gt;0),"Sí","No")</f>
        <v>No</v>
      </c>
    </row>
    <row r="206" spans="1:10" x14ac:dyDescent="0.25">
      <c r="A206" s="1" t="s">
        <v>409</v>
      </c>
      <c r="B206" s="1" t="s">
        <v>426</v>
      </c>
      <c r="C206" s="1" t="s">
        <v>427</v>
      </c>
      <c r="D206">
        <v>210013</v>
      </c>
      <c r="E206" s="2" t="s">
        <v>13</v>
      </c>
      <c r="F206" s="4">
        <v>0.85</v>
      </c>
      <c r="J206" s="3" t="str">
        <f>IF(AND(Tabla113[[#This Row],[Valor logrado]]&gt;=Tabla113[[#This Row],[Meta]],Tabla113[[#This Row],[Valor logrado]]&gt;0,Tabla113[[#This Row],[Meta]]&gt;0),"Sí","No")</f>
        <v>No</v>
      </c>
    </row>
    <row r="207" spans="1:10" x14ac:dyDescent="0.25">
      <c r="A207" s="1" t="s">
        <v>409</v>
      </c>
      <c r="B207" s="1" t="s">
        <v>428</v>
      </c>
      <c r="C207" s="1" t="s">
        <v>429</v>
      </c>
      <c r="D207">
        <v>210003</v>
      </c>
      <c r="E207" s="2" t="s">
        <v>13</v>
      </c>
      <c r="F207" s="4">
        <v>0.9</v>
      </c>
      <c r="J207" s="3" t="str">
        <f>IF(AND(Tabla113[[#This Row],[Valor logrado]]&gt;=Tabla113[[#This Row],[Meta]],Tabla113[[#This Row],[Valor logrado]]&gt;0,Tabla113[[#This Row],[Meta]]&gt;0),"Sí","No")</f>
        <v>No</v>
      </c>
    </row>
    <row r="208" spans="1:10" x14ac:dyDescent="0.25">
      <c r="A208" s="1" t="s">
        <v>409</v>
      </c>
      <c r="B208" s="1" t="s">
        <v>430</v>
      </c>
      <c r="C208" s="1" t="s">
        <v>431</v>
      </c>
      <c r="D208">
        <v>210012</v>
      </c>
      <c r="E208" s="2" t="s">
        <v>13</v>
      </c>
      <c r="F208" s="4">
        <v>0.85</v>
      </c>
      <c r="J208" s="3" t="str">
        <f>IF(AND(Tabla113[[#This Row],[Valor logrado]]&gt;=Tabla113[[#This Row],[Meta]],Tabla113[[#This Row],[Valor logrado]]&gt;0,Tabla113[[#This Row],[Meta]]&gt;0),"Sí","No")</f>
        <v>No</v>
      </c>
    </row>
    <row r="209" spans="1:10" x14ac:dyDescent="0.25">
      <c r="A209" s="1" t="s">
        <v>409</v>
      </c>
      <c r="B209" s="1" t="s">
        <v>432</v>
      </c>
      <c r="C209" s="1" t="s">
        <v>433</v>
      </c>
      <c r="D209">
        <v>210001</v>
      </c>
      <c r="E209" s="2" t="s">
        <v>13</v>
      </c>
      <c r="F209" s="4">
        <v>0.95</v>
      </c>
      <c r="J209" s="3" t="str">
        <f>IF(AND(Tabla113[[#This Row],[Valor logrado]]&gt;=Tabla113[[#This Row],[Meta]],Tabla113[[#This Row],[Valor logrado]]&gt;0,Tabla113[[#This Row],[Meta]]&gt;0),"Sí","No")</f>
        <v>No</v>
      </c>
    </row>
    <row r="210" spans="1:10" x14ac:dyDescent="0.25">
      <c r="A210" s="1" t="s">
        <v>409</v>
      </c>
      <c r="B210" s="1" t="s">
        <v>434</v>
      </c>
      <c r="C210" s="1" t="s">
        <v>435</v>
      </c>
      <c r="D210">
        <v>210009</v>
      </c>
      <c r="E210" s="2" t="s">
        <v>13</v>
      </c>
      <c r="F210" s="4">
        <v>0.9</v>
      </c>
      <c r="J210" s="3" t="str">
        <f>IF(AND(Tabla113[[#This Row],[Valor logrado]]&gt;=Tabla113[[#This Row],[Meta]],Tabla113[[#This Row],[Valor logrado]]&gt;0,Tabla113[[#This Row],[Meta]]&gt;0),"Sí","No")</f>
        <v>No</v>
      </c>
    </row>
    <row r="211" spans="1:10" x14ac:dyDescent="0.25">
      <c r="A211" s="1" t="s">
        <v>409</v>
      </c>
      <c r="B211" s="1" t="s">
        <v>436</v>
      </c>
      <c r="C211" s="1" t="s">
        <v>437</v>
      </c>
      <c r="D211">
        <v>210008</v>
      </c>
      <c r="E211" s="2" t="s">
        <v>13</v>
      </c>
      <c r="F211" s="4">
        <v>0.85</v>
      </c>
      <c r="J211" s="3" t="str">
        <f>IF(AND(Tabla113[[#This Row],[Valor logrado]]&gt;=Tabla113[[#This Row],[Meta]],Tabla113[[#This Row],[Valor logrado]]&gt;0,Tabla113[[#This Row],[Meta]]&gt;0),"Sí","No")</f>
        <v>No</v>
      </c>
    </row>
    <row r="212" spans="1:10" x14ac:dyDescent="0.25">
      <c r="A212" s="1" t="s">
        <v>409</v>
      </c>
      <c r="B212" s="1" t="s">
        <v>438</v>
      </c>
      <c r="C212" s="1" t="s">
        <v>439</v>
      </c>
      <c r="D212">
        <v>210014</v>
      </c>
      <c r="E212" s="2" t="s">
        <v>13</v>
      </c>
      <c r="F212" s="4">
        <v>0.9</v>
      </c>
      <c r="J212" s="3" t="str">
        <f>IF(AND(Tabla113[[#This Row],[Valor logrado]]&gt;=Tabla113[[#This Row],[Meta]],Tabla113[[#This Row],[Valor logrado]]&gt;0,Tabla113[[#This Row],[Meta]]&gt;0),"Sí","No")</f>
        <v>No</v>
      </c>
    </row>
    <row r="213" spans="1:10" x14ac:dyDescent="0.25">
      <c r="A213" s="1" t="s">
        <v>440</v>
      </c>
      <c r="B213" s="1" t="s">
        <v>441</v>
      </c>
      <c r="C213" s="1" t="s">
        <v>442</v>
      </c>
      <c r="D213">
        <v>220001</v>
      </c>
      <c r="E213" s="2" t="s">
        <v>33</v>
      </c>
      <c r="F213" s="4">
        <v>0.95</v>
      </c>
      <c r="J213" s="3" t="str">
        <f>IF(AND(Tabla113[[#This Row],[Valor logrado]]&gt;=Tabla113[[#This Row],[Meta]],Tabla113[[#This Row],[Valor logrado]]&gt;0,Tabla113[[#This Row],[Meta]]&gt;0),"Sí","No")</f>
        <v>No</v>
      </c>
    </row>
    <row r="214" spans="1:10" x14ac:dyDescent="0.25">
      <c r="A214" s="1" t="s">
        <v>440</v>
      </c>
      <c r="B214" s="1" t="s">
        <v>441</v>
      </c>
      <c r="C214" s="1" t="s">
        <v>443</v>
      </c>
      <c r="D214">
        <v>220000</v>
      </c>
      <c r="E214" s="2" t="s">
        <v>16</v>
      </c>
      <c r="F214" s="4">
        <v>0.88</v>
      </c>
      <c r="J214" s="3" t="str">
        <f>IF(AND(Tabla113[[#This Row],[Valor logrado]]&gt;=Tabla113[[#This Row],[Meta]],Tabla113[[#This Row],[Valor logrado]]&gt;0,Tabla113[[#This Row],[Meta]]&gt;0),"Sí","No")</f>
        <v>No</v>
      </c>
    </row>
    <row r="215" spans="1:10" x14ac:dyDescent="0.25">
      <c r="A215" s="1" t="s">
        <v>440</v>
      </c>
      <c r="B215" s="1" t="s">
        <v>444</v>
      </c>
      <c r="C215" s="1" t="s">
        <v>445</v>
      </c>
      <c r="D215">
        <v>220005</v>
      </c>
      <c r="E215" s="2" t="s">
        <v>13</v>
      </c>
      <c r="F215" s="4">
        <v>0.85</v>
      </c>
      <c r="J215" s="3" t="str">
        <f>IF(AND(Tabla113[[#This Row],[Valor logrado]]&gt;=Tabla113[[#This Row],[Meta]],Tabla113[[#This Row],[Valor logrado]]&gt;0,Tabla113[[#This Row],[Meta]]&gt;0),"Sí","No")</f>
        <v>No</v>
      </c>
    </row>
    <row r="216" spans="1:10" x14ac:dyDescent="0.25">
      <c r="A216" s="1" t="s">
        <v>440</v>
      </c>
      <c r="B216" s="1" t="s">
        <v>444</v>
      </c>
      <c r="C216" s="1" t="s">
        <v>446</v>
      </c>
      <c r="D216">
        <v>220009</v>
      </c>
      <c r="E216" s="2" t="s">
        <v>33</v>
      </c>
      <c r="F216" s="4">
        <v>0.9</v>
      </c>
      <c r="J216" s="3" t="str">
        <f>IF(AND(Tabla113[[#This Row],[Valor logrado]]&gt;=Tabla113[[#This Row],[Meta]],Tabla113[[#This Row],[Valor logrado]]&gt;0,Tabla113[[#This Row],[Meta]]&gt;0),"Sí","No")</f>
        <v>No</v>
      </c>
    </row>
    <row r="217" spans="1:10" x14ac:dyDescent="0.25">
      <c r="A217" s="1" t="s">
        <v>440</v>
      </c>
      <c r="B217" s="1" t="s">
        <v>444</v>
      </c>
      <c r="C217" s="1" t="s">
        <v>447</v>
      </c>
      <c r="D217">
        <v>220007</v>
      </c>
      <c r="E217" s="2" t="s">
        <v>33</v>
      </c>
      <c r="F217" s="4">
        <v>0.9</v>
      </c>
      <c r="J217" s="3" t="str">
        <f>IF(AND(Tabla113[[#This Row],[Valor logrado]]&gt;=Tabla113[[#This Row],[Meta]],Tabla113[[#This Row],[Valor logrado]]&gt;0,Tabla113[[#This Row],[Meta]]&gt;0),"Sí","No")</f>
        <v>No</v>
      </c>
    </row>
    <row r="218" spans="1:10" x14ac:dyDescent="0.25">
      <c r="A218" s="1" t="s">
        <v>440</v>
      </c>
      <c r="B218" s="1" t="s">
        <v>448</v>
      </c>
      <c r="C218" s="1" t="s">
        <v>449</v>
      </c>
      <c r="D218">
        <v>220003</v>
      </c>
      <c r="E218" s="2" t="s">
        <v>33</v>
      </c>
      <c r="F218" s="4">
        <v>0.85</v>
      </c>
      <c r="J218" s="3" t="str">
        <f>IF(AND(Tabla113[[#This Row],[Valor logrado]]&gt;=Tabla113[[#This Row],[Meta]],Tabla113[[#This Row],[Valor logrado]]&gt;0,Tabla113[[#This Row],[Meta]]&gt;0),"Sí","No")</f>
        <v>No</v>
      </c>
    </row>
    <row r="219" spans="1:10" x14ac:dyDescent="0.25">
      <c r="A219" s="1" t="s">
        <v>440</v>
      </c>
      <c r="B219" s="1" t="s">
        <v>448</v>
      </c>
      <c r="C219" s="1" t="s">
        <v>450</v>
      </c>
      <c r="D219">
        <v>220006</v>
      </c>
      <c r="E219" s="2" t="s">
        <v>13</v>
      </c>
      <c r="F219" s="4">
        <v>0.9</v>
      </c>
      <c r="J219" s="3" t="str">
        <f>IF(AND(Tabla113[[#This Row],[Valor logrado]]&gt;=Tabla113[[#This Row],[Meta]],Tabla113[[#This Row],[Valor logrado]]&gt;0,Tabla113[[#This Row],[Meta]]&gt;0),"Sí","No")</f>
        <v>No</v>
      </c>
    </row>
    <row r="220" spans="1:10" x14ac:dyDescent="0.25">
      <c r="A220" s="1" t="s">
        <v>440</v>
      </c>
      <c r="B220" s="1" t="s">
        <v>451</v>
      </c>
      <c r="C220" s="1" t="s">
        <v>452</v>
      </c>
      <c r="D220">
        <v>220010</v>
      </c>
      <c r="E220" s="2" t="s">
        <v>13</v>
      </c>
      <c r="F220" s="4">
        <v>0.9</v>
      </c>
      <c r="J220" s="3" t="str">
        <f>IF(AND(Tabla113[[#This Row],[Valor logrado]]&gt;=Tabla113[[#This Row],[Meta]],Tabla113[[#This Row],[Valor logrado]]&gt;0,Tabla113[[#This Row],[Meta]]&gt;0),"Sí","No")</f>
        <v>No</v>
      </c>
    </row>
    <row r="221" spans="1:10" x14ac:dyDescent="0.25">
      <c r="A221" s="1" t="s">
        <v>440</v>
      </c>
      <c r="B221" s="1" t="s">
        <v>453</v>
      </c>
      <c r="C221" s="1" t="s">
        <v>454</v>
      </c>
      <c r="D221">
        <v>220004</v>
      </c>
      <c r="E221" s="2" t="s">
        <v>13</v>
      </c>
      <c r="F221" s="4">
        <v>0.85</v>
      </c>
      <c r="J221" s="3" t="str">
        <f>IF(AND(Tabla113[[#This Row],[Valor logrado]]&gt;=Tabla113[[#This Row],[Meta]],Tabla113[[#This Row],[Valor logrado]]&gt;0,Tabla113[[#This Row],[Meta]]&gt;0),"Sí","No")</f>
        <v>No</v>
      </c>
    </row>
    <row r="222" spans="1:10" x14ac:dyDescent="0.25">
      <c r="A222" s="1" t="s">
        <v>440</v>
      </c>
      <c r="B222" s="1" t="s">
        <v>455</v>
      </c>
      <c r="C222" s="1" t="s">
        <v>456</v>
      </c>
      <c r="D222">
        <v>220008</v>
      </c>
      <c r="E222" s="2" t="s">
        <v>13</v>
      </c>
      <c r="F222" s="4">
        <v>0.9</v>
      </c>
      <c r="J222" s="3" t="str">
        <f>IF(AND(Tabla113[[#This Row],[Valor logrado]]&gt;=Tabla113[[#This Row],[Meta]],Tabla113[[#This Row],[Valor logrado]]&gt;0,Tabla113[[#This Row],[Meta]]&gt;0),"Sí","No")</f>
        <v>No</v>
      </c>
    </row>
    <row r="223" spans="1:10" x14ac:dyDescent="0.25">
      <c r="A223" s="1" t="s">
        <v>440</v>
      </c>
      <c r="B223" s="1" t="s">
        <v>457</v>
      </c>
      <c r="C223" s="1" t="s">
        <v>458</v>
      </c>
      <c r="D223">
        <v>220002</v>
      </c>
      <c r="E223" s="2" t="s">
        <v>13</v>
      </c>
      <c r="F223" s="4">
        <v>0.85</v>
      </c>
      <c r="J223" s="3" t="str">
        <f>IF(AND(Tabla113[[#This Row],[Valor logrado]]&gt;=Tabla113[[#This Row],[Meta]],Tabla113[[#This Row],[Valor logrado]]&gt;0,Tabla113[[#This Row],[Meta]]&gt;0),"Sí","No")</f>
        <v>No</v>
      </c>
    </row>
    <row r="224" spans="1:10" x14ac:dyDescent="0.25">
      <c r="A224" s="1" t="s">
        <v>459</v>
      </c>
      <c r="B224" s="1" t="s">
        <v>460</v>
      </c>
      <c r="C224" s="1" t="s">
        <v>461</v>
      </c>
      <c r="D224">
        <v>230003</v>
      </c>
      <c r="E224" s="2" t="s">
        <v>33</v>
      </c>
      <c r="F224" s="4">
        <v>0.9</v>
      </c>
      <c r="J224" s="3" t="str">
        <f>IF(AND(Tabla113[[#This Row],[Valor logrado]]&gt;=Tabla113[[#This Row],[Meta]],Tabla113[[#This Row],[Valor logrado]]&gt;0,Tabla113[[#This Row],[Meta]]&gt;0),"Sí","No")</f>
        <v>No</v>
      </c>
    </row>
    <row r="225" spans="1:10" x14ac:dyDescent="0.25">
      <c r="A225" s="1" t="s">
        <v>459</v>
      </c>
      <c r="B225" s="1" t="s">
        <v>460</v>
      </c>
      <c r="C225" s="1" t="s">
        <v>462</v>
      </c>
      <c r="D225">
        <v>230002</v>
      </c>
      <c r="E225" s="2" t="s">
        <v>33</v>
      </c>
      <c r="F225" s="4">
        <v>0.85</v>
      </c>
      <c r="J225" s="3" t="str">
        <f>IF(AND(Tabla113[[#This Row],[Valor logrado]]&gt;=Tabla113[[#This Row],[Meta]],Tabla113[[#This Row],[Valor logrado]]&gt;0,Tabla113[[#This Row],[Meta]]&gt;0),"Sí","No")</f>
        <v>No</v>
      </c>
    </row>
    <row r="226" spans="1:10" x14ac:dyDescent="0.25">
      <c r="A226" s="1" t="s">
        <v>459</v>
      </c>
      <c r="B226" s="1" t="s">
        <v>460</v>
      </c>
      <c r="C226" s="1" t="s">
        <v>463</v>
      </c>
      <c r="D226">
        <v>230004</v>
      </c>
      <c r="E226" s="2" t="s">
        <v>33</v>
      </c>
      <c r="F226" s="4">
        <v>0.85</v>
      </c>
      <c r="J226" s="3" t="str">
        <f>IF(AND(Tabla113[[#This Row],[Valor logrado]]&gt;=Tabla113[[#This Row],[Meta]],Tabla113[[#This Row],[Valor logrado]]&gt;0,Tabla113[[#This Row],[Meta]]&gt;0),"Sí","No")</f>
        <v>No</v>
      </c>
    </row>
    <row r="227" spans="1:10" x14ac:dyDescent="0.25">
      <c r="A227" s="1" t="s">
        <v>459</v>
      </c>
      <c r="B227" s="1" t="s">
        <v>460</v>
      </c>
      <c r="C227" s="1" t="s">
        <v>464</v>
      </c>
      <c r="D227">
        <v>230000</v>
      </c>
      <c r="E227" s="2" t="s">
        <v>16</v>
      </c>
      <c r="F227" s="4">
        <v>0.91</v>
      </c>
      <c r="J227" s="3" t="str">
        <f>IF(AND(Tabla113[[#This Row],[Valor logrado]]&gt;=Tabla113[[#This Row],[Meta]],Tabla113[[#This Row],[Valor logrado]]&gt;0,Tabla113[[#This Row],[Meta]]&gt;0),"Sí","No")</f>
        <v>No</v>
      </c>
    </row>
    <row r="228" spans="1:10" x14ac:dyDescent="0.25">
      <c r="A228" s="1" t="s">
        <v>459</v>
      </c>
      <c r="B228" s="1" t="s">
        <v>465</v>
      </c>
      <c r="C228" s="1" t="s">
        <v>466</v>
      </c>
      <c r="D228">
        <v>230001</v>
      </c>
      <c r="E228" s="2" t="s">
        <v>13</v>
      </c>
      <c r="F228" s="4">
        <v>0.9</v>
      </c>
      <c r="J228" s="3" t="str">
        <f>IF(AND(Tabla113[[#This Row],[Valor logrado]]&gt;=Tabla113[[#This Row],[Meta]],Tabla113[[#This Row],[Valor logrado]]&gt;0,Tabla113[[#This Row],[Meta]]&gt;0),"Sí","No")</f>
        <v>No</v>
      </c>
    </row>
    <row r="229" spans="1:10" x14ac:dyDescent="0.25">
      <c r="A229" s="1" t="s">
        <v>467</v>
      </c>
      <c r="B229" s="1" t="s">
        <v>468</v>
      </c>
      <c r="C229" s="1" t="s">
        <v>469</v>
      </c>
      <c r="D229">
        <v>240000</v>
      </c>
      <c r="E229" s="2" t="s">
        <v>16</v>
      </c>
      <c r="F229" s="4">
        <v>0.92</v>
      </c>
      <c r="J229" s="3" t="str">
        <f>IF(AND(Tabla113[[#This Row],[Valor logrado]]&gt;=Tabla113[[#This Row],[Meta]],Tabla113[[#This Row],[Valor logrado]]&gt;0,Tabla113[[#This Row],[Meta]]&gt;0),"Sí","No")</f>
        <v>No</v>
      </c>
    </row>
    <row r="230" spans="1:10" x14ac:dyDescent="0.25">
      <c r="A230" s="1" t="s">
        <v>467</v>
      </c>
      <c r="B230" s="1" t="s">
        <v>470</v>
      </c>
      <c r="C230" s="1" t="s">
        <v>471</v>
      </c>
      <c r="D230">
        <v>240001</v>
      </c>
      <c r="E230" s="2" t="s">
        <v>13</v>
      </c>
      <c r="F230" s="4">
        <v>0.9</v>
      </c>
      <c r="J230" s="3" t="str">
        <f>IF(AND(Tabla113[[#This Row],[Valor logrado]]&gt;=Tabla113[[#This Row],[Meta]],Tabla113[[#This Row],[Valor logrado]]&gt;0,Tabla113[[#This Row],[Meta]]&gt;0),"Sí","No")</f>
        <v>No</v>
      </c>
    </row>
    <row r="231" spans="1:10" ht="25.5" x14ac:dyDescent="0.25">
      <c r="A231" s="1" t="s">
        <v>467</v>
      </c>
      <c r="B231" s="1" t="s">
        <v>472</v>
      </c>
      <c r="C231" s="1" t="s">
        <v>473</v>
      </c>
      <c r="D231">
        <v>240002</v>
      </c>
      <c r="E231" s="2" t="s">
        <v>13</v>
      </c>
      <c r="F231" s="4">
        <v>0.9</v>
      </c>
      <c r="J231" s="3" t="str">
        <f>IF(AND(Tabla113[[#This Row],[Valor logrado]]&gt;=Tabla113[[#This Row],[Meta]],Tabla113[[#This Row],[Valor logrado]]&gt;0,Tabla113[[#This Row],[Meta]]&gt;0),"Sí","No")</f>
        <v>No</v>
      </c>
    </row>
    <row r="232" spans="1:10" x14ac:dyDescent="0.25">
      <c r="A232" s="1" t="s">
        <v>467</v>
      </c>
      <c r="B232" s="1" t="s">
        <v>474</v>
      </c>
      <c r="C232" s="1" t="s">
        <v>475</v>
      </c>
      <c r="D232">
        <v>240003</v>
      </c>
      <c r="E232" s="2" t="s">
        <v>13</v>
      </c>
      <c r="F232" s="4">
        <v>0.9</v>
      </c>
      <c r="J232" s="3" t="str">
        <f>IF(AND(Tabla113[[#This Row],[Valor logrado]]&gt;=Tabla113[[#This Row],[Meta]],Tabla113[[#This Row],[Valor logrado]]&gt;0,Tabla113[[#This Row],[Meta]]&gt;0),"Sí","No")</f>
        <v>No</v>
      </c>
    </row>
    <row r="233" spans="1:10" x14ac:dyDescent="0.25">
      <c r="A233" s="1" t="s">
        <v>476</v>
      </c>
      <c r="B233" s="1" t="s">
        <v>477</v>
      </c>
      <c r="C233" s="1" t="s">
        <v>478</v>
      </c>
      <c r="D233">
        <v>250000</v>
      </c>
      <c r="E233" s="2" t="s">
        <v>16</v>
      </c>
      <c r="F233" s="4">
        <v>0.93</v>
      </c>
      <c r="J233" s="3" t="str">
        <f>IF(AND(Tabla113[[#This Row],[Valor logrado]]&gt;=Tabla113[[#This Row],[Meta]],Tabla113[[#This Row],[Valor logrado]]&gt;0,Tabla113[[#This Row],[Meta]]&gt;0),"Sí","No")</f>
        <v>No</v>
      </c>
    </row>
    <row r="234" spans="1:10" x14ac:dyDescent="0.25">
      <c r="A234" s="1" t="s">
        <v>476</v>
      </c>
      <c r="B234" s="1" t="s">
        <v>479</v>
      </c>
      <c r="C234" s="1" t="s">
        <v>480</v>
      </c>
      <c r="D234">
        <v>250004</v>
      </c>
      <c r="E234" s="2" t="s">
        <v>13</v>
      </c>
      <c r="F234" s="4">
        <v>0.85</v>
      </c>
      <c r="J234" s="3" t="str">
        <f>IF(AND(Tabla113[[#This Row],[Valor logrado]]&gt;=Tabla113[[#This Row],[Meta]],Tabla113[[#This Row],[Valor logrado]]&gt;0,Tabla113[[#This Row],[Meta]]&gt;0),"Sí","No")</f>
        <v>No</v>
      </c>
    </row>
    <row r="235" spans="1:10" x14ac:dyDescent="0.25">
      <c r="A235" s="1" t="s">
        <v>476</v>
      </c>
      <c r="B235" s="1" t="s">
        <v>481</v>
      </c>
      <c r="C235" s="1" t="s">
        <v>482</v>
      </c>
      <c r="D235">
        <v>250002</v>
      </c>
      <c r="E235" s="2" t="s">
        <v>13</v>
      </c>
      <c r="F235" s="4">
        <v>0.85</v>
      </c>
      <c r="J235" s="3" t="str">
        <f>IF(AND(Tabla113[[#This Row],[Valor logrado]]&gt;=Tabla113[[#This Row],[Meta]],Tabla113[[#This Row],[Valor logrado]]&gt;0,Tabla113[[#This Row],[Meta]]&gt;0),"Sí","No")</f>
        <v>No</v>
      </c>
    </row>
    <row r="236" spans="1:10" x14ac:dyDescent="0.25">
      <c r="A236" s="1" t="s">
        <v>476</v>
      </c>
      <c r="B236" s="1" t="s">
        <v>483</v>
      </c>
      <c r="C236" s="1" t="s">
        <v>484</v>
      </c>
      <c r="D236">
        <v>250001</v>
      </c>
      <c r="E236" s="2" t="s">
        <v>13</v>
      </c>
      <c r="F236" s="4">
        <v>0.95</v>
      </c>
      <c r="J236" s="3" t="str">
        <f>IF(AND(Tabla113[[#This Row],[Valor logrado]]&gt;=Tabla113[[#This Row],[Meta]],Tabla113[[#This Row],[Valor logrado]]&gt;0,Tabla113[[#This Row],[Meta]]&gt;0),"Sí","No")</f>
        <v>No</v>
      </c>
    </row>
    <row r="237" spans="1:10" x14ac:dyDescent="0.25">
      <c r="A237" s="1" t="s">
        <v>476</v>
      </c>
      <c r="B237" s="1" t="s">
        <v>485</v>
      </c>
      <c r="C237" s="1" t="s">
        <v>486</v>
      </c>
      <c r="D237">
        <v>250003</v>
      </c>
      <c r="E237" s="2" t="s">
        <v>13</v>
      </c>
      <c r="F237" s="4">
        <v>0.9</v>
      </c>
      <c r="J237" s="3" t="str">
        <f>IF(AND(Tabla113[[#This Row],[Valor logrado]]&gt;=Tabla113[[#This Row],[Meta]],Tabla113[[#This Row],[Valor logrado]]&gt;0,Tabla113[[#This Row],[Meta]]&gt;0),"Sí","No")</f>
        <v>No</v>
      </c>
    </row>
    <row r="238" spans="1:10" x14ac:dyDescent="0.25">
      <c r="A238" s="1" t="s">
        <v>487</v>
      </c>
      <c r="B238" s="1" t="s">
        <v>488</v>
      </c>
      <c r="C238" s="1" t="s">
        <v>489</v>
      </c>
      <c r="D238">
        <v>150200</v>
      </c>
      <c r="E238" s="2" t="s">
        <v>16</v>
      </c>
      <c r="F238" s="4">
        <v>0.88</v>
      </c>
      <c r="J238" s="3" t="str">
        <f>IF(AND(Tabla113[[#This Row],[Valor logrado]]&gt;=Tabla113[[#This Row],[Meta]],Tabla113[[#This Row],[Valor logrado]]&gt;0,Tabla113[[#This Row],[Meta]]&gt;0),"Sí","No")</f>
        <v>No</v>
      </c>
    </row>
    <row r="239" spans="1:10" x14ac:dyDescent="0.25">
      <c r="A239" s="1" t="s">
        <v>487</v>
      </c>
      <c r="B239" s="1" t="s">
        <v>490</v>
      </c>
      <c r="C239" s="1" t="s">
        <v>491</v>
      </c>
      <c r="D239">
        <v>150201</v>
      </c>
      <c r="E239" s="2" t="s">
        <v>13</v>
      </c>
      <c r="F239" s="4">
        <v>0.9</v>
      </c>
      <c r="J239" s="3" t="str">
        <f>IF(AND(Tabla113[[#This Row],[Valor logrado]]&gt;=Tabla113[[#This Row],[Meta]],Tabla113[[#This Row],[Valor logrado]]&gt;0,Tabla113[[#This Row],[Meta]]&gt;0),"Sí","No")</f>
        <v>No</v>
      </c>
    </row>
    <row r="240" spans="1:10" x14ac:dyDescent="0.25">
      <c r="A240" s="1" t="s">
        <v>487</v>
      </c>
      <c r="B240" s="1" t="s">
        <v>492</v>
      </c>
      <c r="C240" s="1" t="s">
        <v>493</v>
      </c>
      <c r="D240">
        <v>150202</v>
      </c>
      <c r="E240" s="2" t="s">
        <v>13</v>
      </c>
      <c r="F240" s="4">
        <v>0.9</v>
      </c>
      <c r="J240" s="3" t="str">
        <f>IF(AND(Tabla113[[#This Row],[Valor logrado]]&gt;=Tabla113[[#This Row],[Meta]],Tabla113[[#This Row],[Valor logrado]]&gt;0,Tabla113[[#This Row],[Meta]]&gt;0),"Sí","No")</f>
        <v>No</v>
      </c>
    </row>
    <row r="241" spans="1:10" x14ac:dyDescent="0.25">
      <c r="A241" s="1" t="s">
        <v>487</v>
      </c>
      <c r="B241" s="1" t="s">
        <v>494</v>
      </c>
      <c r="C241" s="1" t="s">
        <v>495</v>
      </c>
      <c r="D241">
        <v>150203</v>
      </c>
      <c r="E241" s="2" t="s">
        <v>13</v>
      </c>
      <c r="F241" s="4">
        <v>0.9</v>
      </c>
      <c r="J241" s="3" t="str">
        <f>IF(AND(Tabla113[[#This Row],[Valor logrado]]&gt;=Tabla113[[#This Row],[Meta]],Tabla113[[#This Row],[Valor logrado]]&gt;0,Tabla113[[#This Row],[Meta]]&gt;0),"Sí","No")</f>
        <v>No</v>
      </c>
    </row>
    <row r="242" spans="1:10" x14ac:dyDescent="0.25">
      <c r="A242" s="1" t="s">
        <v>487</v>
      </c>
      <c r="B242" s="1" t="s">
        <v>496</v>
      </c>
      <c r="C242" s="1" t="s">
        <v>497</v>
      </c>
      <c r="D242">
        <v>150204</v>
      </c>
      <c r="E242" s="2" t="s">
        <v>13</v>
      </c>
      <c r="F242" s="4">
        <v>0.85</v>
      </c>
      <c r="J242" s="3" t="str">
        <f>IF(AND(Tabla113[[#This Row],[Valor logrado]]&gt;=Tabla113[[#This Row],[Meta]],Tabla113[[#This Row],[Valor logrado]]&gt;0,Tabla113[[#This Row],[Meta]]&gt;0),"Sí","No")</f>
        <v>No</v>
      </c>
    </row>
    <row r="243" spans="1:10" x14ac:dyDescent="0.25">
      <c r="A243" s="1" t="s">
        <v>487</v>
      </c>
      <c r="B243" s="1" t="s">
        <v>498</v>
      </c>
      <c r="C243" s="1" t="s">
        <v>499</v>
      </c>
      <c r="D243">
        <v>150205</v>
      </c>
      <c r="E243" s="2" t="s">
        <v>13</v>
      </c>
      <c r="F243" s="4">
        <v>0.85</v>
      </c>
      <c r="J243" s="3" t="str">
        <f>IF(AND(Tabla113[[#This Row],[Valor logrado]]&gt;=Tabla113[[#This Row],[Meta]],Tabla113[[#This Row],[Valor logrado]]&gt;0,Tabla113[[#This Row],[Meta]]&gt;0),"Sí","No")</f>
        <v>No</v>
      </c>
    </row>
    <row r="244" spans="1:10" x14ac:dyDescent="0.25">
      <c r="A244" s="1" t="s">
        <v>487</v>
      </c>
      <c r="B244" s="1" t="s">
        <v>500</v>
      </c>
      <c r="C244" s="1" t="s">
        <v>501</v>
      </c>
      <c r="D244">
        <v>150206</v>
      </c>
      <c r="E244" s="2" t="s">
        <v>13</v>
      </c>
      <c r="F244" s="4">
        <v>0.85</v>
      </c>
      <c r="J244" s="3" t="str">
        <f>IF(AND(Tabla113[[#This Row],[Valor logrado]]&gt;=Tabla113[[#This Row],[Meta]],Tabla113[[#This Row],[Valor logrado]]&gt;0,Tabla113[[#This Row],[Meta]]&gt;0),"Sí","No")</f>
        <v>No</v>
      </c>
    </row>
    <row r="245" spans="1:10" x14ac:dyDescent="0.25">
      <c r="A245" s="1" t="s">
        <v>487</v>
      </c>
      <c r="B245" s="1" t="s">
        <v>502</v>
      </c>
      <c r="C245" s="1" t="s">
        <v>503</v>
      </c>
      <c r="D245">
        <v>150207</v>
      </c>
      <c r="E245" s="2" t="s">
        <v>13</v>
      </c>
      <c r="F245" s="4">
        <v>0.9</v>
      </c>
      <c r="J245" s="3" t="str">
        <f>IF(AND(Tabla113[[#This Row],[Valor logrado]]&gt;=Tabla113[[#This Row],[Meta]],Tabla113[[#This Row],[Valor logrado]]&gt;0,Tabla113[[#This Row],[Meta]]&gt;0),"Sí","No")</f>
        <v>No</v>
      </c>
    </row>
    <row r="246" spans="1:10" x14ac:dyDescent="0.25">
      <c r="A246" s="1" t="s">
        <v>487</v>
      </c>
      <c r="B246" s="1" t="s">
        <v>504</v>
      </c>
      <c r="C246" s="1" t="s">
        <v>505</v>
      </c>
      <c r="D246">
        <v>150208</v>
      </c>
      <c r="E246" s="2" t="s">
        <v>13</v>
      </c>
      <c r="F246" s="4">
        <v>0.9</v>
      </c>
      <c r="J246" s="3" t="str">
        <f>IF(AND(Tabla113[[#This Row],[Valor logrado]]&gt;=Tabla113[[#This Row],[Meta]],Tabla113[[#This Row],[Valor logrado]]&gt;0,Tabla113[[#This Row],[Meta]]&gt;0),"Sí","No")</f>
        <v>No</v>
      </c>
    </row>
    <row r="247" spans="1:10" x14ac:dyDescent="0.25">
      <c r="A247" s="1" t="s">
        <v>487</v>
      </c>
      <c r="B247" s="1" t="s">
        <v>506</v>
      </c>
      <c r="C247" s="1" t="s">
        <v>507</v>
      </c>
      <c r="D247">
        <v>150209</v>
      </c>
      <c r="E247" s="2" t="s">
        <v>13</v>
      </c>
      <c r="F247" s="4">
        <v>0.9</v>
      </c>
      <c r="J247" s="3" t="str">
        <f>IF(AND(Tabla113[[#This Row],[Valor logrado]]&gt;=Tabla113[[#This Row],[Meta]],Tabla113[[#This Row],[Valor logrado]]&gt;0,Tabla113[[#This Row],[Meta]]&gt;0),"Sí","No")</f>
        <v>No</v>
      </c>
    </row>
    <row r="248" spans="1:10" x14ac:dyDescent="0.25">
      <c r="A248" s="1" t="s">
        <v>508</v>
      </c>
      <c r="B248" s="1" t="s">
        <v>509</v>
      </c>
      <c r="C248" s="1" t="s">
        <v>510</v>
      </c>
      <c r="D248">
        <v>70101</v>
      </c>
      <c r="E248" s="2" t="s">
        <v>16</v>
      </c>
      <c r="F248" s="4" t="s">
        <v>17</v>
      </c>
      <c r="J248" s="3" t="str">
        <f>IF(AND(Tabla113[[#This Row],[Valor logrado]]&gt;=Tabla113[[#This Row],[Meta]],Tabla113[[#This Row],[Valor logrado]]&gt;0,Tabla113[[#This Row],[Meta]]&gt;0),"Sí","No")</f>
        <v>No</v>
      </c>
    </row>
    <row r="249" spans="1:10" x14ac:dyDescent="0.25">
      <c r="A249" s="1" t="s">
        <v>508</v>
      </c>
      <c r="B249" s="1" t="s">
        <v>511</v>
      </c>
      <c r="C249" s="1" t="s">
        <v>512</v>
      </c>
      <c r="D249">
        <v>70102</v>
      </c>
      <c r="E249" s="2" t="s">
        <v>13</v>
      </c>
      <c r="F249" s="4">
        <v>0.9</v>
      </c>
      <c r="J249" s="3" t="str">
        <f>IF(AND(Tabla113[[#This Row],[Valor logrado]]&gt;=Tabla113[[#This Row],[Meta]],Tabla113[[#This Row],[Valor logrado]]&gt;0,Tabla113[[#This Row],[Meta]]&gt;0),"Sí","No")</f>
        <v>No</v>
      </c>
    </row>
  </sheetData>
  <pageMargins left="0.7" right="0.7" top="0.75" bottom="0.75" header="0.3" footer="0.3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67392-5ED7-4F55-84FC-84D9DDCDF250}">
  <sheetPr codeName="Hoja13">
    <tabColor theme="3"/>
  </sheetPr>
  <dimension ref="A1:J249"/>
  <sheetViews>
    <sheetView workbookViewId="0"/>
  </sheetViews>
  <sheetFormatPr baseColWidth="10" defaultColWidth="11.42578125" defaultRowHeight="15" x14ac:dyDescent="0.25"/>
  <cols>
    <col min="1" max="1" width="21.7109375" bestFit="1" customWidth="1"/>
    <col min="2" max="2" width="74.85546875" customWidth="1"/>
    <col min="3" max="3" width="36.28515625" customWidth="1"/>
    <col min="4" max="4" width="25.140625" customWidth="1"/>
    <col min="5" max="5" width="17.7109375" bestFit="1" customWidth="1"/>
    <col min="6" max="6" width="14.7109375" style="4" customWidth="1"/>
    <col min="7" max="7" width="13.28515625" style="3" customWidth="1"/>
    <col min="8" max="8" width="15.28515625" style="3" customWidth="1"/>
    <col min="9" max="9" width="15" style="4" customWidth="1"/>
    <col min="10" max="10" width="15.85546875" style="3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4" t="s">
        <v>5</v>
      </c>
      <c r="G1" s="3" t="s">
        <v>6</v>
      </c>
      <c r="H1" s="3" t="s">
        <v>7</v>
      </c>
      <c r="I1" s="4" t="s">
        <v>8</v>
      </c>
      <c r="J1" s="3" t="s">
        <v>9</v>
      </c>
    </row>
    <row r="2" spans="1:10" x14ac:dyDescent="0.25">
      <c r="A2" s="1" t="s">
        <v>10</v>
      </c>
      <c r="B2" s="1" t="s">
        <v>11</v>
      </c>
      <c r="C2" s="1" t="s">
        <v>12</v>
      </c>
      <c r="D2">
        <v>150102</v>
      </c>
      <c r="E2" s="2" t="s">
        <v>13</v>
      </c>
      <c r="F2" s="4" t="s">
        <v>17</v>
      </c>
      <c r="J2" s="3" t="str">
        <f>IF(AND(Tabla114[[#This Row],[Valor logrado]]&gt;=Tabla114[[#This Row],[Meta]],Tabla114[[#This Row],[Valor logrado]]&gt;0,Tabla114[[#This Row],[Meta]]&gt;0),"Sí","No")</f>
        <v>No</v>
      </c>
    </row>
    <row r="3" spans="1:10" x14ac:dyDescent="0.25">
      <c r="A3" s="1" t="s">
        <v>10</v>
      </c>
      <c r="B3" s="1" t="s">
        <v>14</v>
      </c>
      <c r="C3" s="1" t="s">
        <v>15</v>
      </c>
      <c r="D3">
        <v>150101</v>
      </c>
      <c r="E3" s="2" t="s">
        <v>16</v>
      </c>
      <c r="F3" s="4">
        <v>0.95</v>
      </c>
      <c r="J3" s="3" t="str">
        <f>IF(AND(Tabla114[[#This Row],[Valor logrado]]&gt;=Tabla114[[#This Row],[Meta]],Tabla114[[#This Row],[Valor logrado]]&gt;0,Tabla114[[#This Row],[Meta]]&gt;0),"Sí","No")</f>
        <v>No</v>
      </c>
    </row>
    <row r="4" spans="1:10" x14ac:dyDescent="0.25">
      <c r="A4" s="1" t="s">
        <v>10</v>
      </c>
      <c r="B4" s="1" t="s">
        <v>18</v>
      </c>
      <c r="C4" s="1" t="s">
        <v>19</v>
      </c>
      <c r="D4">
        <v>150103</v>
      </c>
      <c r="E4" s="2" t="s">
        <v>13</v>
      </c>
      <c r="F4" s="4" t="s">
        <v>17</v>
      </c>
      <c r="J4" s="3" t="str">
        <f>IF(AND(Tabla114[[#This Row],[Valor logrado]]&gt;=Tabla114[[#This Row],[Meta]],Tabla114[[#This Row],[Valor logrado]]&gt;0,Tabla114[[#This Row],[Meta]]&gt;0),"Sí","No")</f>
        <v>No</v>
      </c>
    </row>
    <row r="5" spans="1:10" x14ac:dyDescent="0.25">
      <c r="A5" s="1" t="s">
        <v>10</v>
      </c>
      <c r="B5" s="1" t="s">
        <v>20</v>
      </c>
      <c r="C5" s="1" t="s">
        <v>21</v>
      </c>
      <c r="D5">
        <v>150104</v>
      </c>
      <c r="E5" s="2" t="s">
        <v>13</v>
      </c>
      <c r="F5" s="4" t="s">
        <v>17</v>
      </c>
      <c r="J5" s="3" t="str">
        <f>IF(AND(Tabla114[[#This Row],[Valor logrado]]&gt;=Tabla114[[#This Row],[Meta]],Tabla114[[#This Row],[Valor logrado]]&gt;0,Tabla114[[#This Row],[Meta]]&gt;0),"Sí","No")</f>
        <v>No</v>
      </c>
    </row>
    <row r="6" spans="1:10" x14ac:dyDescent="0.25">
      <c r="A6" s="1" t="s">
        <v>10</v>
      </c>
      <c r="B6" s="1" t="s">
        <v>22</v>
      </c>
      <c r="C6" s="1" t="s">
        <v>23</v>
      </c>
      <c r="D6">
        <v>150105</v>
      </c>
      <c r="E6" s="2" t="s">
        <v>13</v>
      </c>
      <c r="F6" s="4" t="s">
        <v>17</v>
      </c>
      <c r="J6" s="3" t="str">
        <f>IF(AND(Tabla114[[#This Row],[Valor logrado]]&gt;=Tabla114[[#This Row],[Meta]],Tabla114[[#This Row],[Valor logrado]]&gt;0,Tabla114[[#This Row],[Meta]]&gt;0),"Sí","No")</f>
        <v>No</v>
      </c>
    </row>
    <row r="7" spans="1:10" x14ac:dyDescent="0.25">
      <c r="A7" s="1" t="s">
        <v>10</v>
      </c>
      <c r="B7" s="1" t="s">
        <v>24</v>
      </c>
      <c r="C7" s="1" t="s">
        <v>25</v>
      </c>
      <c r="D7">
        <v>150106</v>
      </c>
      <c r="E7" s="2" t="s">
        <v>13</v>
      </c>
      <c r="F7" s="4" t="s">
        <v>17</v>
      </c>
      <c r="J7" s="3" t="str">
        <f>IF(AND(Tabla114[[#This Row],[Valor logrado]]&gt;=Tabla114[[#This Row],[Meta]],Tabla114[[#This Row],[Valor logrado]]&gt;0,Tabla114[[#This Row],[Meta]]&gt;0),"Sí","No")</f>
        <v>No</v>
      </c>
    </row>
    <row r="8" spans="1:10" x14ac:dyDescent="0.25">
      <c r="A8" s="1" t="s">
        <v>10</v>
      </c>
      <c r="B8" s="1" t="s">
        <v>26</v>
      </c>
      <c r="C8" s="1" t="s">
        <v>27</v>
      </c>
      <c r="D8">
        <v>150107</v>
      </c>
      <c r="E8" s="2" t="s">
        <v>13</v>
      </c>
      <c r="F8" s="4" t="s">
        <v>17</v>
      </c>
      <c r="J8" s="3" t="str">
        <f>IF(AND(Tabla114[[#This Row],[Valor logrado]]&gt;=Tabla114[[#This Row],[Meta]],Tabla114[[#This Row],[Valor logrado]]&gt;0,Tabla114[[#This Row],[Meta]]&gt;0),"Sí","No")</f>
        <v>No</v>
      </c>
    </row>
    <row r="9" spans="1:10" x14ac:dyDescent="0.25">
      <c r="A9" s="1" t="s">
        <v>10</v>
      </c>
      <c r="B9" s="1" t="s">
        <v>28</v>
      </c>
      <c r="C9" s="1" t="s">
        <v>29</v>
      </c>
      <c r="D9">
        <v>150108</v>
      </c>
      <c r="E9" s="2" t="s">
        <v>13</v>
      </c>
      <c r="F9" s="4" t="s">
        <v>17</v>
      </c>
      <c r="J9" s="3" t="str">
        <f>IF(AND(Tabla114[[#This Row],[Valor logrado]]&gt;=Tabla114[[#This Row],[Meta]],Tabla114[[#This Row],[Valor logrado]]&gt;0,Tabla114[[#This Row],[Meta]]&gt;0),"Sí","No")</f>
        <v>No</v>
      </c>
    </row>
    <row r="10" spans="1:10" x14ac:dyDescent="0.25">
      <c r="A10" s="1" t="s">
        <v>30</v>
      </c>
      <c r="B10" s="1" t="s">
        <v>31</v>
      </c>
      <c r="C10" s="1" t="s">
        <v>32</v>
      </c>
      <c r="D10">
        <v>10003</v>
      </c>
      <c r="E10" s="2" t="s">
        <v>33</v>
      </c>
      <c r="F10" s="4" t="s">
        <v>17</v>
      </c>
      <c r="J10" s="3" t="str">
        <f>IF(AND(Tabla114[[#This Row],[Valor logrado]]&gt;=Tabla114[[#This Row],[Meta]],Tabla114[[#This Row],[Valor logrado]]&gt;0,Tabla114[[#This Row],[Meta]]&gt;0),"Sí","No")</f>
        <v>No</v>
      </c>
    </row>
    <row r="11" spans="1:10" x14ac:dyDescent="0.25">
      <c r="A11" s="1" t="s">
        <v>30</v>
      </c>
      <c r="B11" s="1" t="s">
        <v>31</v>
      </c>
      <c r="C11" s="1" t="s">
        <v>34</v>
      </c>
      <c r="D11">
        <v>10001</v>
      </c>
      <c r="E11" s="2" t="s">
        <v>33</v>
      </c>
      <c r="F11" s="4" t="s">
        <v>17</v>
      </c>
      <c r="J11" s="3" t="str">
        <f>IF(AND(Tabla114[[#This Row],[Valor logrado]]&gt;=Tabla114[[#This Row],[Meta]],Tabla114[[#This Row],[Valor logrado]]&gt;0,Tabla114[[#This Row],[Meta]]&gt;0),"Sí","No")</f>
        <v>No</v>
      </c>
    </row>
    <row r="12" spans="1:10" x14ac:dyDescent="0.25">
      <c r="A12" s="1" t="s">
        <v>30</v>
      </c>
      <c r="B12" s="1" t="s">
        <v>31</v>
      </c>
      <c r="C12" s="1" t="s">
        <v>35</v>
      </c>
      <c r="D12">
        <v>10000</v>
      </c>
      <c r="E12" s="2" t="s">
        <v>16</v>
      </c>
      <c r="F12" s="4">
        <v>0.95</v>
      </c>
      <c r="J12" s="3" t="str">
        <f>IF(AND(Tabla114[[#This Row],[Valor logrado]]&gt;=Tabla114[[#This Row],[Meta]],Tabla114[[#This Row],[Valor logrado]]&gt;0,Tabla114[[#This Row],[Meta]]&gt;0),"Sí","No")</f>
        <v>No</v>
      </c>
    </row>
    <row r="13" spans="1:10" x14ac:dyDescent="0.25">
      <c r="A13" s="1" t="s">
        <v>30</v>
      </c>
      <c r="B13" s="1" t="s">
        <v>31</v>
      </c>
      <c r="C13" s="1" t="s">
        <v>36</v>
      </c>
      <c r="D13">
        <v>10005</v>
      </c>
      <c r="E13" s="2" t="s">
        <v>33</v>
      </c>
      <c r="F13" s="4" t="s">
        <v>17</v>
      </c>
      <c r="J13" s="3" t="str">
        <f>IF(AND(Tabla114[[#This Row],[Valor logrado]]&gt;=Tabla114[[#This Row],[Meta]],Tabla114[[#This Row],[Valor logrado]]&gt;0,Tabla114[[#This Row],[Meta]]&gt;0),"Sí","No")</f>
        <v>No</v>
      </c>
    </row>
    <row r="14" spans="1:10" x14ac:dyDescent="0.25">
      <c r="A14" s="1" t="s">
        <v>30</v>
      </c>
      <c r="B14" s="1" t="s">
        <v>31</v>
      </c>
      <c r="C14" s="1" t="s">
        <v>37</v>
      </c>
      <c r="D14">
        <v>10006</v>
      </c>
      <c r="E14" s="2" t="s">
        <v>33</v>
      </c>
      <c r="F14" s="4" t="s">
        <v>17</v>
      </c>
      <c r="J14" s="3" t="str">
        <f>IF(AND(Tabla114[[#This Row],[Valor logrado]]&gt;=Tabla114[[#This Row],[Meta]],Tabla114[[#This Row],[Valor logrado]]&gt;0,Tabla114[[#This Row],[Meta]]&gt;0),"Sí","No")</f>
        <v>No</v>
      </c>
    </row>
    <row r="15" spans="1:10" x14ac:dyDescent="0.25">
      <c r="A15" s="1" t="s">
        <v>30</v>
      </c>
      <c r="B15" s="1" t="s">
        <v>38</v>
      </c>
      <c r="C15" s="1" t="s">
        <v>39</v>
      </c>
      <c r="D15">
        <v>10007</v>
      </c>
      <c r="E15" s="2" t="s">
        <v>13</v>
      </c>
      <c r="F15" s="4" t="s">
        <v>17</v>
      </c>
      <c r="J15" s="3" t="str">
        <f>IF(AND(Tabla114[[#This Row],[Valor logrado]]&gt;=Tabla114[[#This Row],[Meta]],Tabla114[[#This Row],[Valor logrado]]&gt;0,Tabla114[[#This Row],[Meta]]&gt;0),"Sí","No")</f>
        <v>No</v>
      </c>
    </row>
    <row r="16" spans="1:10" x14ac:dyDescent="0.25">
      <c r="A16" s="1" t="s">
        <v>30</v>
      </c>
      <c r="B16" s="1" t="s">
        <v>40</v>
      </c>
      <c r="C16" s="1" t="s">
        <v>41</v>
      </c>
      <c r="D16">
        <v>10004</v>
      </c>
      <c r="E16" s="2" t="s">
        <v>13</v>
      </c>
      <c r="F16" s="4" t="s">
        <v>17</v>
      </c>
      <c r="J16" s="3" t="str">
        <f>IF(AND(Tabla114[[#This Row],[Valor logrado]]&gt;=Tabla114[[#This Row],[Meta]],Tabla114[[#This Row],[Valor logrado]]&gt;0,Tabla114[[#This Row],[Meta]]&gt;0),"Sí","No")</f>
        <v>No</v>
      </c>
    </row>
    <row r="17" spans="1:10" x14ac:dyDescent="0.25">
      <c r="A17" s="1" t="s">
        <v>30</v>
      </c>
      <c r="B17" s="1" t="s">
        <v>42</v>
      </c>
      <c r="C17" s="1" t="s">
        <v>43</v>
      </c>
      <c r="D17">
        <v>10002</v>
      </c>
      <c r="E17" s="2" t="s">
        <v>13</v>
      </c>
      <c r="F17" s="4" t="s">
        <v>17</v>
      </c>
      <c r="J17" s="3" t="str">
        <f>IF(AND(Tabla114[[#This Row],[Valor logrado]]&gt;=Tabla114[[#This Row],[Meta]],Tabla114[[#This Row],[Valor logrado]]&gt;0,Tabla114[[#This Row],[Meta]]&gt;0),"Sí","No")</f>
        <v>No</v>
      </c>
    </row>
    <row r="18" spans="1:10" x14ac:dyDescent="0.25">
      <c r="A18" s="1" t="s">
        <v>30</v>
      </c>
      <c r="B18" s="1" t="s">
        <v>42</v>
      </c>
      <c r="C18" s="1" t="s">
        <v>44</v>
      </c>
      <c r="D18">
        <v>10009</v>
      </c>
      <c r="E18" s="2" t="s">
        <v>33</v>
      </c>
      <c r="F18" s="4" t="s">
        <v>17</v>
      </c>
      <c r="J18" s="3" t="str">
        <f>IF(AND(Tabla114[[#This Row],[Valor logrado]]&gt;=Tabla114[[#This Row],[Meta]],Tabla114[[#This Row],[Valor logrado]]&gt;0,Tabla114[[#This Row],[Meta]]&gt;0),"Sí","No")</f>
        <v>No</v>
      </c>
    </row>
    <row r="19" spans="1:10" x14ac:dyDescent="0.25">
      <c r="A19" s="1" t="s">
        <v>45</v>
      </c>
      <c r="B19" s="1" t="s">
        <v>46</v>
      </c>
      <c r="C19" s="1" t="s">
        <v>47</v>
      </c>
      <c r="D19">
        <v>20000</v>
      </c>
      <c r="E19" s="2" t="s">
        <v>16</v>
      </c>
      <c r="F19" s="4">
        <v>0.92</v>
      </c>
      <c r="J19" s="3" t="str">
        <f>IF(AND(Tabla114[[#This Row],[Valor logrado]]&gt;=Tabla114[[#This Row],[Meta]],Tabla114[[#This Row],[Valor logrado]]&gt;0,Tabla114[[#This Row],[Meta]]&gt;0),"Sí","No")</f>
        <v>No</v>
      </c>
    </row>
    <row r="20" spans="1:10" x14ac:dyDescent="0.25">
      <c r="A20" s="1" t="s">
        <v>45</v>
      </c>
      <c r="B20" s="1" t="s">
        <v>48</v>
      </c>
      <c r="C20" s="1" t="s">
        <v>49</v>
      </c>
      <c r="D20">
        <v>20018</v>
      </c>
      <c r="E20" s="2" t="s">
        <v>13</v>
      </c>
      <c r="F20" s="4" t="s">
        <v>17</v>
      </c>
      <c r="J20" s="3" t="str">
        <f>IF(AND(Tabla114[[#This Row],[Valor logrado]]&gt;=Tabla114[[#This Row],[Meta]],Tabla114[[#This Row],[Valor logrado]]&gt;0,Tabla114[[#This Row],[Meta]]&gt;0),"Sí","No")</f>
        <v>No</v>
      </c>
    </row>
    <row r="21" spans="1:10" x14ac:dyDescent="0.25">
      <c r="A21" s="1" t="s">
        <v>45</v>
      </c>
      <c r="B21" s="1" t="s">
        <v>50</v>
      </c>
      <c r="C21" s="1" t="s">
        <v>51</v>
      </c>
      <c r="D21">
        <v>20012</v>
      </c>
      <c r="E21" s="2" t="s">
        <v>13</v>
      </c>
      <c r="F21" s="4" t="s">
        <v>17</v>
      </c>
      <c r="J21" s="3" t="str">
        <f>IF(AND(Tabla114[[#This Row],[Valor logrado]]&gt;=Tabla114[[#This Row],[Meta]],Tabla114[[#This Row],[Valor logrado]]&gt;0,Tabla114[[#This Row],[Meta]]&gt;0),"Sí","No")</f>
        <v>No</v>
      </c>
    </row>
    <row r="22" spans="1:10" x14ac:dyDescent="0.25">
      <c r="A22" s="1" t="s">
        <v>45</v>
      </c>
      <c r="B22" s="1" t="s">
        <v>52</v>
      </c>
      <c r="C22" s="1" t="s">
        <v>53</v>
      </c>
      <c r="D22">
        <v>20011</v>
      </c>
      <c r="E22" s="2" t="s">
        <v>13</v>
      </c>
      <c r="F22" s="4" t="s">
        <v>17</v>
      </c>
      <c r="J22" s="3" t="str">
        <f>IF(AND(Tabla114[[#This Row],[Valor logrado]]&gt;=Tabla114[[#This Row],[Meta]],Tabla114[[#This Row],[Valor logrado]]&gt;0,Tabla114[[#This Row],[Meta]]&gt;0),"Sí","No")</f>
        <v>No</v>
      </c>
    </row>
    <row r="23" spans="1:10" x14ac:dyDescent="0.25">
      <c r="A23" s="1" t="s">
        <v>45</v>
      </c>
      <c r="B23" s="1" t="s">
        <v>54</v>
      </c>
      <c r="C23" s="1" t="s">
        <v>55</v>
      </c>
      <c r="D23">
        <v>20002</v>
      </c>
      <c r="E23" s="2" t="s">
        <v>13</v>
      </c>
      <c r="F23" s="4" t="s">
        <v>17</v>
      </c>
      <c r="J23" s="3" t="str">
        <f>IF(AND(Tabla114[[#This Row],[Valor logrado]]&gt;=Tabla114[[#This Row],[Meta]],Tabla114[[#This Row],[Valor logrado]]&gt;0,Tabla114[[#This Row],[Meta]]&gt;0),"Sí","No")</f>
        <v>No</v>
      </c>
    </row>
    <row r="24" spans="1:10" x14ac:dyDescent="0.25">
      <c r="A24" s="1" t="s">
        <v>45</v>
      </c>
      <c r="B24" s="1" t="s">
        <v>56</v>
      </c>
      <c r="C24" s="1" t="s">
        <v>57</v>
      </c>
      <c r="D24">
        <v>20016</v>
      </c>
      <c r="E24" s="2" t="s">
        <v>13</v>
      </c>
      <c r="F24" s="4" t="s">
        <v>17</v>
      </c>
      <c r="J24" s="3" t="str">
        <f>IF(AND(Tabla114[[#This Row],[Valor logrado]]&gt;=Tabla114[[#This Row],[Meta]],Tabla114[[#This Row],[Valor logrado]]&gt;0,Tabla114[[#This Row],[Meta]]&gt;0),"Sí","No")</f>
        <v>No</v>
      </c>
    </row>
    <row r="25" spans="1:10" x14ac:dyDescent="0.25">
      <c r="A25" s="1" t="s">
        <v>45</v>
      </c>
      <c r="B25" s="1" t="s">
        <v>58</v>
      </c>
      <c r="C25" s="1" t="s">
        <v>59</v>
      </c>
      <c r="D25">
        <v>20019</v>
      </c>
      <c r="E25" s="2" t="s">
        <v>13</v>
      </c>
      <c r="F25" s="4" t="s">
        <v>17</v>
      </c>
      <c r="J25" s="3" t="str">
        <f>IF(AND(Tabla114[[#This Row],[Valor logrado]]&gt;=Tabla114[[#This Row],[Meta]],Tabla114[[#This Row],[Valor logrado]]&gt;0,Tabla114[[#This Row],[Meta]]&gt;0),"Sí","No")</f>
        <v>No</v>
      </c>
    </row>
    <row r="26" spans="1:10" x14ac:dyDescent="0.25">
      <c r="A26" s="1" t="s">
        <v>45</v>
      </c>
      <c r="B26" s="1" t="s">
        <v>60</v>
      </c>
      <c r="C26" s="1" t="s">
        <v>61</v>
      </c>
      <c r="D26">
        <v>20007</v>
      </c>
      <c r="E26" s="2" t="s">
        <v>13</v>
      </c>
      <c r="F26" s="4" t="s">
        <v>17</v>
      </c>
      <c r="J26" s="3" t="str">
        <f>IF(AND(Tabla114[[#This Row],[Valor logrado]]&gt;=Tabla114[[#This Row],[Meta]],Tabla114[[#This Row],[Valor logrado]]&gt;0,Tabla114[[#This Row],[Meta]]&gt;0),"Sí","No")</f>
        <v>No</v>
      </c>
    </row>
    <row r="27" spans="1:10" x14ac:dyDescent="0.25">
      <c r="A27" s="1" t="s">
        <v>45</v>
      </c>
      <c r="B27" s="1" t="s">
        <v>62</v>
      </c>
      <c r="C27" s="1" t="s">
        <v>63</v>
      </c>
      <c r="D27">
        <v>20010</v>
      </c>
      <c r="E27" s="2" t="s">
        <v>13</v>
      </c>
      <c r="F27" s="4" t="s">
        <v>17</v>
      </c>
      <c r="J27" s="3" t="str">
        <f>IF(AND(Tabla114[[#This Row],[Valor logrado]]&gt;=Tabla114[[#This Row],[Meta]],Tabla114[[#This Row],[Valor logrado]]&gt;0,Tabla114[[#This Row],[Meta]]&gt;0),"Sí","No")</f>
        <v>No</v>
      </c>
    </row>
    <row r="28" spans="1:10" x14ac:dyDescent="0.25">
      <c r="A28" s="1" t="s">
        <v>45</v>
      </c>
      <c r="B28" s="1" t="s">
        <v>64</v>
      </c>
      <c r="C28" s="1" t="s">
        <v>65</v>
      </c>
      <c r="D28">
        <v>20015</v>
      </c>
      <c r="E28" s="2" t="s">
        <v>13</v>
      </c>
      <c r="F28" s="4" t="s">
        <v>17</v>
      </c>
      <c r="J28" s="3" t="str">
        <f>IF(AND(Tabla114[[#This Row],[Valor logrado]]&gt;=Tabla114[[#This Row],[Meta]],Tabla114[[#This Row],[Valor logrado]]&gt;0,Tabla114[[#This Row],[Meta]]&gt;0),"Sí","No")</f>
        <v>No</v>
      </c>
    </row>
    <row r="29" spans="1:10" x14ac:dyDescent="0.25">
      <c r="A29" s="1" t="s">
        <v>45</v>
      </c>
      <c r="B29" s="1" t="s">
        <v>66</v>
      </c>
      <c r="C29" s="1" t="s">
        <v>67</v>
      </c>
      <c r="D29">
        <v>20008</v>
      </c>
      <c r="E29" s="2" t="s">
        <v>13</v>
      </c>
      <c r="F29" s="4" t="s">
        <v>17</v>
      </c>
      <c r="J29" s="3" t="str">
        <f>IF(AND(Tabla114[[#This Row],[Valor logrado]]&gt;=Tabla114[[#This Row],[Meta]],Tabla114[[#This Row],[Valor logrado]]&gt;0,Tabla114[[#This Row],[Meta]]&gt;0),"Sí","No")</f>
        <v>No</v>
      </c>
    </row>
    <row r="30" spans="1:10" x14ac:dyDescent="0.25">
      <c r="A30" s="1" t="s">
        <v>45</v>
      </c>
      <c r="B30" s="1" t="s">
        <v>68</v>
      </c>
      <c r="C30" s="1" t="s">
        <v>69</v>
      </c>
      <c r="D30">
        <v>20001</v>
      </c>
      <c r="E30" s="2" t="s">
        <v>13</v>
      </c>
      <c r="F30" s="4" t="s">
        <v>17</v>
      </c>
      <c r="J30" s="3" t="str">
        <f>IF(AND(Tabla114[[#This Row],[Valor logrado]]&gt;=Tabla114[[#This Row],[Meta]],Tabla114[[#This Row],[Valor logrado]]&gt;0,Tabla114[[#This Row],[Meta]]&gt;0),"Sí","No")</f>
        <v>No</v>
      </c>
    </row>
    <row r="31" spans="1:10" x14ac:dyDescent="0.25">
      <c r="A31" s="1" t="s">
        <v>45</v>
      </c>
      <c r="B31" s="1" t="s">
        <v>70</v>
      </c>
      <c r="C31" s="1" t="s">
        <v>71</v>
      </c>
      <c r="D31">
        <v>20003</v>
      </c>
      <c r="E31" s="2" t="s">
        <v>13</v>
      </c>
      <c r="F31" s="4" t="s">
        <v>17</v>
      </c>
      <c r="J31" s="3" t="str">
        <f>IF(AND(Tabla114[[#This Row],[Valor logrado]]&gt;=Tabla114[[#This Row],[Meta]],Tabla114[[#This Row],[Valor logrado]]&gt;0,Tabla114[[#This Row],[Meta]]&gt;0),"Sí","No")</f>
        <v>No</v>
      </c>
    </row>
    <row r="32" spans="1:10" x14ac:dyDescent="0.25">
      <c r="A32" s="1" t="s">
        <v>45</v>
      </c>
      <c r="B32" s="1" t="s">
        <v>72</v>
      </c>
      <c r="C32" s="1" t="s">
        <v>73</v>
      </c>
      <c r="D32">
        <v>20005</v>
      </c>
      <c r="E32" s="2" t="s">
        <v>13</v>
      </c>
      <c r="F32" s="4" t="s">
        <v>17</v>
      </c>
      <c r="J32" s="3" t="str">
        <f>IF(AND(Tabla114[[#This Row],[Valor logrado]]&gt;=Tabla114[[#This Row],[Meta]],Tabla114[[#This Row],[Valor logrado]]&gt;0,Tabla114[[#This Row],[Meta]]&gt;0),"Sí","No")</f>
        <v>No</v>
      </c>
    </row>
    <row r="33" spans="1:10" x14ac:dyDescent="0.25">
      <c r="A33" s="1" t="s">
        <v>45</v>
      </c>
      <c r="B33" s="1" t="s">
        <v>74</v>
      </c>
      <c r="C33" s="1" t="s">
        <v>75</v>
      </c>
      <c r="D33">
        <v>20004</v>
      </c>
      <c r="E33" s="2" t="s">
        <v>13</v>
      </c>
      <c r="F33" s="4" t="s">
        <v>17</v>
      </c>
      <c r="J33" s="3" t="str">
        <f>IF(AND(Tabla114[[#This Row],[Valor logrado]]&gt;=Tabla114[[#This Row],[Meta]],Tabla114[[#This Row],[Valor logrado]]&gt;0,Tabla114[[#This Row],[Meta]]&gt;0),"Sí","No")</f>
        <v>No</v>
      </c>
    </row>
    <row r="34" spans="1:10" x14ac:dyDescent="0.25">
      <c r="A34" s="1" t="s">
        <v>45</v>
      </c>
      <c r="B34" s="1" t="s">
        <v>76</v>
      </c>
      <c r="C34" s="1" t="s">
        <v>77</v>
      </c>
      <c r="D34">
        <v>20006</v>
      </c>
      <c r="E34" s="2" t="s">
        <v>13</v>
      </c>
      <c r="F34" s="4" t="s">
        <v>17</v>
      </c>
      <c r="J34" s="3" t="str">
        <f>IF(AND(Tabla114[[#This Row],[Valor logrado]]&gt;=Tabla114[[#This Row],[Meta]],Tabla114[[#This Row],[Valor logrado]]&gt;0,Tabla114[[#This Row],[Meta]]&gt;0),"Sí","No")</f>
        <v>No</v>
      </c>
    </row>
    <row r="35" spans="1:10" x14ac:dyDescent="0.25">
      <c r="A35" s="1" t="s">
        <v>45</v>
      </c>
      <c r="B35" s="1" t="s">
        <v>78</v>
      </c>
      <c r="C35" s="1" t="s">
        <v>79</v>
      </c>
      <c r="D35">
        <v>20013</v>
      </c>
      <c r="E35" s="2" t="s">
        <v>13</v>
      </c>
      <c r="F35" s="4" t="s">
        <v>17</v>
      </c>
      <c r="J35" s="3" t="str">
        <f>IF(AND(Tabla114[[#This Row],[Valor logrado]]&gt;=Tabla114[[#This Row],[Meta]],Tabla114[[#This Row],[Valor logrado]]&gt;0,Tabla114[[#This Row],[Meta]]&gt;0),"Sí","No")</f>
        <v>No</v>
      </c>
    </row>
    <row r="36" spans="1:10" x14ac:dyDescent="0.25">
      <c r="A36" s="1" t="s">
        <v>45</v>
      </c>
      <c r="B36" s="1" t="s">
        <v>80</v>
      </c>
      <c r="C36" s="1" t="s">
        <v>81</v>
      </c>
      <c r="D36">
        <v>20014</v>
      </c>
      <c r="E36" s="2" t="s">
        <v>13</v>
      </c>
      <c r="F36" s="4" t="s">
        <v>17</v>
      </c>
      <c r="J36" s="3" t="str">
        <f>IF(AND(Tabla114[[#This Row],[Valor logrado]]&gt;=Tabla114[[#This Row],[Meta]],Tabla114[[#This Row],[Valor logrado]]&gt;0,Tabla114[[#This Row],[Meta]]&gt;0),"Sí","No")</f>
        <v>No</v>
      </c>
    </row>
    <row r="37" spans="1:10" x14ac:dyDescent="0.25">
      <c r="A37" s="1" t="s">
        <v>45</v>
      </c>
      <c r="B37" s="1" t="s">
        <v>82</v>
      </c>
      <c r="C37" s="1" t="s">
        <v>83</v>
      </c>
      <c r="D37">
        <v>20017</v>
      </c>
      <c r="E37" s="2" t="s">
        <v>13</v>
      </c>
      <c r="F37" s="4" t="s">
        <v>17</v>
      </c>
      <c r="J37" s="3" t="str">
        <f>IF(AND(Tabla114[[#This Row],[Valor logrado]]&gt;=Tabla114[[#This Row],[Meta]],Tabla114[[#This Row],[Valor logrado]]&gt;0,Tabla114[[#This Row],[Meta]]&gt;0),"Sí","No")</f>
        <v>No</v>
      </c>
    </row>
    <row r="38" spans="1:10" x14ac:dyDescent="0.25">
      <c r="A38" s="1" t="s">
        <v>45</v>
      </c>
      <c r="B38" s="1" t="s">
        <v>84</v>
      </c>
      <c r="C38" s="1" t="s">
        <v>85</v>
      </c>
      <c r="D38">
        <v>20020</v>
      </c>
      <c r="E38" s="2" t="s">
        <v>13</v>
      </c>
      <c r="F38" s="4" t="s">
        <v>17</v>
      </c>
      <c r="J38" s="3" t="str">
        <f>IF(AND(Tabla114[[#This Row],[Valor logrado]]&gt;=Tabla114[[#This Row],[Meta]],Tabla114[[#This Row],[Valor logrado]]&gt;0,Tabla114[[#This Row],[Meta]]&gt;0),"Sí","No")</f>
        <v>No</v>
      </c>
    </row>
    <row r="39" spans="1:10" x14ac:dyDescent="0.25">
      <c r="A39" s="1" t="s">
        <v>45</v>
      </c>
      <c r="B39" s="1" t="s">
        <v>86</v>
      </c>
      <c r="C39" s="1" t="s">
        <v>87</v>
      </c>
      <c r="D39">
        <v>20009</v>
      </c>
      <c r="E39" s="2" t="s">
        <v>13</v>
      </c>
      <c r="F39" s="4" t="s">
        <v>17</v>
      </c>
      <c r="J39" s="3" t="str">
        <f>IF(AND(Tabla114[[#This Row],[Valor logrado]]&gt;=Tabla114[[#This Row],[Meta]],Tabla114[[#This Row],[Valor logrado]]&gt;0,Tabla114[[#This Row],[Meta]]&gt;0),"Sí","No")</f>
        <v>No</v>
      </c>
    </row>
    <row r="40" spans="1:10" x14ac:dyDescent="0.25">
      <c r="A40" s="1" t="s">
        <v>88</v>
      </c>
      <c r="B40" s="1" t="s">
        <v>89</v>
      </c>
      <c r="C40" s="1" t="s">
        <v>90</v>
      </c>
      <c r="D40">
        <v>30000</v>
      </c>
      <c r="E40" s="2" t="s">
        <v>91</v>
      </c>
      <c r="F40" s="4">
        <v>1</v>
      </c>
      <c r="J40" s="3" t="str">
        <f>IF(AND(Tabla114[[#This Row],[Valor logrado]]&gt;=Tabla114[[#This Row],[Meta]],Tabla114[[#This Row],[Valor logrado]]&gt;0,Tabla114[[#This Row],[Meta]]&gt;0),"Sí","No")</f>
        <v>No</v>
      </c>
    </row>
    <row r="41" spans="1:10" x14ac:dyDescent="0.25">
      <c r="A41" s="1" t="s">
        <v>88</v>
      </c>
      <c r="B41" s="1" t="s">
        <v>92</v>
      </c>
      <c r="C41" s="1" t="s">
        <v>93</v>
      </c>
      <c r="D41">
        <v>30002</v>
      </c>
      <c r="E41" s="2" t="s">
        <v>13</v>
      </c>
      <c r="F41" s="4">
        <v>1</v>
      </c>
      <c r="J41" s="3" t="str">
        <f>IF(AND(Tabla114[[#This Row],[Valor logrado]]&gt;=Tabla114[[#This Row],[Meta]],Tabla114[[#This Row],[Valor logrado]]&gt;0,Tabla114[[#This Row],[Meta]]&gt;0),"Sí","No")</f>
        <v>No</v>
      </c>
    </row>
    <row r="42" spans="1:10" x14ac:dyDescent="0.25">
      <c r="A42" s="1" t="s">
        <v>88</v>
      </c>
      <c r="B42" s="1" t="s">
        <v>94</v>
      </c>
      <c r="C42" s="1" t="s">
        <v>95</v>
      </c>
      <c r="D42">
        <v>30005</v>
      </c>
      <c r="E42" s="2" t="s">
        <v>13</v>
      </c>
      <c r="F42" s="4">
        <v>1</v>
      </c>
      <c r="J42" s="3" t="str">
        <f>IF(AND(Tabla114[[#This Row],[Valor logrado]]&gt;=Tabla114[[#This Row],[Meta]],Tabla114[[#This Row],[Valor logrado]]&gt;0,Tabla114[[#This Row],[Meta]]&gt;0),"Sí","No")</f>
        <v>No</v>
      </c>
    </row>
    <row r="43" spans="1:10" x14ac:dyDescent="0.25">
      <c r="A43" s="1" t="s">
        <v>88</v>
      </c>
      <c r="B43" s="1" t="s">
        <v>96</v>
      </c>
      <c r="C43" s="1" t="s">
        <v>97</v>
      </c>
      <c r="D43">
        <v>30006</v>
      </c>
      <c r="E43" s="2" t="s">
        <v>13</v>
      </c>
      <c r="F43" s="4" t="s">
        <v>17</v>
      </c>
      <c r="J43" s="3" t="str">
        <f>IF(AND(Tabla114[[#This Row],[Valor logrado]]&gt;=Tabla114[[#This Row],[Meta]],Tabla114[[#This Row],[Valor logrado]]&gt;0,Tabla114[[#This Row],[Meta]]&gt;0),"Sí","No")</f>
        <v>No</v>
      </c>
    </row>
    <row r="44" spans="1:10" x14ac:dyDescent="0.25">
      <c r="A44" s="1" t="s">
        <v>88</v>
      </c>
      <c r="B44" s="1" t="s">
        <v>98</v>
      </c>
      <c r="C44" s="1" t="s">
        <v>99</v>
      </c>
      <c r="D44">
        <v>30007</v>
      </c>
      <c r="E44" s="2" t="s">
        <v>13</v>
      </c>
      <c r="F44" s="4" t="s">
        <v>17</v>
      </c>
      <c r="J44" s="3" t="str">
        <f>IF(AND(Tabla114[[#This Row],[Valor logrado]]&gt;=Tabla114[[#This Row],[Meta]],Tabla114[[#This Row],[Valor logrado]]&gt;0,Tabla114[[#This Row],[Meta]]&gt;0),"Sí","No")</f>
        <v>No</v>
      </c>
    </row>
    <row r="45" spans="1:10" x14ac:dyDescent="0.25">
      <c r="A45" s="1" t="s">
        <v>88</v>
      </c>
      <c r="B45" s="1" t="s">
        <v>100</v>
      </c>
      <c r="C45" s="1" t="s">
        <v>101</v>
      </c>
      <c r="D45">
        <v>30008</v>
      </c>
      <c r="E45" s="2" t="s">
        <v>13</v>
      </c>
      <c r="F45" s="4" t="s">
        <v>17</v>
      </c>
      <c r="J45" s="3" t="str">
        <f>IF(AND(Tabla114[[#This Row],[Valor logrado]]&gt;=Tabla114[[#This Row],[Meta]],Tabla114[[#This Row],[Valor logrado]]&gt;0,Tabla114[[#This Row],[Meta]]&gt;0),"Sí","No")</f>
        <v>No</v>
      </c>
    </row>
    <row r="46" spans="1:10" x14ac:dyDescent="0.25">
      <c r="A46" s="1" t="s">
        <v>88</v>
      </c>
      <c r="B46" s="1" t="s">
        <v>102</v>
      </c>
      <c r="C46" s="1" t="s">
        <v>103</v>
      </c>
      <c r="D46">
        <v>30004</v>
      </c>
      <c r="E46" s="2" t="s">
        <v>13</v>
      </c>
      <c r="F46" s="4" t="s">
        <v>17</v>
      </c>
      <c r="J46" s="3" t="str">
        <f>IF(AND(Tabla114[[#This Row],[Valor logrado]]&gt;=Tabla114[[#This Row],[Meta]],Tabla114[[#This Row],[Valor logrado]]&gt;0,Tabla114[[#This Row],[Meta]]&gt;0),"Sí","No")</f>
        <v>No</v>
      </c>
    </row>
    <row r="47" spans="1:10" x14ac:dyDescent="0.25">
      <c r="A47" s="1" t="s">
        <v>88</v>
      </c>
      <c r="B47" s="1" t="s">
        <v>104</v>
      </c>
      <c r="C47" s="1" t="s">
        <v>105</v>
      </c>
      <c r="D47">
        <v>30001</v>
      </c>
      <c r="E47" s="2" t="s">
        <v>13</v>
      </c>
      <c r="F47" s="4" t="s">
        <v>17</v>
      </c>
      <c r="J47" s="3" t="str">
        <f>IF(AND(Tabla114[[#This Row],[Valor logrado]]&gt;=Tabla114[[#This Row],[Meta]],Tabla114[[#This Row],[Valor logrado]]&gt;0,Tabla114[[#This Row],[Meta]]&gt;0),"Sí","No")</f>
        <v>No</v>
      </c>
    </row>
    <row r="48" spans="1:10" x14ac:dyDescent="0.25">
      <c r="A48" s="1" t="s">
        <v>88</v>
      </c>
      <c r="B48" s="1" t="s">
        <v>106</v>
      </c>
      <c r="C48" s="1" t="s">
        <v>107</v>
      </c>
      <c r="D48">
        <v>30003</v>
      </c>
      <c r="E48" s="2" t="s">
        <v>13</v>
      </c>
      <c r="F48" s="4" t="s">
        <v>17</v>
      </c>
      <c r="J48" s="3" t="str">
        <f>IF(AND(Tabla114[[#This Row],[Valor logrado]]&gt;=Tabla114[[#This Row],[Meta]],Tabla114[[#This Row],[Valor logrado]]&gt;0,Tabla114[[#This Row],[Meta]]&gt;0),"Sí","No")</f>
        <v>No</v>
      </c>
    </row>
    <row r="49" spans="1:10" x14ac:dyDescent="0.25">
      <c r="A49" s="1" t="s">
        <v>108</v>
      </c>
      <c r="B49" s="1" t="s">
        <v>109</v>
      </c>
      <c r="C49" s="1" t="s">
        <v>110</v>
      </c>
      <c r="D49">
        <v>40000</v>
      </c>
      <c r="E49" s="2" t="s">
        <v>91</v>
      </c>
      <c r="F49" s="4">
        <v>0.95</v>
      </c>
      <c r="J49" s="3" t="str">
        <f>IF(AND(Tabla114[[#This Row],[Valor logrado]]&gt;=Tabla114[[#This Row],[Meta]],Tabla114[[#This Row],[Valor logrado]]&gt;0,Tabla114[[#This Row],[Meta]]&gt;0),"Sí","No")</f>
        <v>No</v>
      </c>
    </row>
    <row r="50" spans="1:10" x14ac:dyDescent="0.25">
      <c r="A50" s="1" t="s">
        <v>108</v>
      </c>
      <c r="B50" s="1" t="s">
        <v>111</v>
      </c>
      <c r="C50" s="1" t="s">
        <v>112</v>
      </c>
      <c r="D50">
        <v>40001</v>
      </c>
      <c r="E50" s="2" t="s">
        <v>13</v>
      </c>
      <c r="F50" s="4" t="s">
        <v>17</v>
      </c>
      <c r="J50" s="3" t="str">
        <f>IF(AND(Tabla114[[#This Row],[Valor logrado]]&gt;=Tabla114[[#This Row],[Meta]],Tabla114[[#This Row],[Valor logrado]]&gt;0,Tabla114[[#This Row],[Meta]]&gt;0),"Sí","No")</f>
        <v>No</v>
      </c>
    </row>
    <row r="51" spans="1:10" x14ac:dyDescent="0.25">
      <c r="A51" s="1" t="s">
        <v>108</v>
      </c>
      <c r="B51" s="1" t="s">
        <v>113</v>
      </c>
      <c r="C51" s="1" t="s">
        <v>114</v>
      </c>
      <c r="D51">
        <v>40002</v>
      </c>
      <c r="E51" s="2" t="s">
        <v>13</v>
      </c>
      <c r="F51" s="4" t="s">
        <v>17</v>
      </c>
      <c r="J51" s="3" t="str">
        <f>IF(AND(Tabla114[[#This Row],[Valor logrado]]&gt;=Tabla114[[#This Row],[Meta]],Tabla114[[#This Row],[Valor logrado]]&gt;0,Tabla114[[#This Row],[Meta]]&gt;0),"Sí","No")</f>
        <v>No</v>
      </c>
    </row>
    <row r="52" spans="1:10" x14ac:dyDescent="0.25">
      <c r="A52" s="1" t="s">
        <v>108</v>
      </c>
      <c r="B52" s="1" t="s">
        <v>115</v>
      </c>
      <c r="C52" s="1" t="s">
        <v>116</v>
      </c>
      <c r="D52">
        <v>40003</v>
      </c>
      <c r="E52" s="2" t="s">
        <v>13</v>
      </c>
      <c r="F52" s="4" t="s">
        <v>17</v>
      </c>
      <c r="J52" s="3" t="str">
        <f>IF(AND(Tabla114[[#This Row],[Valor logrado]]&gt;=Tabla114[[#This Row],[Meta]],Tabla114[[#This Row],[Valor logrado]]&gt;0,Tabla114[[#This Row],[Meta]]&gt;0),"Sí","No")</f>
        <v>No</v>
      </c>
    </row>
    <row r="53" spans="1:10" x14ac:dyDescent="0.25">
      <c r="A53" s="1" t="s">
        <v>108</v>
      </c>
      <c r="B53" s="1" t="s">
        <v>117</v>
      </c>
      <c r="C53" s="1" t="s">
        <v>118</v>
      </c>
      <c r="D53">
        <v>40004</v>
      </c>
      <c r="E53" s="2" t="s">
        <v>13</v>
      </c>
      <c r="F53" s="4" t="s">
        <v>17</v>
      </c>
      <c r="J53" s="3" t="str">
        <f>IF(AND(Tabla114[[#This Row],[Valor logrado]]&gt;=Tabla114[[#This Row],[Meta]],Tabla114[[#This Row],[Valor logrado]]&gt;0,Tabla114[[#This Row],[Meta]]&gt;0),"Sí","No")</f>
        <v>No</v>
      </c>
    </row>
    <row r="54" spans="1:10" x14ac:dyDescent="0.25">
      <c r="A54" s="1" t="s">
        <v>108</v>
      </c>
      <c r="B54" s="1" t="s">
        <v>119</v>
      </c>
      <c r="C54" s="1" t="s">
        <v>120</v>
      </c>
      <c r="D54">
        <v>40005</v>
      </c>
      <c r="E54" s="2" t="s">
        <v>13</v>
      </c>
      <c r="F54" s="4" t="s">
        <v>17</v>
      </c>
      <c r="J54" s="3" t="str">
        <f>IF(AND(Tabla114[[#This Row],[Valor logrado]]&gt;=Tabla114[[#This Row],[Meta]],Tabla114[[#This Row],[Valor logrado]]&gt;0,Tabla114[[#This Row],[Meta]]&gt;0),"Sí","No")</f>
        <v>No</v>
      </c>
    </row>
    <row r="55" spans="1:10" x14ac:dyDescent="0.25">
      <c r="A55" s="1" t="s">
        <v>108</v>
      </c>
      <c r="B55" s="1" t="s">
        <v>121</v>
      </c>
      <c r="C55" s="1" t="s">
        <v>122</v>
      </c>
      <c r="D55">
        <v>40007</v>
      </c>
      <c r="E55" s="2" t="s">
        <v>13</v>
      </c>
      <c r="F55" s="4" t="s">
        <v>17</v>
      </c>
      <c r="J55" s="3" t="str">
        <f>IF(AND(Tabla114[[#This Row],[Valor logrado]]&gt;=Tabla114[[#This Row],[Meta]],Tabla114[[#This Row],[Valor logrado]]&gt;0,Tabla114[[#This Row],[Meta]]&gt;0),"Sí","No")</f>
        <v>No</v>
      </c>
    </row>
    <row r="56" spans="1:10" x14ac:dyDescent="0.25">
      <c r="A56" s="1" t="s">
        <v>108</v>
      </c>
      <c r="B56" s="1" t="s">
        <v>123</v>
      </c>
      <c r="C56" s="1" t="s">
        <v>124</v>
      </c>
      <c r="D56">
        <v>40008</v>
      </c>
      <c r="E56" s="2" t="s">
        <v>13</v>
      </c>
      <c r="F56" s="4" t="s">
        <v>17</v>
      </c>
      <c r="J56" s="3" t="str">
        <f>IF(AND(Tabla114[[#This Row],[Valor logrado]]&gt;=Tabla114[[#This Row],[Meta]],Tabla114[[#This Row],[Valor logrado]]&gt;0,Tabla114[[#This Row],[Meta]]&gt;0),"Sí","No")</f>
        <v>No</v>
      </c>
    </row>
    <row r="57" spans="1:10" x14ac:dyDescent="0.25">
      <c r="A57" s="1" t="s">
        <v>108</v>
      </c>
      <c r="B57" s="1" t="s">
        <v>125</v>
      </c>
      <c r="C57" s="1" t="s">
        <v>126</v>
      </c>
      <c r="D57">
        <v>40009</v>
      </c>
      <c r="E57" s="2" t="s">
        <v>13</v>
      </c>
      <c r="F57" s="4" t="s">
        <v>17</v>
      </c>
      <c r="J57" s="3" t="str">
        <f>IF(AND(Tabla114[[#This Row],[Valor logrado]]&gt;=Tabla114[[#This Row],[Meta]],Tabla114[[#This Row],[Valor logrado]]&gt;0,Tabla114[[#This Row],[Meta]]&gt;0),"Sí","No")</f>
        <v>No</v>
      </c>
    </row>
    <row r="58" spans="1:10" x14ac:dyDescent="0.25">
      <c r="A58" s="1" t="s">
        <v>108</v>
      </c>
      <c r="B58" s="1" t="s">
        <v>127</v>
      </c>
      <c r="C58" s="1" t="s">
        <v>128</v>
      </c>
      <c r="D58">
        <v>40006</v>
      </c>
      <c r="E58" s="2" t="s">
        <v>13</v>
      </c>
      <c r="F58" s="4" t="s">
        <v>17</v>
      </c>
      <c r="J58" s="3" t="str">
        <f>IF(AND(Tabla114[[#This Row],[Valor logrado]]&gt;=Tabla114[[#This Row],[Meta]],Tabla114[[#This Row],[Valor logrado]]&gt;0,Tabla114[[#This Row],[Meta]]&gt;0),"Sí","No")</f>
        <v>No</v>
      </c>
    </row>
    <row r="59" spans="1:10" x14ac:dyDescent="0.25">
      <c r="A59" s="1" t="s">
        <v>108</v>
      </c>
      <c r="B59" s="1" t="s">
        <v>129</v>
      </c>
      <c r="C59" s="1" t="s">
        <v>130</v>
      </c>
      <c r="D59">
        <v>40010</v>
      </c>
      <c r="E59" s="2" t="s">
        <v>13</v>
      </c>
      <c r="F59" s="4" t="s">
        <v>17</v>
      </c>
      <c r="J59" s="3" t="str">
        <f>IF(AND(Tabla114[[#This Row],[Valor logrado]]&gt;=Tabla114[[#This Row],[Meta]],Tabla114[[#This Row],[Valor logrado]]&gt;0,Tabla114[[#This Row],[Meta]]&gt;0),"Sí","No")</f>
        <v>No</v>
      </c>
    </row>
    <row r="60" spans="1:10" x14ac:dyDescent="0.25">
      <c r="A60" s="1" t="s">
        <v>131</v>
      </c>
      <c r="B60" s="1" t="s">
        <v>132</v>
      </c>
      <c r="C60" s="1" t="s">
        <v>133</v>
      </c>
      <c r="D60">
        <v>50000</v>
      </c>
      <c r="E60" s="2" t="s">
        <v>16</v>
      </c>
      <c r="F60" s="4">
        <v>0.92</v>
      </c>
      <c r="J60" s="3" t="str">
        <f>IF(AND(Tabla114[[#This Row],[Valor logrado]]&gt;=Tabla114[[#This Row],[Meta]],Tabla114[[#This Row],[Valor logrado]]&gt;0,Tabla114[[#This Row],[Meta]]&gt;0),"Sí","No")</f>
        <v>No</v>
      </c>
    </row>
    <row r="61" spans="1:10" x14ac:dyDescent="0.25">
      <c r="A61" s="1" t="s">
        <v>131</v>
      </c>
      <c r="B61" s="1" t="s">
        <v>134</v>
      </c>
      <c r="C61" s="1" t="s">
        <v>135</v>
      </c>
      <c r="D61">
        <v>50002</v>
      </c>
      <c r="E61" s="2" t="s">
        <v>13</v>
      </c>
      <c r="F61" s="4" t="s">
        <v>17</v>
      </c>
      <c r="J61" s="3" t="str">
        <f>IF(AND(Tabla114[[#This Row],[Valor logrado]]&gt;=Tabla114[[#This Row],[Meta]],Tabla114[[#This Row],[Valor logrado]]&gt;0,Tabla114[[#This Row],[Meta]]&gt;0),"Sí","No")</f>
        <v>No</v>
      </c>
    </row>
    <row r="62" spans="1:10" x14ac:dyDescent="0.25">
      <c r="A62" s="1" t="s">
        <v>131</v>
      </c>
      <c r="B62" s="1" t="s">
        <v>136</v>
      </c>
      <c r="C62" s="1" t="s">
        <v>137</v>
      </c>
      <c r="D62">
        <v>50006</v>
      </c>
      <c r="E62" s="2" t="s">
        <v>13</v>
      </c>
      <c r="F62" s="4" t="s">
        <v>17</v>
      </c>
      <c r="J62" s="3" t="str">
        <f>IF(AND(Tabla114[[#This Row],[Valor logrado]]&gt;=Tabla114[[#This Row],[Meta]],Tabla114[[#This Row],[Valor logrado]]&gt;0,Tabla114[[#This Row],[Meta]]&gt;0),"Sí","No")</f>
        <v>No</v>
      </c>
    </row>
    <row r="63" spans="1:10" x14ac:dyDescent="0.25">
      <c r="A63" s="1" t="s">
        <v>131</v>
      </c>
      <c r="B63" s="1" t="s">
        <v>138</v>
      </c>
      <c r="C63" s="1" t="s">
        <v>139</v>
      </c>
      <c r="D63">
        <v>50007</v>
      </c>
      <c r="E63" s="2" t="s">
        <v>13</v>
      </c>
      <c r="F63" s="4" t="s">
        <v>17</v>
      </c>
      <c r="J63" s="3" t="str">
        <f>IF(AND(Tabla114[[#This Row],[Valor logrado]]&gt;=Tabla114[[#This Row],[Meta]],Tabla114[[#This Row],[Valor logrado]]&gt;0,Tabla114[[#This Row],[Meta]]&gt;0),"Sí","No")</f>
        <v>No</v>
      </c>
    </row>
    <row r="64" spans="1:10" x14ac:dyDescent="0.25">
      <c r="A64" s="1" t="s">
        <v>131</v>
      </c>
      <c r="B64" s="1" t="s">
        <v>140</v>
      </c>
      <c r="C64" s="1" t="s">
        <v>141</v>
      </c>
      <c r="D64">
        <v>50008</v>
      </c>
      <c r="E64" s="2" t="s">
        <v>13</v>
      </c>
      <c r="F64" s="4" t="s">
        <v>17</v>
      </c>
      <c r="J64" s="3" t="str">
        <f>IF(AND(Tabla114[[#This Row],[Valor logrado]]&gt;=Tabla114[[#This Row],[Meta]],Tabla114[[#This Row],[Valor logrado]]&gt;0,Tabla114[[#This Row],[Meta]]&gt;0),"Sí","No")</f>
        <v>No</v>
      </c>
    </row>
    <row r="65" spans="1:10" x14ac:dyDescent="0.25">
      <c r="A65" s="1" t="s">
        <v>131</v>
      </c>
      <c r="B65" s="1" t="s">
        <v>142</v>
      </c>
      <c r="C65" s="1" t="s">
        <v>143</v>
      </c>
      <c r="D65">
        <v>50004</v>
      </c>
      <c r="E65" s="2" t="s">
        <v>13</v>
      </c>
      <c r="F65" s="4" t="s">
        <v>17</v>
      </c>
      <c r="J65" s="3" t="str">
        <f>IF(AND(Tabla114[[#This Row],[Valor logrado]]&gt;=Tabla114[[#This Row],[Meta]],Tabla114[[#This Row],[Valor logrado]]&gt;0,Tabla114[[#This Row],[Meta]]&gt;0),"Sí","No")</f>
        <v>No</v>
      </c>
    </row>
    <row r="66" spans="1:10" x14ac:dyDescent="0.25">
      <c r="A66" s="1" t="s">
        <v>131</v>
      </c>
      <c r="B66" s="1" t="s">
        <v>144</v>
      </c>
      <c r="C66" s="1" t="s">
        <v>145</v>
      </c>
      <c r="D66">
        <v>50005</v>
      </c>
      <c r="E66" s="2" t="s">
        <v>13</v>
      </c>
      <c r="F66" s="4" t="s">
        <v>17</v>
      </c>
      <c r="J66" s="3" t="str">
        <f>IF(AND(Tabla114[[#This Row],[Valor logrado]]&gt;=Tabla114[[#This Row],[Meta]],Tabla114[[#This Row],[Valor logrado]]&gt;0,Tabla114[[#This Row],[Meta]]&gt;0),"Sí","No")</f>
        <v>No</v>
      </c>
    </row>
    <row r="67" spans="1:10" x14ac:dyDescent="0.25">
      <c r="A67" s="1" t="s">
        <v>131</v>
      </c>
      <c r="B67" s="1" t="s">
        <v>146</v>
      </c>
      <c r="C67" s="1" t="s">
        <v>147</v>
      </c>
      <c r="D67">
        <v>50001</v>
      </c>
      <c r="E67" s="2" t="s">
        <v>13</v>
      </c>
      <c r="F67" s="4" t="s">
        <v>17</v>
      </c>
      <c r="J67" s="3" t="str">
        <f>IF(AND(Tabla114[[#This Row],[Valor logrado]]&gt;=Tabla114[[#This Row],[Meta]],Tabla114[[#This Row],[Valor logrado]]&gt;0,Tabla114[[#This Row],[Meta]]&gt;0),"Sí","No")</f>
        <v>No</v>
      </c>
    </row>
    <row r="68" spans="1:10" x14ac:dyDescent="0.25">
      <c r="A68" s="1" t="s">
        <v>131</v>
      </c>
      <c r="B68" s="1" t="s">
        <v>148</v>
      </c>
      <c r="C68" s="1" t="s">
        <v>149</v>
      </c>
      <c r="D68">
        <v>50009</v>
      </c>
      <c r="E68" s="2" t="s">
        <v>13</v>
      </c>
      <c r="F68" s="4" t="s">
        <v>17</v>
      </c>
      <c r="J68" s="3" t="str">
        <f>IF(AND(Tabla114[[#This Row],[Valor logrado]]&gt;=Tabla114[[#This Row],[Meta]],Tabla114[[#This Row],[Valor logrado]]&gt;0,Tabla114[[#This Row],[Meta]]&gt;0),"Sí","No")</f>
        <v>No</v>
      </c>
    </row>
    <row r="69" spans="1:10" x14ac:dyDescent="0.25">
      <c r="A69" s="1" t="s">
        <v>131</v>
      </c>
      <c r="B69" s="1" t="s">
        <v>150</v>
      </c>
      <c r="C69" s="1" t="s">
        <v>151</v>
      </c>
      <c r="D69">
        <v>50010</v>
      </c>
      <c r="E69" s="2" t="s">
        <v>13</v>
      </c>
      <c r="F69" s="4" t="s">
        <v>17</v>
      </c>
      <c r="J69" s="3" t="str">
        <f>IF(AND(Tabla114[[#This Row],[Valor logrado]]&gt;=Tabla114[[#This Row],[Meta]],Tabla114[[#This Row],[Valor logrado]]&gt;0,Tabla114[[#This Row],[Meta]]&gt;0),"Sí","No")</f>
        <v>No</v>
      </c>
    </row>
    <row r="70" spans="1:10" x14ac:dyDescent="0.25">
      <c r="A70" s="1" t="s">
        <v>131</v>
      </c>
      <c r="B70" s="1" t="s">
        <v>152</v>
      </c>
      <c r="C70" s="1" t="s">
        <v>153</v>
      </c>
      <c r="D70">
        <v>50011</v>
      </c>
      <c r="E70" s="2" t="s">
        <v>13</v>
      </c>
      <c r="F70" s="4" t="s">
        <v>17</v>
      </c>
      <c r="J70" s="3" t="str">
        <f>IF(AND(Tabla114[[#This Row],[Valor logrado]]&gt;=Tabla114[[#This Row],[Meta]],Tabla114[[#This Row],[Valor logrado]]&gt;0,Tabla114[[#This Row],[Meta]]&gt;0),"Sí","No")</f>
        <v>No</v>
      </c>
    </row>
    <row r="71" spans="1:10" x14ac:dyDescent="0.25">
      <c r="A71" s="1" t="s">
        <v>131</v>
      </c>
      <c r="B71" s="1" t="s">
        <v>154</v>
      </c>
      <c r="C71" s="1" t="s">
        <v>155</v>
      </c>
      <c r="D71">
        <v>50003</v>
      </c>
      <c r="E71" s="2" t="s">
        <v>13</v>
      </c>
      <c r="F71" s="4" t="s">
        <v>17</v>
      </c>
      <c r="J71" s="3" t="str">
        <f>IF(AND(Tabla114[[#This Row],[Valor logrado]]&gt;=Tabla114[[#This Row],[Meta]],Tabla114[[#This Row],[Valor logrado]]&gt;0,Tabla114[[#This Row],[Meta]]&gt;0),"Sí","No")</f>
        <v>No</v>
      </c>
    </row>
    <row r="72" spans="1:10" x14ac:dyDescent="0.25">
      <c r="A72" s="1" t="s">
        <v>156</v>
      </c>
      <c r="B72" s="1" t="s">
        <v>157</v>
      </c>
      <c r="C72" s="1" t="s">
        <v>158</v>
      </c>
      <c r="D72">
        <v>60000</v>
      </c>
      <c r="E72" s="2" t="s">
        <v>16</v>
      </c>
      <c r="F72" s="4">
        <v>0.92</v>
      </c>
      <c r="J72" s="3" t="str">
        <f>IF(AND(Tabla114[[#This Row],[Valor logrado]]&gt;=Tabla114[[#This Row],[Meta]],Tabla114[[#This Row],[Valor logrado]]&gt;0,Tabla114[[#This Row],[Meta]]&gt;0),"Sí","No")</f>
        <v>No</v>
      </c>
    </row>
    <row r="73" spans="1:10" x14ac:dyDescent="0.25">
      <c r="A73" s="1" t="s">
        <v>156</v>
      </c>
      <c r="B73" s="1" t="s">
        <v>159</v>
      </c>
      <c r="C73" s="1" t="s">
        <v>160</v>
      </c>
      <c r="D73">
        <v>60004</v>
      </c>
      <c r="E73" s="2" t="s">
        <v>13</v>
      </c>
      <c r="F73" s="4" t="s">
        <v>17</v>
      </c>
      <c r="J73" s="3" t="str">
        <f>IF(AND(Tabla114[[#This Row],[Valor logrado]]&gt;=Tabla114[[#This Row],[Meta]],Tabla114[[#This Row],[Valor logrado]]&gt;0,Tabla114[[#This Row],[Meta]]&gt;0),"Sí","No")</f>
        <v>No</v>
      </c>
    </row>
    <row r="74" spans="1:10" x14ac:dyDescent="0.25">
      <c r="A74" s="1" t="s">
        <v>156</v>
      </c>
      <c r="B74" s="1" t="s">
        <v>161</v>
      </c>
      <c r="C74" s="1" t="s">
        <v>162</v>
      </c>
      <c r="D74">
        <v>60006</v>
      </c>
      <c r="E74" s="2" t="s">
        <v>13</v>
      </c>
      <c r="F74" s="4" t="s">
        <v>17</v>
      </c>
      <c r="J74" s="3" t="str">
        <f>IF(AND(Tabla114[[#This Row],[Valor logrado]]&gt;=Tabla114[[#This Row],[Meta]],Tabla114[[#This Row],[Valor logrado]]&gt;0,Tabla114[[#This Row],[Meta]]&gt;0),"Sí","No")</f>
        <v>No</v>
      </c>
    </row>
    <row r="75" spans="1:10" x14ac:dyDescent="0.25">
      <c r="A75" s="1" t="s">
        <v>156</v>
      </c>
      <c r="B75" s="1" t="s">
        <v>163</v>
      </c>
      <c r="C75" s="1" t="s">
        <v>164</v>
      </c>
      <c r="D75">
        <v>60008</v>
      </c>
      <c r="E75" s="2" t="s">
        <v>13</v>
      </c>
      <c r="F75" s="4" t="s">
        <v>17</v>
      </c>
      <c r="J75" s="3" t="str">
        <f>IF(AND(Tabla114[[#This Row],[Valor logrado]]&gt;=Tabla114[[#This Row],[Meta]],Tabla114[[#This Row],[Valor logrado]]&gt;0,Tabla114[[#This Row],[Meta]]&gt;0),"Sí","No")</f>
        <v>No</v>
      </c>
    </row>
    <row r="76" spans="1:10" x14ac:dyDescent="0.25">
      <c r="A76" s="1" t="s">
        <v>156</v>
      </c>
      <c r="B76" s="1" t="s">
        <v>165</v>
      </c>
      <c r="C76" s="1" t="s">
        <v>166</v>
      </c>
      <c r="D76">
        <v>60009</v>
      </c>
      <c r="E76" s="2" t="s">
        <v>13</v>
      </c>
      <c r="F76" s="4" t="s">
        <v>17</v>
      </c>
      <c r="J76" s="3" t="str">
        <f>IF(AND(Tabla114[[#This Row],[Valor logrado]]&gt;=Tabla114[[#This Row],[Meta]],Tabla114[[#This Row],[Valor logrado]]&gt;0,Tabla114[[#This Row],[Meta]]&gt;0),"Sí","No")</f>
        <v>No</v>
      </c>
    </row>
    <row r="77" spans="1:10" x14ac:dyDescent="0.25">
      <c r="A77" s="1" t="s">
        <v>156</v>
      </c>
      <c r="B77" s="1" t="s">
        <v>167</v>
      </c>
      <c r="C77" s="1" t="s">
        <v>168</v>
      </c>
      <c r="D77">
        <v>60013</v>
      </c>
      <c r="E77" s="2" t="s">
        <v>13</v>
      </c>
      <c r="F77" s="4" t="s">
        <v>17</v>
      </c>
      <c r="J77" s="3" t="str">
        <f>IF(AND(Tabla114[[#This Row],[Valor logrado]]&gt;=Tabla114[[#This Row],[Meta]],Tabla114[[#This Row],[Valor logrado]]&gt;0,Tabla114[[#This Row],[Meta]]&gt;0),"Sí","No")</f>
        <v>No</v>
      </c>
    </row>
    <row r="78" spans="1:10" x14ac:dyDescent="0.25">
      <c r="A78" s="1" t="s">
        <v>156</v>
      </c>
      <c r="B78" s="1" t="s">
        <v>169</v>
      </c>
      <c r="C78" s="1" t="s">
        <v>170</v>
      </c>
      <c r="D78">
        <v>60002</v>
      </c>
      <c r="E78" s="2" t="s">
        <v>13</v>
      </c>
      <c r="F78" s="4" t="s">
        <v>17</v>
      </c>
      <c r="J78" s="3" t="str">
        <f>IF(AND(Tabla114[[#This Row],[Valor logrado]]&gt;=Tabla114[[#This Row],[Meta]],Tabla114[[#This Row],[Valor logrado]]&gt;0,Tabla114[[#This Row],[Meta]]&gt;0),"Sí","No")</f>
        <v>No</v>
      </c>
    </row>
    <row r="79" spans="1:10" x14ac:dyDescent="0.25">
      <c r="A79" s="1" t="s">
        <v>156</v>
      </c>
      <c r="B79" s="1" t="s">
        <v>171</v>
      </c>
      <c r="C79" s="1" t="s">
        <v>172</v>
      </c>
      <c r="D79">
        <v>60007</v>
      </c>
      <c r="E79" s="2" t="s">
        <v>13</v>
      </c>
      <c r="F79" s="4" t="s">
        <v>17</v>
      </c>
      <c r="J79" s="3" t="str">
        <f>IF(AND(Tabla114[[#This Row],[Valor logrado]]&gt;=Tabla114[[#This Row],[Meta]],Tabla114[[#This Row],[Valor logrado]]&gt;0,Tabla114[[#This Row],[Meta]]&gt;0),"Sí","No")</f>
        <v>No</v>
      </c>
    </row>
    <row r="80" spans="1:10" x14ac:dyDescent="0.25">
      <c r="A80" s="1" t="s">
        <v>156</v>
      </c>
      <c r="B80" s="1" t="s">
        <v>173</v>
      </c>
      <c r="C80" s="1" t="s">
        <v>174</v>
      </c>
      <c r="D80">
        <v>60003</v>
      </c>
      <c r="E80" s="2" t="s">
        <v>13</v>
      </c>
      <c r="F80" s="4" t="s">
        <v>17</v>
      </c>
      <c r="J80" s="3" t="str">
        <f>IF(AND(Tabla114[[#This Row],[Valor logrado]]&gt;=Tabla114[[#This Row],[Meta]],Tabla114[[#This Row],[Valor logrado]]&gt;0,Tabla114[[#This Row],[Meta]]&gt;0),"Sí","No")</f>
        <v>No</v>
      </c>
    </row>
    <row r="81" spans="1:10" x14ac:dyDescent="0.25">
      <c r="A81" s="1" t="s">
        <v>156</v>
      </c>
      <c r="B81" s="1" t="s">
        <v>175</v>
      </c>
      <c r="C81" s="1" t="s">
        <v>176</v>
      </c>
      <c r="D81">
        <v>60001</v>
      </c>
      <c r="E81" s="2" t="s">
        <v>13</v>
      </c>
      <c r="F81" s="4" t="s">
        <v>17</v>
      </c>
      <c r="J81" s="3" t="str">
        <f>IF(AND(Tabla114[[#This Row],[Valor logrado]]&gt;=Tabla114[[#This Row],[Meta]],Tabla114[[#This Row],[Valor logrado]]&gt;0,Tabla114[[#This Row],[Meta]]&gt;0),"Sí","No")</f>
        <v>No</v>
      </c>
    </row>
    <row r="82" spans="1:10" x14ac:dyDescent="0.25">
      <c r="A82" s="1" t="s">
        <v>156</v>
      </c>
      <c r="B82" s="1" t="s">
        <v>177</v>
      </c>
      <c r="C82" s="1" t="s">
        <v>178</v>
      </c>
      <c r="D82">
        <v>60010</v>
      </c>
      <c r="E82" s="2" t="s">
        <v>13</v>
      </c>
      <c r="F82" s="4" t="s">
        <v>17</v>
      </c>
      <c r="J82" s="3" t="str">
        <f>IF(AND(Tabla114[[#This Row],[Valor logrado]]&gt;=Tabla114[[#This Row],[Meta]],Tabla114[[#This Row],[Valor logrado]]&gt;0,Tabla114[[#This Row],[Meta]]&gt;0),"Sí","No")</f>
        <v>No</v>
      </c>
    </row>
    <row r="83" spans="1:10" x14ac:dyDescent="0.25">
      <c r="A83" s="1" t="s">
        <v>156</v>
      </c>
      <c r="B83" s="1" t="s">
        <v>179</v>
      </c>
      <c r="C83" s="1" t="s">
        <v>180</v>
      </c>
      <c r="D83">
        <v>60005</v>
      </c>
      <c r="E83" s="2" t="s">
        <v>13</v>
      </c>
      <c r="F83" s="4" t="s">
        <v>17</v>
      </c>
      <c r="J83" s="3" t="str">
        <f>IF(AND(Tabla114[[#This Row],[Valor logrado]]&gt;=Tabla114[[#This Row],[Meta]],Tabla114[[#This Row],[Valor logrado]]&gt;0,Tabla114[[#This Row],[Meta]]&gt;0),"Sí","No")</f>
        <v>No</v>
      </c>
    </row>
    <row r="84" spans="1:10" x14ac:dyDescent="0.25">
      <c r="A84" s="1" t="s">
        <v>156</v>
      </c>
      <c r="B84" s="1" t="s">
        <v>181</v>
      </c>
      <c r="C84" s="1" t="s">
        <v>182</v>
      </c>
      <c r="D84">
        <v>60011</v>
      </c>
      <c r="E84" s="2" t="s">
        <v>13</v>
      </c>
      <c r="F84" s="4" t="s">
        <v>17</v>
      </c>
      <c r="J84" s="3" t="str">
        <f>IF(AND(Tabla114[[#This Row],[Valor logrado]]&gt;=Tabla114[[#This Row],[Meta]],Tabla114[[#This Row],[Valor logrado]]&gt;0,Tabla114[[#This Row],[Meta]]&gt;0),"Sí","No")</f>
        <v>No</v>
      </c>
    </row>
    <row r="85" spans="1:10" x14ac:dyDescent="0.25">
      <c r="A85" s="1" t="s">
        <v>156</v>
      </c>
      <c r="B85" s="1" t="s">
        <v>183</v>
      </c>
      <c r="C85" s="1" t="s">
        <v>184</v>
      </c>
      <c r="D85">
        <v>60012</v>
      </c>
      <c r="E85" s="2" t="s">
        <v>13</v>
      </c>
      <c r="F85" s="4" t="s">
        <v>17</v>
      </c>
      <c r="J85" s="3" t="str">
        <f>IF(AND(Tabla114[[#This Row],[Valor logrado]]&gt;=Tabla114[[#This Row],[Meta]],Tabla114[[#This Row],[Valor logrado]]&gt;0,Tabla114[[#This Row],[Meta]]&gt;0),"Sí","No")</f>
        <v>No</v>
      </c>
    </row>
    <row r="86" spans="1:10" x14ac:dyDescent="0.25">
      <c r="A86" s="1" t="s">
        <v>185</v>
      </c>
      <c r="B86" s="1" t="s">
        <v>186</v>
      </c>
      <c r="C86" s="1" t="s">
        <v>187</v>
      </c>
      <c r="D86">
        <v>80000</v>
      </c>
      <c r="E86" s="2" t="s">
        <v>16</v>
      </c>
      <c r="F86" s="4">
        <v>0.92</v>
      </c>
      <c r="J86" s="3" t="str">
        <f>IF(AND(Tabla114[[#This Row],[Valor logrado]]&gt;=Tabla114[[#This Row],[Meta]],Tabla114[[#This Row],[Valor logrado]]&gt;0,Tabla114[[#This Row],[Meta]]&gt;0),"Sí","No")</f>
        <v>No</v>
      </c>
    </row>
    <row r="87" spans="1:10" x14ac:dyDescent="0.25">
      <c r="A87" s="1" t="s">
        <v>185</v>
      </c>
      <c r="B87" s="1" t="s">
        <v>188</v>
      </c>
      <c r="C87" s="1" t="s">
        <v>189</v>
      </c>
      <c r="D87">
        <v>80006</v>
      </c>
      <c r="E87" s="2" t="s">
        <v>13</v>
      </c>
      <c r="F87" s="4" t="s">
        <v>17</v>
      </c>
      <c r="J87" s="3" t="str">
        <f>IF(AND(Tabla114[[#This Row],[Valor logrado]]&gt;=Tabla114[[#This Row],[Meta]],Tabla114[[#This Row],[Valor logrado]]&gt;0,Tabla114[[#This Row],[Meta]]&gt;0),"Sí","No")</f>
        <v>No</v>
      </c>
    </row>
    <row r="88" spans="1:10" x14ac:dyDescent="0.25">
      <c r="A88" s="1" t="s">
        <v>185</v>
      </c>
      <c r="B88" s="1" t="s">
        <v>190</v>
      </c>
      <c r="C88" s="1" t="s">
        <v>191</v>
      </c>
      <c r="D88">
        <v>80012</v>
      </c>
      <c r="E88" s="2" t="s">
        <v>13</v>
      </c>
      <c r="F88" s="4" t="s">
        <v>17</v>
      </c>
      <c r="J88" s="3" t="str">
        <f>IF(AND(Tabla114[[#This Row],[Valor logrado]]&gt;=Tabla114[[#This Row],[Meta]],Tabla114[[#This Row],[Valor logrado]]&gt;0,Tabla114[[#This Row],[Meta]]&gt;0),"Sí","No")</f>
        <v>No</v>
      </c>
    </row>
    <row r="89" spans="1:10" x14ac:dyDescent="0.25">
      <c r="A89" s="1" t="s">
        <v>185</v>
      </c>
      <c r="B89" s="1" t="s">
        <v>192</v>
      </c>
      <c r="C89" s="1" t="s">
        <v>193</v>
      </c>
      <c r="D89">
        <v>80009</v>
      </c>
      <c r="E89" s="2" t="s">
        <v>13</v>
      </c>
      <c r="F89" s="4" t="s">
        <v>17</v>
      </c>
      <c r="J89" s="3" t="str">
        <f>IF(AND(Tabla114[[#This Row],[Valor logrado]]&gt;=Tabla114[[#This Row],[Meta]],Tabla114[[#This Row],[Valor logrado]]&gt;0,Tabla114[[#This Row],[Meta]]&gt;0),"Sí","No")</f>
        <v>No</v>
      </c>
    </row>
    <row r="90" spans="1:10" x14ac:dyDescent="0.25">
      <c r="A90" s="1" t="s">
        <v>185</v>
      </c>
      <c r="B90" s="1" t="s">
        <v>194</v>
      </c>
      <c r="C90" s="1" t="s">
        <v>195</v>
      </c>
      <c r="D90">
        <v>80007</v>
      </c>
      <c r="E90" s="2" t="s">
        <v>13</v>
      </c>
      <c r="F90" s="4" t="s">
        <v>17</v>
      </c>
      <c r="J90" s="3" t="str">
        <f>IF(AND(Tabla114[[#This Row],[Valor logrado]]&gt;=Tabla114[[#This Row],[Meta]],Tabla114[[#This Row],[Valor logrado]]&gt;0,Tabla114[[#This Row],[Meta]]&gt;0),"Sí","No")</f>
        <v>No</v>
      </c>
    </row>
    <row r="91" spans="1:10" x14ac:dyDescent="0.25">
      <c r="A91" s="1" t="s">
        <v>185</v>
      </c>
      <c r="B91" s="1" t="s">
        <v>196</v>
      </c>
      <c r="C91" s="1" t="s">
        <v>197</v>
      </c>
      <c r="D91">
        <v>80010</v>
      </c>
      <c r="E91" s="2" t="s">
        <v>13</v>
      </c>
      <c r="F91" s="4" t="s">
        <v>17</v>
      </c>
      <c r="J91" s="3" t="str">
        <f>IF(AND(Tabla114[[#This Row],[Valor logrado]]&gt;=Tabla114[[#This Row],[Meta]],Tabla114[[#This Row],[Valor logrado]]&gt;0,Tabla114[[#This Row],[Meta]]&gt;0),"Sí","No")</f>
        <v>No</v>
      </c>
    </row>
    <row r="92" spans="1:10" x14ac:dyDescent="0.25">
      <c r="A92" s="1" t="s">
        <v>185</v>
      </c>
      <c r="B92" s="1" t="s">
        <v>198</v>
      </c>
      <c r="C92" s="1" t="s">
        <v>199</v>
      </c>
      <c r="D92">
        <v>80013</v>
      </c>
      <c r="E92" s="2" t="s">
        <v>13</v>
      </c>
      <c r="F92" s="4" t="s">
        <v>17</v>
      </c>
      <c r="J92" s="3" t="str">
        <f>IF(AND(Tabla114[[#This Row],[Valor logrado]]&gt;=Tabla114[[#This Row],[Meta]],Tabla114[[#This Row],[Valor logrado]]&gt;0,Tabla114[[#This Row],[Meta]]&gt;0),"Sí","No")</f>
        <v>No</v>
      </c>
    </row>
    <row r="93" spans="1:10" x14ac:dyDescent="0.25">
      <c r="A93" s="1" t="s">
        <v>185</v>
      </c>
      <c r="B93" s="1" t="s">
        <v>200</v>
      </c>
      <c r="C93" s="1" t="s">
        <v>201</v>
      </c>
      <c r="D93">
        <v>80011</v>
      </c>
      <c r="E93" s="2" t="s">
        <v>13</v>
      </c>
      <c r="F93" s="4" t="s">
        <v>17</v>
      </c>
      <c r="J93" s="3" t="str">
        <f>IF(AND(Tabla114[[#This Row],[Valor logrado]]&gt;=Tabla114[[#This Row],[Meta]],Tabla114[[#This Row],[Valor logrado]]&gt;0,Tabla114[[#This Row],[Meta]]&gt;0),"Sí","No")</f>
        <v>No</v>
      </c>
    </row>
    <row r="94" spans="1:10" x14ac:dyDescent="0.25">
      <c r="A94" s="1" t="s">
        <v>185</v>
      </c>
      <c r="B94" s="1" t="s">
        <v>202</v>
      </c>
      <c r="C94" s="1" t="s">
        <v>203</v>
      </c>
      <c r="D94">
        <v>80008</v>
      </c>
      <c r="E94" s="2" t="s">
        <v>13</v>
      </c>
      <c r="F94" s="4" t="s">
        <v>17</v>
      </c>
      <c r="J94" s="3" t="str">
        <f>IF(AND(Tabla114[[#This Row],[Valor logrado]]&gt;=Tabla114[[#This Row],[Meta]],Tabla114[[#This Row],[Valor logrado]]&gt;0,Tabla114[[#This Row],[Meta]]&gt;0),"Sí","No")</f>
        <v>No</v>
      </c>
    </row>
    <row r="95" spans="1:10" x14ac:dyDescent="0.25">
      <c r="A95" s="1" t="s">
        <v>185</v>
      </c>
      <c r="B95" s="1" t="s">
        <v>204</v>
      </c>
      <c r="C95" s="1" t="s">
        <v>205</v>
      </c>
      <c r="D95">
        <v>80004</v>
      </c>
      <c r="E95" s="2" t="s">
        <v>13</v>
      </c>
      <c r="F95" s="4" t="s">
        <v>17</v>
      </c>
      <c r="J95" s="3" t="str">
        <f>IF(AND(Tabla114[[#This Row],[Valor logrado]]&gt;=Tabla114[[#This Row],[Meta]],Tabla114[[#This Row],[Valor logrado]]&gt;0,Tabla114[[#This Row],[Meta]]&gt;0),"Sí","No")</f>
        <v>No</v>
      </c>
    </row>
    <row r="96" spans="1:10" x14ac:dyDescent="0.25">
      <c r="A96" s="1" t="s">
        <v>185</v>
      </c>
      <c r="B96" s="1" t="s">
        <v>206</v>
      </c>
      <c r="C96" s="1" t="s">
        <v>207</v>
      </c>
      <c r="D96">
        <v>80001</v>
      </c>
      <c r="E96" s="2" t="s">
        <v>13</v>
      </c>
      <c r="F96" s="4" t="s">
        <v>17</v>
      </c>
      <c r="J96" s="3" t="str">
        <f>IF(AND(Tabla114[[#This Row],[Valor logrado]]&gt;=Tabla114[[#This Row],[Meta]],Tabla114[[#This Row],[Valor logrado]]&gt;0,Tabla114[[#This Row],[Meta]]&gt;0),"Sí","No")</f>
        <v>No</v>
      </c>
    </row>
    <row r="97" spans="1:10" x14ac:dyDescent="0.25">
      <c r="A97" s="1" t="s">
        <v>185</v>
      </c>
      <c r="B97" s="1" t="s">
        <v>208</v>
      </c>
      <c r="C97" s="1" t="s">
        <v>209</v>
      </c>
      <c r="D97">
        <v>80005</v>
      </c>
      <c r="E97" s="2" t="s">
        <v>13</v>
      </c>
      <c r="F97" s="4" t="s">
        <v>17</v>
      </c>
      <c r="J97" s="3" t="str">
        <f>IF(AND(Tabla114[[#This Row],[Valor logrado]]&gt;=Tabla114[[#This Row],[Meta]],Tabla114[[#This Row],[Valor logrado]]&gt;0,Tabla114[[#This Row],[Meta]]&gt;0),"Sí","No")</f>
        <v>No</v>
      </c>
    </row>
    <row r="98" spans="1:10" x14ac:dyDescent="0.25">
      <c r="A98" s="1" t="s">
        <v>185</v>
      </c>
      <c r="B98" s="1" t="s">
        <v>210</v>
      </c>
      <c r="C98" s="1" t="s">
        <v>211</v>
      </c>
      <c r="D98">
        <v>80002</v>
      </c>
      <c r="E98" s="2" t="s">
        <v>13</v>
      </c>
      <c r="F98" s="4" t="s">
        <v>17</v>
      </c>
      <c r="J98" s="3" t="str">
        <f>IF(AND(Tabla114[[#This Row],[Valor logrado]]&gt;=Tabla114[[#This Row],[Meta]],Tabla114[[#This Row],[Valor logrado]]&gt;0,Tabla114[[#This Row],[Meta]]&gt;0),"Sí","No")</f>
        <v>No</v>
      </c>
    </row>
    <row r="99" spans="1:10" x14ac:dyDescent="0.25">
      <c r="A99" s="1" t="s">
        <v>185</v>
      </c>
      <c r="B99" s="1" t="s">
        <v>212</v>
      </c>
      <c r="C99" s="1" t="s">
        <v>213</v>
      </c>
      <c r="D99">
        <v>80003</v>
      </c>
      <c r="E99" s="2" t="s">
        <v>13</v>
      </c>
      <c r="F99" s="4" t="s">
        <v>17</v>
      </c>
      <c r="J99" s="3" t="str">
        <f>IF(AND(Tabla114[[#This Row],[Valor logrado]]&gt;=Tabla114[[#This Row],[Meta]],Tabla114[[#This Row],[Valor logrado]]&gt;0,Tabla114[[#This Row],[Meta]]&gt;0),"Sí","No")</f>
        <v>No</v>
      </c>
    </row>
    <row r="100" spans="1:10" ht="25.5" x14ac:dyDescent="0.25">
      <c r="A100" s="1" t="s">
        <v>185</v>
      </c>
      <c r="B100" s="1" t="s">
        <v>214</v>
      </c>
      <c r="C100" s="1" t="s">
        <v>215</v>
      </c>
      <c r="D100">
        <v>80014</v>
      </c>
      <c r="E100" s="2" t="s">
        <v>13</v>
      </c>
      <c r="F100" s="4" t="s">
        <v>17</v>
      </c>
      <c r="J100" s="3" t="str">
        <f>IF(AND(Tabla114[[#This Row],[Valor logrado]]&gt;=Tabla114[[#This Row],[Meta]],Tabla114[[#This Row],[Valor logrado]]&gt;0,Tabla114[[#This Row],[Meta]]&gt;0),"Sí","No")</f>
        <v>No</v>
      </c>
    </row>
    <row r="101" spans="1:10" x14ac:dyDescent="0.25">
      <c r="A101" s="1" t="s">
        <v>216</v>
      </c>
      <c r="B101" s="1" t="s">
        <v>217</v>
      </c>
      <c r="C101" s="1" t="s">
        <v>218</v>
      </c>
      <c r="D101">
        <v>90000</v>
      </c>
      <c r="E101" s="2" t="s">
        <v>16</v>
      </c>
      <c r="F101" s="4">
        <v>1</v>
      </c>
      <c r="J101" s="3" t="str">
        <f>IF(AND(Tabla114[[#This Row],[Valor logrado]]&gt;=Tabla114[[#This Row],[Meta]],Tabla114[[#This Row],[Valor logrado]]&gt;0,Tabla114[[#This Row],[Meta]]&gt;0),"Sí","No")</f>
        <v>No</v>
      </c>
    </row>
    <row r="102" spans="1:10" x14ac:dyDescent="0.25">
      <c r="A102" s="1" t="s">
        <v>216</v>
      </c>
      <c r="B102" s="1" t="s">
        <v>219</v>
      </c>
      <c r="C102" s="1" t="s">
        <v>220</v>
      </c>
      <c r="D102">
        <v>90003</v>
      </c>
      <c r="E102" s="2" t="s">
        <v>13</v>
      </c>
      <c r="F102" s="4" t="s">
        <v>17</v>
      </c>
      <c r="J102" s="3" t="str">
        <f>IF(AND(Tabla114[[#This Row],[Valor logrado]]&gt;=Tabla114[[#This Row],[Meta]],Tabla114[[#This Row],[Valor logrado]]&gt;0,Tabla114[[#This Row],[Meta]]&gt;0),"Sí","No")</f>
        <v>No</v>
      </c>
    </row>
    <row r="103" spans="1:10" x14ac:dyDescent="0.25">
      <c r="A103" s="1" t="s">
        <v>216</v>
      </c>
      <c r="B103" s="1" t="s">
        <v>221</v>
      </c>
      <c r="C103" s="1" t="s">
        <v>222</v>
      </c>
      <c r="D103">
        <v>90009</v>
      </c>
      <c r="E103" s="2" t="s">
        <v>13</v>
      </c>
      <c r="F103" s="4" t="s">
        <v>17</v>
      </c>
      <c r="J103" s="3" t="str">
        <f>IF(AND(Tabla114[[#This Row],[Valor logrado]]&gt;=Tabla114[[#This Row],[Meta]],Tabla114[[#This Row],[Valor logrado]]&gt;0,Tabla114[[#This Row],[Meta]]&gt;0),"Sí","No")</f>
        <v>No</v>
      </c>
    </row>
    <row r="104" spans="1:10" x14ac:dyDescent="0.25">
      <c r="A104" s="1" t="s">
        <v>216</v>
      </c>
      <c r="B104" s="1" t="s">
        <v>223</v>
      </c>
      <c r="C104" s="1" t="s">
        <v>224</v>
      </c>
      <c r="D104">
        <v>90002</v>
      </c>
      <c r="E104" s="2" t="s">
        <v>13</v>
      </c>
      <c r="F104" s="4" t="s">
        <v>17</v>
      </c>
      <c r="J104" s="3" t="str">
        <f>IF(AND(Tabla114[[#This Row],[Valor logrado]]&gt;=Tabla114[[#This Row],[Meta]],Tabla114[[#This Row],[Valor logrado]]&gt;0,Tabla114[[#This Row],[Meta]]&gt;0),"Sí","No")</f>
        <v>No</v>
      </c>
    </row>
    <row r="105" spans="1:10" x14ac:dyDescent="0.25">
      <c r="A105" s="1" t="s">
        <v>216</v>
      </c>
      <c r="B105" s="1" t="s">
        <v>225</v>
      </c>
      <c r="C105" s="1" t="s">
        <v>226</v>
      </c>
      <c r="D105">
        <v>90001</v>
      </c>
      <c r="E105" s="2" t="s">
        <v>13</v>
      </c>
      <c r="F105" s="4" t="s">
        <v>17</v>
      </c>
      <c r="J105" s="3" t="str">
        <f>IF(AND(Tabla114[[#This Row],[Valor logrado]]&gt;=Tabla114[[#This Row],[Meta]],Tabla114[[#This Row],[Valor logrado]]&gt;0,Tabla114[[#This Row],[Meta]]&gt;0),"Sí","No")</f>
        <v>No</v>
      </c>
    </row>
    <row r="106" spans="1:10" x14ac:dyDescent="0.25">
      <c r="A106" s="1" t="s">
        <v>216</v>
      </c>
      <c r="B106" s="1" t="s">
        <v>227</v>
      </c>
      <c r="C106" s="1" t="s">
        <v>228</v>
      </c>
      <c r="D106">
        <v>90006</v>
      </c>
      <c r="E106" s="2" t="s">
        <v>13</v>
      </c>
      <c r="F106" s="4" t="s">
        <v>17</v>
      </c>
      <c r="J106" s="3" t="str">
        <f>IF(AND(Tabla114[[#This Row],[Valor logrado]]&gt;=Tabla114[[#This Row],[Meta]],Tabla114[[#This Row],[Valor logrado]]&gt;0,Tabla114[[#This Row],[Meta]]&gt;0),"Sí","No")</f>
        <v>No</v>
      </c>
    </row>
    <row r="107" spans="1:10" x14ac:dyDescent="0.25">
      <c r="A107" s="1" t="s">
        <v>216</v>
      </c>
      <c r="B107" s="1" t="s">
        <v>229</v>
      </c>
      <c r="C107" s="1" t="s">
        <v>230</v>
      </c>
      <c r="D107">
        <v>90007</v>
      </c>
      <c r="E107" s="2" t="s">
        <v>13</v>
      </c>
      <c r="F107" s="4" t="s">
        <v>17</v>
      </c>
      <c r="J107" s="3" t="str">
        <f>IF(AND(Tabla114[[#This Row],[Valor logrado]]&gt;=Tabla114[[#This Row],[Meta]],Tabla114[[#This Row],[Valor logrado]]&gt;0,Tabla114[[#This Row],[Meta]]&gt;0),"Sí","No")</f>
        <v>No</v>
      </c>
    </row>
    <row r="108" spans="1:10" x14ac:dyDescent="0.25">
      <c r="A108" s="1" t="s">
        <v>216</v>
      </c>
      <c r="B108" s="1" t="s">
        <v>231</v>
      </c>
      <c r="C108" s="1" t="s">
        <v>232</v>
      </c>
      <c r="D108">
        <v>90004</v>
      </c>
      <c r="E108" s="2" t="s">
        <v>13</v>
      </c>
      <c r="F108" s="4" t="s">
        <v>17</v>
      </c>
      <c r="J108" s="3" t="str">
        <f>IF(AND(Tabla114[[#This Row],[Valor logrado]]&gt;=Tabla114[[#This Row],[Meta]],Tabla114[[#This Row],[Valor logrado]]&gt;0,Tabla114[[#This Row],[Meta]]&gt;0),"Sí","No")</f>
        <v>No</v>
      </c>
    </row>
    <row r="109" spans="1:10" x14ac:dyDescent="0.25">
      <c r="A109" s="1" t="s">
        <v>216</v>
      </c>
      <c r="B109" s="1" t="s">
        <v>233</v>
      </c>
      <c r="C109" s="1" t="s">
        <v>234</v>
      </c>
      <c r="D109">
        <v>90005</v>
      </c>
      <c r="E109" s="2" t="s">
        <v>13</v>
      </c>
      <c r="F109" s="4" t="s">
        <v>17</v>
      </c>
      <c r="J109" s="3" t="str">
        <f>IF(AND(Tabla114[[#This Row],[Valor logrado]]&gt;=Tabla114[[#This Row],[Meta]],Tabla114[[#This Row],[Valor logrado]]&gt;0,Tabla114[[#This Row],[Meta]]&gt;0),"Sí","No")</f>
        <v>No</v>
      </c>
    </row>
    <row r="110" spans="1:10" x14ac:dyDescent="0.25">
      <c r="A110" s="1" t="s">
        <v>235</v>
      </c>
      <c r="B110" s="1" t="s">
        <v>236</v>
      </c>
      <c r="C110" s="1" t="s">
        <v>237</v>
      </c>
      <c r="D110">
        <v>100000</v>
      </c>
      <c r="E110" s="2" t="s">
        <v>16</v>
      </c>
      <c r="F110" s="4">
        <v>0.95</v>
      </c>
      <c r="J110" s="3" t="str">
        <f>IF(AND(Tabla114[[#This Row],[Valor logrado]]&gt;=Tabla114[[#This Row],[Meta]],Tabla114[[#This Row],[Valor logrado]]&gt;0,Tabla114[[#This Row],[Meta]]&gt;0),"Sí","No")</f>
        <v>No</v>
      </c>
    </row>
    <row r="111" spans="1:10" x14ac:dyDescent="0.25">
      <c r="A111" s="1" t="s">
        <v>235</v>
      </c>
      <c r="B111" s="1" t="s">
        <v>238</v>
      </c>
      <c r="C111" s="1" t="s">
        <v>239</v>
      </c>
      <c r="D111">
        <v>100009</v>
      </c>
      <c r="E111" s="2" t="s">
        <v>13</v>
      </c>
      <c r="F111" s="4" t="s">
        <v>17</v>
      </c>
      <c r="J111" s="3" t="str">
        <f>IF(AND(Tabla114[[#This Row],[Valor logrado]]&gt;=Tabla114[[#This Row],[Meta]],Tabla114[[#This Row],[Valor logrado]]&gt;0,Tabla114[[#This Row],[Meta]]&gt;0),"Sí","No")</f>
        <v>No</v>
      </c>
    </row>
    <row r="112" spans="1:10" x14ac:dyDescent="0.25">
      <c r="A112" s="1" t="s">
        <v>235</v>
      </c>
      <c r="B112" s="1" t="s">
        <v>240</v>
      </c>
      <c r="C112" s="1" t="s">
        <v>241</v>
      </c>
      <c r="D112">
        <v>100008</v>
      </c>
      <c r="E112" s="2" t="s">
        <v>13</v>
      </c>
      <c r="F112" s="4" t="s">
        <v>17</v>
      </c>
      <c r="J112" s="3" t="str">
        <f>IF(AND(Tabla114[[#This Row],[Valor logrado]]&gt;=Tabla114[[#This Row],[Meta]],Tabla114[[#This Row],[Valor logrado]]&gt;0,Tabla114[[#This Row],[Meta]]&gt;0),"Sí","No")</f>
        <v>No</v>
      </c>
    </row>
    <row r="113" spans="1:10" x14ac:dyDescent="0.25">
      <c r="A113" s="1" t="s">
        <v>235</v>
      </c>
      <c r="B113" s="1" t="s">
        <v>242</v>
      </c>
      <c r="C113" s="1" t="s">
        <v>243</v>
      </c>
      <c r="D113">
        <v>100003</v>
      </c>
      <c r="E113" s="2" t="s">
        <v>13</v>
      </c>
      <c r="F113" s="4" t="s">
        <v>17</v>
      </c>
      <c r="J113" s="3" t="str">
        <f>IF(AND(Tabla114[[#This Row],[Valor logrado]]&gt;=Tabla114[[#This Row],[Meta]],Tabla114[[#This Row],[Valor logrado]]&gt;0,Tabla114[[#This Row],[Meta]]&gt;0),"Sí","No")</f>
        <v>No</v>
      </c>
    </row>
    <row r="114" spans="1:10" x14ac:dyDescent="0.25">
      <c r="A114" s="1" t="s">
        <v>235</v>
      </c>
      <c r="B114" s="1" t="s">
        <v>244</v>
      </c>
      <c r="C114" s="1" t="s">
        <v>245</v>
      </c>
      <c r="D114">
        <v>100010</v>
      </c>
      <c r="E114" s="2" t="s">
        <v>13</v>
      </c>
      <c r="F114" s="4" t="s">
        <v>17</v>
      </c>
      <c r="J114" s="3" t="str">
        <f>IF(AND(Tabla114[[#This Row],[Valor logrado]]&gt;=Tabla114[[#This Row],[Meta]],Tabla114[[#This Row],[Valor logrado]]&gt;0,Tabla114[[#This Row],[Meta]]&gt;0),"Sí","No")</f>
        <v>No</v>
      </c>
    </row>
    <row r="115" spans="1:10" x14ac:dyDescent="0.25">
      <c r="A115" s="1" t="s">
        <v>235</v>
      </c>
      <c r="B115" s="1" t="s">
        <v>246</v>
      </c>
      <c r="C115" s="1" t="s">
        <v>247</v>
      </c>
      <c r="D115">
        <v>100007</v>
      </c>
      <c r="E115" s="2" t="s">
        <v>13</v>
      </c>
      <c r="F115" s="4" t="s">
        <v>17</v>
      </c>
      <c r="J115" s="3" t="str">
        <f>IF(AND(Tabla114[[#This Row],[Valor logrado]]&gt;=Tabla114[[#This Row],[Meta]],Tabla114[[#This Row],[Valor logrado]]&gt;0,Tabla114[[#This Row],[Meta]]&gt;0),"Sí","No")</f>
        <v>No</v>
      </c>
    </row>
    <row r="116" spans="1:10" x14ac:dyDescent="0.25">
      <c r="A116" s="1" t="s">
        <v>235</v>
      </c>
      <c r="B116" s="1" t="s">
        <v>248</v>
      </c>
      <c r="C116" s="1" t="s">
        <v>249</v>
      </c>
      <c r="D116">
        <v>100011</v>
      </c>
      <c r="E116" s="2" t="s">
        <v>13</v>
      </c>
      <c r="F116" s="4" t="s">
        <v>17</v>
      </c>
      <c r="J116" s="3" t="str">
        <f>IF(AND(Tabla114[[#This Row],[Valor logrado]]&gt;=Tabla114[[#This Row],[Meta]],Tabla114[[#This Row],[Valor logrado]]&gt;0,Tabla114[[#This Row],[Meta]]&gt;0),"Sí","No")</f>
        <v>No</v>
      </c>
    </row>
    <row r="117" spans="1:10" x14ac:dyDescent="0.25">
      <c r="A117" s="1" t="s">
        <v>235</v>
      </c>
      <c r="B117" s="1" t="s">
        <v>250</v>
      </c>
      <c r="C117" s="1" t="s">
        <v>251</v>
      </c>
      <c r="D117">
        <v>100006</v>
      </c>
      <c r="E117" s="2" t="s">
        <v>13</v>
      </c>
      <c r="F117" s="4" t="s">
        <v>17</v>
      </c>
      <c r="J117" s="3" t="str">
        <f>IF(AND(Tabla114[[#This Row],[Valor logrado]]&gt;=Tabla114[[#This Row],[Meta]],Tabla114[[#This Row],[Valor logrado]]&gt;0,Tabla114[[#This Row],[Meta]]&gt;0),"Sí","No")</f>
        <v>No</v>
      </c>
    </row>
    <row r="118" spans="1:10" x14ac:dyDescent="0.25">
      <c r="A118" s="1" t="s">
        <v>235</v>
      </c>
      <c r="B118" s="1" t="s">
        <v>252</v>
      </c>
      <c r="C118" s="1" t="s">
        <v>253</v>
      </c>
      <c r="D118">
        <v>100002</v>
      </c>
      <c r="E118" s="2" t="s">
        <v>13</v>
      </c>
      <c r="F118" s="4" t="s">
        <v>17</v>
      </c>
      <c r="J118" s="3" t="str">
        <f>IF(AND(Tabla114[[#This Row],[Valor logrado]]&gt;=Tabla114[[#This Row],[Meta]],Tabla114[[#This Row],[Valor logrado]]&gt;0,Tabla114[[#This Row],[Meta]]&gt;0),"Sí","No")</f>
        <v>No</v>
      </c>
    </row>
    <row r="119" spans="1:10" x14ac:dyDescent="0.25">
      <c r="A119" s="1" t="s">
        <v>235</v>
      </c>
      <c r="B119" s="1" t="s">
        <v>254</v>
      </c>
      <c r="C119" s="1" t="s">
        <v>255</v>
      </c>
      <c r="D119">
        <v>100004</v>
      </c>
      <c r="E119" s="2" t="s">
        <v>13</v>
      </c>
      <c r="F119" s="4" t="s">
        <v>17</v>
      </c>
      <c r="J119" s="3" t="str">
        <f>IF(AND(Tabla114[[#This Row],[Valor logrado]]&gt;=Tabla114[[#This Row],[Meta]],Tabla114[[#This Row],[Valor logrado]]&gt;0,Tabla114[[#This Row],[Meta]]&gt;0),"Sí","No")</f>
        <v>No</v>
      </c>
    </row>
    <row r="120" spans="1:10" x14ac:dyDescent="0.25">
      <c r="A120" s="1" t="s">
        <v>235</v>
      </c>
      <c r="B120" s="1" t="s">
        <v>256</v>
      </c>
      <c r="C120" s="1" t="s">
        <v>257</v>
      </c>
      <c r="D120">
        <v>100005</v>
      </c>
      <c r="E120" s="2" t="s">
        <v>13</v>
      </c>
      <c r="F120" s="4" t="s">
        <v>17</v>
      </c>
      <c r="J120" s="3" t="str">
        <f>IF(AND(Tabla114[[#This Row],[Valor logrado]]&gt;=Tabla114[[#This Row],[Meta]],Tabla114[[#This Row],[Valor logrado]]&gt;0,Tabla114[[#This Row],[Meta]]&gt;0),"Sí","No")</f>
        <v>No</v>
      </c>
    </row>
    <row r="121" spans="1:10" x14ac:dyDescent="0.25">
      <c r="A121" s="1" t="s">
        <v>235</v>
      </c>
      <c r="B121" s="1" t="s">
        <v>258</v>
      </c>
      <c r="C121" s="1" t="s">
        <v>259</v>
      </c>
      <c r="D121">
        <v>100001</v>
      </c>
      <c r="E121" s="2" t="s">
        <v>13</v>
      </c>
      <c r="F121" s="4" t="s">
        <v>17</v>
      </c>
      <c r="J121" s="3" t="str">
        <f>IF(AND(Tabla114[[#This Row],[Valor logrado]]&gt;=Tabla114[[#This Row],[Meta]],Tabla114[[#This Row],[Valor logrado]]&gt;0,Tabla114[[#This Row],[Meta]]&gt;0),"Sí","No")</f>
        <v>No</v>
      </c>
    </row>
    <row r="122" spans="1:10" x14ac:dyDescent="0.25">
      <c r="A122" s="1" t="s">
        <v>260</v>
      </c>
      <c r="B122" s="1" t="s">
        <v>261</v>
      </c>
      <c r="C122" s="1" t="s">
        <v>262</v>
      </c>
      <c r="D122">
        <v>110000</v>
      </c>
      <c r="E122" s="2" t="s">
        <v>16</v>
      </c>
      <c r="F122" s="4">
        <v>0.92</v>
      </c>
      <c r="J122" s="3" t="str">
        <f>IF(AND(Tabla114[[#This Row],[Valor logrado]]&gt;=Tabla114[[#This Row],[Meta]],Tabla114[[#This Row],[Valor logrado]]&gt;0,Tabla114[[#This Row],[Meta]]&gt;0),"Sí","No")</f>
        <v>No</v>
      </c>
    </row>
    <row r="123" spans="1:10" x14ac:dyDescent="0.25">
      <c r="A123" s="1" t="s">
        <v>260</v>
      </c>
      <c r="B123" s="1" t="s">
        <v>261</v>
      </c>
      <c r="C123" s="1" t="s">
        <v>263</v>
      </c>
      <c r="D123">
        <v>110001</v>
      </c>
      <c r="E123" s="2" t="s">
        <v>33</v>
      </c>
      <c r="F123" s="4" t="s">
        <v>17</v>
      </c>
      <c r="J123" s="3" t="str">
        <f>IF(AND(Tabla114[[#This Row],[Valor logrado]]&gt;=Tabla114[[#This Row],[Meta]],Tabla114[[#This Row],[Valor logrado]]&gt;0,Tabla114[[#This Row],[Meta]]&gt;0),"Sí","No")</f>
        <v>No</v>
      </c>
    </row>
    <row r="124" spans="1:10" x14ac:dyDescent="0.25">
      <c r="A124" s="1" t="s">
        <v>260</v>
      </c>
      <c r="B124" s="1" t="s">
        <v>264</v>
      </c>
      <c r="C124" s="1" t="s">
        <v>265</v>
      </c>
      <c r="D124">
        <v>110002</v>
      </c>
      <c r="E124" s="2" t="s">
        <v>13</v>
      </c>
      <c r="F124" s="4" t="s">
        <v>17</v>
      </c>
      <c r="J124" s="3" t="str">
        <f>IF(AND(Tabla114[[#This Row],[Valor logrado]]&gt;=Tabla114[[#This Row],[Meta]],Tabla114[[#This Row],[Valor logrado]]&gt;0,Tabla114[[#This Row],[Meta]]&gt;0),"Sí","No")</f>
        <v>No</v>
      </c>
    </row>
    <row r="125" spans="1:10" x14ac:dyDescent="0.25">
      <c r="A125" s="1" t="s">
        <v>260</v>
      </c>
      <c r="B125" s="1" t="s">
        <v>266</v>
      </c>
      <c r="C125" s="1" t="s">
        <v>267</v>
      </c>
      <c r="D125">
        <v>110003</v>
      </c>
      <c r="E125" s="2" t="s">
        <v>13</v>
      </c>
      <c r="F125" s="4" t="s">
        <v>17</v>
      </c>
      <c r="J125" s="3" t="str">
        <f>IF(AND(Tabla114[[#This Row],[Valor logrado]]&gt;=Tabla114[[#This Row],[Meta]],Tabla114[[#This Row],[Valor logrado]]&gt;0,Tabla114[[#This Row],[Meta]]&gt;0),"Sí","No")</f>
        <v>No</v>
      </c>
    </row>
    <row r="126" spans="1:10" x14ac:dyDescent="0.25">
      <c r="A126" s="1" t="s">
        <v>260</v>
      </c>
      <c r="B126" s="1" t="s">
        <v>268</v>
      </c>
      <c r="C126" s="1" t="s">
        <v>269</v>
      </c>
      <c r="D126">
        <v>110005</v>
      </c>
      <c r="E126" s="2" t="s">
        <v>13</v>
      </c>
      <c r="F126" s="4" t="s">
        <v>17</v>
      </c>
      <c r="J126" s="3" t="str">
        <f>IF(AND(Tabla114[[#This Row],[Valor logrado]]&gt;=Tabla114[[#This Row],[Meta]],Tabla114[[#This Row],[Valor logrado]]&gt;0,Tabla114[[#This Row],[Meta]]&gt;0),"Sí","No")</f>
        <v>No</v>
      </c>
    </row>
    <row r="127" spans="1:10" x14ac:dyDescent="0.25">
      <c r="A127" s="1" t="s">
        <v>260</v>
      </c>
      <c r="B127" s="1" t="s">
        <v>270</v>
      </c>
      <c r="C127" s="1" t="s">
        <v>271</v>
      </c>
      <c r="D127">
        <v>110004</v>
      </c>
      <c r="E127" s="2" t="s">
        <v>13</v>
      </c>
      <c r="F127" s="4" t="s">
        <v>17</v>
      </c>
      <c r="J127" s="3" t="str">
        <f>IF(AND(Tabla114[[#This Row],[Valor logrado]]&gt;=Tabla114[[#This Row],[Meta]],Tabla114[[#This Row],[Valor logrado]]&gt;0,Tabla114[[#This Row],[Meta]]&gt;0),"Sí","No")</f>
        <v>No</v>
      </c>
    </row>
    <row r="128" spans="1:10" x14ac:dyDescent="0.25">
      <c r="A128" s="1" t="s">
        <v>272</v>
      </c>
      <c r="B128" s="1" t="s">
        <v>273</v>
      </c>
      <c r="C128" s="1" t="s">
        <v>274</v>
      </c>
      <c r="D128">
        <v>120000</v>
      </c>
      <c r="E128" s="2" t="s">
        <v>16</v>
      </c>
      <c r="F128" s="4">
        <v>1</v>
      </c>
      <c r="J128" s="3" t="str">
        <f>IF(AND(Tabla114[[#This Row],[Valor logrado]]&gt;=Tabla114[[#This Row],[Meta]],Tabla114[[#This Row],[Valor logrado]]&gt;0,Tabla114[[#This Row],[Meta]]&gt;0),"Sí","No")</f>
        <v>No</v>
      </c>
    </row>
    <row r="129" spans="1:10" x14ac:dyDescent="0.25">
      <c r="A129" s="1" t="s">
        <v>272</v>
      </c>
      <c r="B129" s="1" t="s">
        <v>275</v>
      </c>
      <c r="C129" s="1" t="s">
        <v>276</v>
      </c>
      <c r="D129">
        <v>120008</v>
      </c>
      <c r="E129" s="2" t="s">
        <v>13</v>
      </c>
      <c r="F129" s="4" t="s">
        <v>17</v>
      </c>
      <c r="J129" s="3" t="str">
        <f>IF(AND(Tabla114[[#This Row],[Valor logrado]]&gt;=Tabla114[[#This Row],[Meta]],Tabla114[[#This Row],[Valor logrado]]&gt;0,Tabla114[[#This Row],[Meta]]&gt;0),"Sí","No")</f>
        <v>No</v>
      </c>
    </row>
    <row r="130" spans="1:10" x14ac:dyDescent="0.25">
      <c r="A130" s="1" t="s">
        <v>272</v>
      </c>
      <c r="B130" s="1" t="s">
        <v>277</v>
      </c>
      <c r="C130" s="1" t="s">
        <v>278</v>
      </c>
      <c r="D130">
        <v>120007</v>
      </c>
      <c r="E130" s="2" t="s">
        <v>13</v>
      </c>
      <c r="F130" s="4" t="s">
        <v>17</v>
      </c>
      <c r="J130" s="3" t="str">
        <f>IF(AND(Tabla114[[#This Row],[Valor logrado]]&gt;=Tabla114[[#This Row],[Meta]],Tabla114[[#This Row],[Valor logrado]]&gt;0,Tabla114[[#This Row],[Meta]]&gt;0),"Sí","No")</f>
        <v>No</v>
      </c>
    </row>
    <row r="131" spans="1:10" x14ac:dyDescent="0.25">
      <c r="A131" s="1" t="s">
        <v>272</v>
      </c>
      <c r="B131" s="1" t="s">
        <v>277</v>
      </c>
      <c r="C131" s="1" t="s">
        <v>279</v>
      </c>
      <c r="D131">
        <v>120014</v>
      </c>
      <c r="E131" s="2" t="s">
        <v>33</v>
      </c>
      <c r="F131" s="4" t="s">
        <v>17</v>
      </c>
      <c r="J131" s="3" t="str">
        <f>IF(AND(Tabla114[[#This Row],[Valor logrado]]&gt;=Tabla114[[#This Row],[Meta]],Tabla114[[#This Row],[Valor logrado]]&gt;0,Tabla114[[#This Row],[Meta]]&gt;0),"Sí","No")</f>
        <v>No</v>
      </c>
    </row>
    <row r="132" spans="1:10" x14ac:dyDescent="0.25">
      <c r="A132" s="1" t="s">
        <v>272</v>
      </c>
      <c r="B132" s="1" t="s">
        <v>280</v>
      </c>
      <c r="C132" s="1" t="s">
        <v>281</v>
      </c>
      <c r="D132">
        <v>120004</v>
      </c>
      <c r="E132" s="2" t="s">
        <v>13</v>
      </c>
      <c r="F132" s="4" t="s">
        <v>17</v>
      </c>
      <c r="J132" s="3" t="str">
        <f>IF(AND(Tabla114[[#This Row],[Valor logrado]]&gt;=Tabla114[[#This Row],[Meta]],Tabla114[[#This Row],[Valor logrado]]&gt;0,Tabla114[[#This Row],[Meta]]&gt;0),"Sí","No")</f>
        <v>No</v>
      </c>
    </row>
    <row r="133" spans="1:10" x14ac:dyDescent="0.25">
      <c r="A133" s="1" t="s">
        <v>272</v>
      </c>
      <c r="B133" s="1" t="s">
        <v>282</v>
      </c>
      <c r="C133" s="1" t="s">
        <v>283</v>
      </c>
      <c r="D133">
        <v>120001</v>
      </c>
      <c r="E133" s="2" t="s">
        <v>13</v>
      </c>
      <c r="F133" s="4" t="s">
        <v>17</v>
      </c>
      <c r="J133" s="3" t="str">
        <f>IF(AND(Tabla114[[#This Row],[Valor logrado]]&gt;=Tabla114[[#This Row],[Meta]],Tabla114[[#This Row],[Valor logrado]]&gt;0,Tabla114[[#This Row],[Meta]]&gt;0),"Sí","No")</f>
        <v>No</v>
      </c>
    </row>
    <row r="134" spans="1:10" x14ac:dyDescent="0.25">
      <c r="A134" s="1" t="s">
        <v>272</v>
      </c>
      <c r="B134" s="1" t="s">
        <v>284</v>
      </c>
      <c r="C134" s="1" t="s">
        <v>285</v>
      </c>
      <c r="D134">
        <v>120003</v>
      </c>
      <c r="E134" s="2" t="s">
        <v>13</v>
      </c>
      <c r="F134" s="4" t="s">
        <v>17</v>
      </c>
      <c r="J134" s="3" t="str">
        <f>IF(AND(Tabla114[[#This Row],[Valor logrado]]&gt;=Tabla114[[#This Row],[Meta]],Tabla114[[#This Row],[Valor logrado]]&gt;0,Tabla114[[#This Row],[Meta]]&gt;0),"Sí","No")</f>
        <v>No</v>
      </c>
    </row>
    <row r="135" spans="1:10" x14ac:dyDescent="0.25">
      <c r="A135" s="1" t="s">
        <v>272</v>
      </c>
      <c r="B135" s="1" t="s">
        <v>286</v>
      </c>
      <c r="C135" s="1" t="s">
        <v>287</v>
      </c>
      <c r="D135">
        <v>120002</v>
      </c>
      <c r="E135" s="2" t="s">
        <v>13</v>
      </c>
      <c r="F135" s="4" t="s">
        <v>17</v>
      </c>
      <c r="J135" s="3" t="str">
        <f>IF(AND(Tabla114[[#This Row],[Valor logrado]]&gt;=Tabla114[[#This Row],[Meta]],Tabla114[[#This Row],[Valor logrado]]&gt;0,Tabla114[[#This Row],[Meta]]&gt;0),"Sí","No")</f>
        <v>No</v>
      </c>
    </row>
    <row r="136" spans="1:10" x14ac:dyDescent="0.25">
      <c r="A136" s="1" t="s">
        <v>272</v>
      </c>
      <c r="B136" s="1" t="s">
        <v>288</v>
      </c>
      <c r="C136" s="1" t="s">
        <v>289</v>
      </c>
      <c r="D136">
        <v>120005</v>
      </c>
      <c r="E136" s="2" t="s">
        <v>13</v>
      </c>
      <c r="F136" s="4" t="s">
        <v>17</v>
      </c>
      <c r="J136" s="3" t="str">
        <f>IF(AND(Tabla114[[#This Row],[Valor logrado]]&gt;=Tabla114[[#This Row],[Meta]],Tabla114[[#This Row],[Valor logrado]]&gt;0,Tabla114[[#This Row],[Meta]]&gt;0),"Sí","No")</f>
        <v>No</v>
      </c>
    </row>
    <row r="137" spans="1:10" x14ac:dyDescent="0.25">
      <c r="A137" s="1" t="s">
        <v>272</v>
      </c>
      <c r="B137" s="1" t="s">
        <v>290</v>
      </c>
      <c r="C137" s="1" t="s">
        <v>291</v>
      </c>
      <c r="D137">
        <v>120009</v>
      </c>
      <c r="E137" s="2" t="s">
        <v>13</v>
      </c>
      <c r="F137" s="4" t="s">
        <v>17</v>
      </c>
      <c r="J137" s="3" t="str">
        <f>IF(AND(Tabla114[[#This Row],[Valor logrado]]&gt;=Tabla114[[#This Row],[Meta]],Tabla114[[#This Row],[Valor logrado]]&gt;0,Tabla114[[#This Row],[Meta]]&gt;0),"Sí","No")</f>
        <v>No</v>
      </c>
    </row>
    <row r="138" spans="1:10" x14ac:dyDescent="0.25">
      <c r="A138" s="1" t="s">
        <v>272</v>
      </c>
      <c r="B138" s="1" t="s">
        <v>292</v>
      </c>
      <c r="C138" s="1" t="s">
        <v>293</v>
      </c>
      <c r="D138">
        <v>120006</v>
      </c>
      <c r="E138" s="2" t="s">
        <v>13</v>
      </c>
      <c r="F138" s="4" t="s">
        <v>17</v>
      </c>
      <c r="J138" s="3" t="str">
        <f>IF(AND(Tabla114[[#This Row],[Valor logrado]]&gt;=Tabla114[[#This Row],[Meta]],Tabla114[[#This Row],[Valor logrado]]&gt;0,Tabla114[[#This Row],[Meta]]&gt;0),"Sí","No")</f>
        <v>No</v>
      </c>
    </row>
    <row r="139" spans="1:10" x14ac:dyDescent="0.25">
      <c r="A139" s="1" t="s">
        <v>272</v>
      </c>
      <c r="B139" s="1" t="s">
        <v>294</v>
      </c>
      <c r="C139" s="1" t="s">
        <v>295</v>
      </c>
      <c r="D139">
        <v>120011</v>
      </c>
      <c r="E139" s="2" t="s">
        <v>13</v>
      </c>
      <c r="F139" s="4" t="s">
        <v>17</v>
      </c>
      <c r="J139" s="3" t="str">
        <f>IF(AND(Tabla114[[#This Row],[Valor logrado]]&gt;=Tabla114[[#This Row],[Meta]],Tabla114[[#This Row],[Valor logrado]]&gt;0,Tabla114[[#This Row],[Meta]]&gt;0),"Sí","No")</f>
        <v>No</v>
      </c>
    </row>
    <row r="140" spans="1:10" x14ac:dyDescent="0.25">
      <c r="A140" s="1" t="s">
        <v>272</v>
      </c>
      <c r="B140" s="1" t="s">
        <v>296</v>
      </c>
      <c r="C140" s="1" t="s">
        <v>297</v>
      </c>
      <c r="D140">
        <v>120010</v>
      </c>
      <c r="E140" s="2" t="s">
        <v>13</v>
      </c>
      <c r="F140" s="4" t="s">
        <v>17</v>
      </c>
      <c r="J140" s="3" t="str">
        <f>IF(AND(Tabla114[[#This Row],[Valor logrado]]&gt;=Tabla114[[#This Row],[Meta]],Tabla114[[#This Row],[Valor logrado]]&gt;0,Tabla114[[#This Row],[Meta]]&gt;0),"Sí","No")</f>
        <v>No</v>
      </c>
    </row>
    <row r="141" spans="1:10" x14ac:dyDescent="0.25">
      <c r="A141" s="1" t="s">
        <v>272</v>
      </c>
      <c r="B141" s="1" t="s">
        <v>298</v>
      </c>
      <c r="C141" s="1" t="s">
        <v>299</v>
      </c>
      <c r="D141">
        <v>120012</v>
      </c>
      <c r="E141" s="2" t="s">
        <v>13</v>
      </c>
      <c r="F141" s="4" t="s">
        <v>17</v>
      </c>
      <c r="J141" s="3" t="str">
        <f>IF(AND(Tabla114[[#This Row],[Valor logrado]]&gt;=Tabla114[[#This Row],[Meta]],Tabla114[[#This Row],[Valor logrado]]&gt;0,Tabla114[[#This Row],[Meta]]&gt;0),"Sí","No")</f>
        <v>No</v>
      </c>
    </row>
    <row r="142" spans="1:10" x14ac:dyDescent="0.25">
      <c r="A142" s="1" t="s">
        <v>300</v>
      </c>
      <c r="B142" s="1" t="s">
        <v>301</v>
      </c>
      <c r="C142" s="1" t="s">
        <v>302</v>
      </c>
      <c r="D142">
        <v>130000</v>
      </c>
      <c r="E142" s="2" t="s">
        <v>91</v>
      </c>
      <c r="F142" s="4">
        <v>0.95</v>
      </c>
      <c r="J142" s="3" t="str">
        <f>IF(AND(Tabla114[[#This Row],[Valor logrado]]&gt;=Tabla114[[#This Row],[Meta]],Tabla114[[#This Row],[Valor logrado]]&gt;0,Tabla114[[#This Row],[Meta]]&gt;0),"Sí","No")</f>
        <v>No</v>
      </c>
    </row>
    <row r="143" spans="1:10" x14ac:dyDescent="0.25">
      <c r="A143" s="1" t="s">
        <v>300</v>
      </c>
      <c r="B143" s="1" t="s">
        <v>303</v>
      </c>
      <c r="C143" s="1" t="s">
        <v>304</v>
      </c>
      <c r="D143">
        <v>130005</v>
      </c>
      <c r="E143" s="2" t="s">
        <v>13</v>
      </c>
      <c r="F143" s="4" t="s">
        <v>17</v>
      </c>
      <c r="J143" s="3" t="str">
        <f>IF(AND(Tabla114[[#This Row],[Valor logrado]]&gt;=Tabla114[[#This Row],[Meta]],Tabla114[[#This Row],[Valor logrado]]&gt;0,Tabla114[[#This Row],[Meta]]&gt;0),"Sí","No")</f>
        <v>No</v>
      </c>
    </row>
    <row r="144" spans="1:10" x14ac:dyDescent="0.25">
      <c r="A144" s="1" t="s">
        <v>300</v>
      </c>
      <c r="B144" s="1" t="s">
        <v>305</v>
      </c>
      <c r="C144" s="1" t="s">
        <v>306</v>
      </c>
      <c r="D144">
        <v>130008</v>
      </c>
      <c r="E144" s="2" t="s">
        <v>13</v>
      </c>
      <c r="F144" s="4" t="s">
        <v>17</v>
      </c>
      <c r="J144" s="3" t="str">
        <f>IF(AND(Tabla114[[#This Row],[Valor logrado]]&gt;=Tabla114[[#This Row],[Meta]],Tabla114[[#This Row],[Valor logrado]]&gt;0,Tabla114[[#This Row],[Meta]]&gt;0),"Sí","No")</f>
        <v>No</v>
      </c>
    </row>
    <row r="145" spans="1:10" x14ac:dyDescent="0.25">
      <c r="A145" s="1" t="s">
        <v>300</v>
      </c>
      <c r="B145" s="1" t="s">
        <v>307</v>
      </c>
      <c r="C145" s="1" t="s">
        <v>308</v>
      </c>
      <c r="D145">
        <v>130003</v>
      </c>
      <c r="E145" s="2" t="s">
        <v>13</v>
      </c>
      <c r="F145" s="4" t="s">
        <v>17</v>
      </c>
      <c r="J145" s="3" t="str">
        <f>IF(AND(Tabla114[[#This Row],[Valor logrado]]&gt;=Tabla114[[#This Row],[Meta]],Tabla114[[#This Row],[Valor logrado]]&gt;0,Tabla114[[#This Row],[Meta]]&gt;0),"Sí","No")</f>
        <v>No</v>
      </c>
    </row>
    <row r="146" spans="1:10" x14ac:dyDescent="0.25">
      <c r="A146" s="1" t="s">
        <v>300</v>
      </c>
      <c r="B146" s="1" t="s">
        <v>309</v>
      </c>
      <c r="C146" s="1" t="s">
        <v>310</v>
      </c>
      <c r="D146">
        <v>130012</v>
      </c>
      <c r="E146" s="2" t="s">
        <v>13</v>
      </c>
      <c r="F146" s="4" t="s">
        <v>17</v>
      </c>
      <c r="J146" s="3" t="str">
        <f>IF(AND(Tabla114[[#This Row],[Valor logrado]]&gt;=Tabla114[[#This Row],[Meta]],Tabla114[[#This Row],[Valor logrado]]&gt;0,Tabla114[[#This Row],[Meta]]&gt;0),"Sí","No")</f>
        <v>No</v>
      </c>
    </row>
    <row r="147" spans="1:10" x14ac:dyDescent="0.25">
      <c r="A147" s="1" t="s">
        <v>300</v>
      </c>
      <c r="B147" s="1" t="s">
        <v>311</v>
      </c>
      <c r="C147" s="1" t="s">
        <v>312</v>
      </c>
      <c r="D147">
        <v>130007</v>
      </c>
      <c r="E147" s="2" t="s">
        <v>13</v>
      </c>
      <c r="F147" s="4" t="s">
        <v>17</v>
      </c>
      <c r="J147" s="3" t="str">
        <f>IF(AND(Tabla114[[#This Row],[Valor logrado]]&gt;=Tabla114[[#This Row],[Meta]],Tabla114[[#This Row],[Valor logrado]]&gt;0,Tabla114[[#This Row],[Meta]]&gt;0),"Sí","No")</f>
        <v>No</v>
      </c>
    </row>
    <row r="148" spans="1:10" x14ac:dyDescent="0.25">
      <c r="A148" s="1" t="s">
        <v>300</v>
      </c>
      <c r="B148" s="1" t="s">
        <v>313</v>
      </c>
      <c r="C148" s="1" t="s">
        <v>314</v>
      </c>
      <c r="D148">
        <v>130011</v>
      </c>
      <c r="E148" s="2" t="s">
        <v>13</v>
      </c>
      <c r="F148" s="4" t="s">
        <v>17</v>
      </c>
      <c r="J148" s="3" t="str">
        <f>IF(AND(Tabla114[[#This Row],[Valor logrado]]&gt;=Tabla114[[#This Row],[Meta]],Tabla114[[#This Row],[Valor logrado]]&gt;0,Tabla114[[#This Row],[Meta]]&gt;0),"Sí","No")</f>
        <v>No</v>
      </c>
    </row>
    <row r="149" spans="1:10" x14ac:dyDescent="0.25">
      <c r="A149" s="1" t="s">
        <v>300</v>
      </c>
      <c r="B149" s="1" t="s">
        <v>315</v>
      </c>
      <c r="C149" s="1" t="s">
        <v>316</v>
      </c>
      <c r="D149">
        <v>130010</v>
      </c>
      <c r="E149" s="2" t="s">
        <v>13</v>
      </c>
      <c r="F149" s="4" t="s">
        <v>17</v>
      </c>
      <c r="J149" s="3" t="str">
        <f>IF(AND(Tabla114[[#This Row],[Valor logrado]]&gt;=Tabla114[[#This Row],[Meta]],Tabla114[[#This Row],[Valor logrado]]&gt;0,Tabla114[[#This Row],[Meta]]&gt;0),"Sí","No")</f>
        <v>No</v>
      </c>
    </row>
    <row r="150" spans="1:10" x14ac:dyDescent="0.25">
      <c r="A150" s="1" t="s">
        <v>300</v>
      </c>
      <c r="B150" s="1" t="s">
        <v>317</v>
      </c>
      <c r="C150" s="1" t="s">
        <v>318</v>
      </c>
      <c r="D150">
        <v>130009</v>
      </c>
      <c r="E150" s="2" t="s">
        <v>13</v>
      </c>
      <c r="F150" s="4" t="s">
        <v>17</v>
      </c>
      <c r="J150" s="3" t="str">
        <f>IF(AND(Tabla114[[#This Row],[Valor logrado]]&gt;=Tabla114[[#This Row],[Meta]],Tabla114[[#This Row],[Valor logrado]]&gt;0,Tabla114[[#This Row],[Meta]]&gt;0),"Sí","No")</f>
        <v>No</v>
      </c>
    </row>
    <row r="151" spans="1:10" x14ac:dyDescent="0.25">
      <c r="A151" s="1" t="s">
        <v>300</v>
      </c>
      <c r="B151" s="1" t="s">
        <v>319</v>
      </c>
      <c r="C151" s="1" t="s">
        <v>320</v>
      </c>
      <c r="D151">
        <v>130004</v>
      </c>
      <c r="E151" s="2" t="s">
        <v>13</v>
      </c>
      <c r="F151" s="4" t="s">
        <v>17</v>
      </c>
      <c r="J151" s="3" t="str">
        <f>IF(AND(Tabla114[[#This Row],[Valor logrado]]&gt;=Tabla114[[#This Row],[Meta]],Tabla114[[#This Row],[Valor logrado]]&gt;0,Tabla114[[#This Row],[Meta]]&gt;0),"Sí","No")</f>
        <v>No</v>
      </c>
    </row>
    <row r="152" spans="1:10" x14ac:dyDescent="0.25">
      <c r="A152" s="1" t="s">
        <v>300</v>
      </c>
      <c r="B152" s="1" t="s">
        <v>321</v>
      </c>
      <c r="C152" s="1" t="s">
        <v>322</v>
      </c>
      <c r="D152">
        <v>130006</v>
      </c>
      <c r="E152" s="2" t="s">
        <v>13</v>
      </c>
      <c r="F152" s="4" t="s">
        <v>17</v>
      </c>
      <c r="J152" s="3" t="str">
        <f>IF(AND(Tabla114[[#This Row],[Valor logrado]]&gt;=Tabla114[[#This Row],[Meta]],Tabla114[[#This Row],[Valor logrado]]&gt;0,Tabla114[[#This Row],[Meta]]&gt;0),"Sí","No")</f>
        <v>No</v>
      </c>
    </row>
    <row r="153" spans="1:10" x14ac:dyDescent="0.25">
      <c r="A153" s="1" t="s">
        <v>300</v>
      </c>
      <c r="B153" s="1" t="s">
        <v>323</v>
      </c>
      <c r="C153" s="1" t="s">
        <v>324</v>
      </c>
      <c r="D153">
        <v>130002</v>
      </c>
      <c r="E153" s="2" t="s">
        <v>13</v>
      </c>
      <c r="F153" s="4" t="s">
        <v>17</v>
      </c>
      <c r="J153" s="3" t="str">
        <f>IF(AND(Tabla114[[#This Row],[Valor logrado]]&gt;=Tabla114[[#This Row],[Meta]],Tabla114[[#This Row],[Valor logrado]]&gt;0,Tabla114[[#This Row],[Meta]]&gt;0),"Sí","No")</f>
        <v>No</v>
      </c>
    </row>
    <row r="154" spans="1:10" x14ac:dyDescent="0.25">
      <c r="A154" s="1" t="s">
        <v>300</v>
      </c>
      <c r="B154" s="1" t="s">
        <v>325</v>
      </c>
      <c r="C154" s="1" t="s">
        <v>326</v>
      </c>
      <c r="D154">
        <v>130014</v>
      </c>
      <c r="E154" s="2" t="s">
        <v>13</v>
      </c>
      <c r="F154" s="4" t="s">
        <v>17</v>
      </c>
      <c r="J154" s="3" t="str">
        <f>IF(AND(Tabla114[[#This Row],[Valor logrado]]&gt;=Tabla114[[#This Row],[Meta]],Tabla114[[#This Row],[Valor logrado]]&gt;0,Tabla114[[#This Row],[Meta]]&gt;0),"Sí","No")</f>
        <v>No</v>
      </c>
    </row>
    <row r="155" spans="1:10" x14ac:dyDescent="0.25">
      <c r="A155" s="1" t="s">
        <v>300</v>
      </c>
      <c r="B155" s="1" t="s">
        <v>327</v>
      </c>
      <c r="C155" s="1" t="s">
        <v>328</v>
      </c>
      <c r="D155">
        <v>130015</v>
      </c>
      <c r="E155" s="2" t="s">
        <v>13</v>
      </c>
      <c r="F155" s="4" t="s">
        <v>17</v>
      </c>
      <c r="J155" s="3" t="str">
        <f>IF(AND(Tabla114[[#This Row],[Valor logrado]]&gt;=Tabla114[[#This Row],[Meta]],Tabla114[[#This Row],[Valor logrado]]&gt;0,Tabla114[[#This Row],[Meta]]&gt;0),"Sí","No")</f>
        <v>No</v>
      </c>
    </row>
    <row r="156" spans="1:10" x14ac:dyDescent="0.25">
      <c r="A156" s="1" t="s">
        <v>300</v>
      </c>
      <c r="B156" s="1" t="s">
        <v>329</v>
      </c>
      <c r="C156" s="1" t="s">
        <v>330</v>
      </c>
      <c r="D156">
        <v>130016</v>
      </c>
      <c r="E156" s="2" t="s">
        <v>13</v>
      </c>
      <c r="F156" s="4" t="s">
        <v>17</v>
      </c>
      <c r="J156" s="3" t="str">
        <f>IF(AND(Tabla114[[#This Row],[Valor logrado]]&gt;=Tabla114[[#This Row],[Meta]],Tabla114[[#This Row],[Valor logrado]]&gt;0,Tabla114[[#This Row],[Meta]]&gt;0),"Sí","No")</f>
        <v>No</v>
      </c>
    </row>
    <row r="157" spans="1:10" x14ac:dyDescent="0.25">
      <c r="A157" s="1" t="s">
        <v>300</v>
      </c>
      <c r="B157" s="1" t="s">
        <v>331</v>
      </c>
      <c r="C157" s="1" t="s">
        <v>332</v>
      </c>
      <c r="D157">
        <v>130017</v>
      </c>
      <c r="E157" s="2" t="s">
        <v>13</v>
      </c>
      <c r="F157" s="4" t="s">
        <v>17</v>
      </c>
      <c r="J157" s="3" t="str">
        <f>IF(AND(Tabla114[[#This Row],[Valor logrado]]&gt;=Tabla114[[#This Row],[Meta]],Tabla114[[#This Row],[Valor logrado]]&gt;0,Tabla114[[#This Row],[Meta]]&gt;0),"Sí","No")</f>
        <v>No</v>
      </c>
    </row>
    <row r="158" spans="1:10" x14ac:dyDescent="0.25">
      <c r="A158" s="1" t="s">
        <v>333</v>
      </c>
      <c r="B158" s="1" t="s">
        <v>334</v>
      </c>
      <c r="C158" s="1" t="s">
        <v>335</v>
      </c>
      <c r="D158">
        <v>140001</v>
      </c>
      <c r="E158" s="2" t="s">
        <v>13</v>
      </c>
      <c r="F158" s="4" t="s">
        <v>17</v>
      </c>
      <c r="J158" s="3" t="str">
        <f>IF(AND(Tabla114[[#This Row],[Valor logrado]]&gt;=Tabla114[[#This Row],[Meta]],Tabla114[[#This Row],[Valor logrado]]&gt;0,Tabla114[[#This Row],[Meta]]&gt;0),"Sí","No")</f>
        <v>No</v>
      </c>
    </row>
    <row r="159" spans="1:10" x14ac:dyDescent="0.25">
      <c r="A159" s="1" t="s">
        <v>333</v>
      </c>
      <c r="B159" s="1" t="s">
        <v>336</v>
      </c>
      <c r="C159" s="1" t="s">
        <v>337</v>
      </c>
      <c r="D159">
        <v>140003</v>
      </c>
      <c r="E159" s="2" t="s">
        <v>13</v>
      </c>
      <c r="F159" s="4" t="s">
        <v>17</v>
      </c>
      <c r="J159" s="3" t="str">
        <f>IF(AND(Tabla114[[#This Row],[Valor logrado]]&gt;=Tabla114[[#This Row],[Meta]],Tabla114[[#This Row],[Valor logrado]]&gt;0,Tabla114[[#This Row],[Meta]]&gt;0),"Sí","No")</f>
        <v>No</v>
      </c>
    </row>
    <row r="160" spans="1:10" x14ac:dyDescent="0.25">
      <c r="A160" s="1" t="s">
        <v>333</v>
      </c>
      <c r="B160" s="1" t="s">
        <v>338</v>
      </c>
      <c r="C160" s="1" t="s">
        <v>339</v>
      </c>
      <c r="D160">
        <v>140002</v>
      </c>
      <c r="E160" s="2" t="s">
        <v>13</v>
      </c>
      <c r="F160" s="4" t="s">
        <v>17</v>
      </c>
      <c r="J160" s="3" t="str">
        <f>IF(AND(Tabla114[[#This Row],[Valor logrado]]&gt;=Tabla114[[#This Row],[Meta]],Tabla114[[#This Row],[Valor logrado]]&gt;0,Tabla114[[#This Row],[Meta]]&gt;0),"Sí","No")</f>
        <v>No</v>
      </c>
    </row>
    <row r="161" spans="1:10" ht="25.5" x14ac:dyDescent="0.25">
      <c r="A161" s="1" t="s">
        <v>333</v>
      </c>
      <c r="B161" s="1" t="s">
        <v>340</v>
      </c>
      <c r="C161" s="1" t="s">
        <v>341</v>
      </c>
      <c r="D161">
        <v>140000</v>
      </c>
      <c r="E161" s="2" t="s">
        <v>91</v>
      </c>
      <c r="F161" s="4">
        <v>1</v>
      </c>
      <c r="J161" s="3" t="str">
        <f>IF(AND(Tabla114[[#This Row],[Valor logrado]]&gt;=Tabla114[[#This Row],[Meta]],Tabla114[[#This Row],[Valor logrado]]&gt;0,Tabla114[[#This Row],[Meta]]&gt;0),"Sí","No")</f>
        <v>No</v>
      </c>
    </row>
    <row r="162" spans="1:10" x14ac:dyDescent="0.25">
      <c r="A162" s="1" t="s">
        <v>342</v>
      </c>
      <c r="B162" s="1" t="s">
        <v>343</v>
      </c>
      <c r="C162" s="1" t="s">
        <v>344</v>
      </c>
      <c r="D162">
        <v>160001</v>
      </c>
      <c r="E162" s="2" t="s">
        <v>33</v>
      </c>
      <c r="F162" s="4" t="s">
        <v>17</v>
      </c>
      <c r="J162" s="3" t="str">
        <f>IF(AND(Tabla114[[#This Row],[Valor logrado]]&gt;=Tabla114[[#This Row],[Meta]],Tabla114[[#This Row],[Valor logrado]]&gt;0,Tabla114[[#This Row],[Meta]]&gt;0),"Sí","No")</f>
        <v>No</v>
      </c>
    </row>
    <row r="163" spans="1:10" x14ac:dyDescent="0.25">
      <c r="A163" s="1" t="s">
        <v>342</v>
      </c>
      <c r="B163" s="1" t="s">
        <v>343</v>
      </c>
      <c r="C163" s="1" t="s">
        <v>345</v>
      </c>
      <c r="D163">
        <v>160000</v>
      </c>
      <c r="E163" s="2" t="s">
        <v>16</v>
      </c>
      <c r="F163" s="4">
        <v>1</v>
      </c>
      <c r="J163" s="3" t="str">
        <f>IF(AND(Tabla114[[#This Row],[Valor logrado]]&gt;=Tabla114[[#This Row],[Meta]],Tabla114[[#This Row],[Valor logrado]]&gt;0,Tabla114[[#This Row],[Meta]]&gt;0),"Sí","No")</f>
        <v>No</v>
      </c>
    </row>
    <row r="164" spans="1:10" ht="25.5" x14ac:dyDescent="0.25">
      <c r="A164" s="1" t="s">
        <v>342</v>
      </c>
      <c r="B164" s="1" t="s">
        <v>346</v>
      </c>
      <c r="C164" s="1" t="s">
        <v>347</v>
      </c>
      <c r="D164">
        <v>160002</v>
      </c>
      <c r="E164" s="2" t="s">
        <v>13</v>
      </c>
      <c r="F164" s="4">
        <v>1</v>
      </c>
      <c r="J164" s="3" t="str">
        <f>IF(AND(Tabla114[[#This Row],[Valor logrado]]&gt;=Tabla114[[#This Row],[Meta]],Tabla114[[#This Row],[Valor logrado]]&gt;0,Tabla114[[#This Row],[Meta]]&gt;0),"Sí","No")</f>
        <v>No</v>
      </c>
    </row>
    <row r="165" spans="1:10" x14ac:dyDescent="0.25">
      <c r="A165" s="1" t="s">
        <v>342</v>
      </c>
      <c r="B165" s="1" t="s">
        <v>348</v>
      </c>
      <c r="C165" s="1" t="s">
        <v>349</v>
      </c>
      <c r="D165">
        <v>160007</v>
      </c>
      <c r="E165" s="2" t="s">
        <v>13</v>
      </c>
      <c r="F165" s="4">
        <v>1</v>
      </c>
      <c r="J165" s="3" t="str">
        <f>IF(AND(Tabla114[[#This Row],[Valor logrado]]&gt;=Tabla114[[#This Row],[Meta]],Tabla114[[#This Row],[Valor logrado]]&gt;0,Tabla114[[#This Row],[Meta]]&gt;0),"Sí","No")</f>
        <v>No</v>
      </c>
    </row>
    <row r="166" spans="1:10" ht="25.5" x14ac:dyDescent="0.25">
      <c r="A166" s="1" t="s">
        <v>342</v>
      </c>
      <c r="B166" s="1" t="s">
        <v>350</v>
      </c>
      <c r="C166" s="1" t="s">
        <v>351</v>
      </c>
      <c r="D166">
        <v>160005</v>
      </c>
      <c r="E166" s="2" t="s">
        <v>13</v>
      </c>
      <c r="F166" s="4" t="s">
        <v>17</v>
      </c>
      <c r="J166" s="3" t="str">
        <f>IF(AND(Tabla114[[#This Row],[Valor logrado]]&gt;=Tabla114[[#This Row],[Meta]],Tabla114[[#This Row],[Valor logrado]]&gt;0,Tabla114[[#This Row],[Meta]]&gt;0),"Sí","No")</f>
        <v>No</v>
      </c>
    </row>
    <row r="167" spans="1:10" x14ac:dyDescent="0.25">
      <c r="A167" s="1" t="s">
        <v>342</v>
      </c>
      <c r="B167" s="1" t="s">
        <v>352</v>
      </c>
      <c r="C167" s="1" t="s">
        <v>353</v>
      </c>
      <c r="D167">
        <v>160006</v>
      </c>
      <c r="E167" s="2" t="s">
        <v>13</v>
      </c>
      <c r="F167" s="4">
        <v>1</v>
      </c>
      <c r="J167" s="3" t="str">
        <f>IF(AND(Tabla114[[#This Row],[Valor logrado]]&gt;=Tabla114[[#This Row],[Meta]],Tabla114[[#This Row],[Valor logrado]]&gt;0,Tabla114[[#This Row],[Meta]]&gt;0),"Sí","No")</f>
        <v>No</v>
      </c>
    </row>
    <row r="168" spans="1:10" x14ac:dyDescent="0.25">
      <c r="A168" s="1" t="s">
        <v>342</v>
      </c>
      <c r="B168" s="1" t="s">
        <v>354</v>
      </c>
      <c r="C168" s="1" t="s">
        <v>355</v>
      </c>
      <c r="D168">
        <v>160004</v>
      </c>
      <c r="E168" s="2" t="s">
        <v>13</v>
      </c>
      <c r="F168" s="4" t="s">
        <v>17</v>
      </c>
      <c r="J168" s="3" t="str">
        <f>IF(AND(Tabla114[[#This Row],[Valor logrado]]&gt;=Tabla114[[#This Row],[Meta]],Tabla114[[#This Row],[Valor logrado]]&gt;0,Tabla114[[#This Row],[Meta]]&gt;0),"Sí","No")</f>
        <v>No</v>
      </c>
    </row>
    <row r="169" spans="1:10" ht="25.5" x14ac:dyDescent="0.25">
      <c r="A169" s="1" t="s">
        <v>342</v>
      </c>
      <c r="B169" s="1" t="s">
        <v>356</v>
      </c>
      <c r="C169" s="1" t="s">
        <v>357</v>
      </c>
      <c r="D169">
        <v>160003</v>
      </c>
      <c r="E169" s="2" t="s">
        <v>13</v>
      </c>
      <c r="F169" s="4">
        <v>1</v>
      </c>
      <c r="J169" s="3" t="str">
        <f>IF(AND(Tabla114[[#This Row],[Valor logrado]]&gt;=Tabla114[[#This Row],[Meta]],Tabla114[[#This Row],[Valor logrado]]&gt;0,Tabla114[[#This Row],[Meta]]&gt;0),"Sí","No")</f>
        <v>No</v>
      </c>
    </row>
    <row r="170" spans="1:10" x14ac:dyDescent="0.25">
      <c r="A170" s="1" t="s">
        <v>342</v>
      </c>
      <c r="B170" s="1" t="s">
        <v>358</v>
      </c>
      <c r="C170" s="1" t="s">
        <v>359</v>
      </c>
      <c r="D170">
        <v>160008</v>
      </c>
      <c r="E170" s="2" t="s">
        <v>13</v>
      </c>
      <c r="F170" s="4" t="s">
        <v>17</v>
      </c>
      <c r="J170" s="3" t="str">
        <f>IF(AND(Tabla114[[#This Row],[Valor logrado]]&gt;=Tabla114[[#This Row],[Meta]],Tabla114[[#This Row],[Valor logrado]]&gt;0,Tabla114[[#This Row],[Meta]]&gt;0),"Sí","No")</f>
        <v>No</v>
      </c>
    </row>
    <row r="171" spans="1:10" x14ac:dyDescent="0.25">
      <c r="A171" s="1" t="s">
        <v>360</v>
      </c>
      <c r="B171" s="1" t="s">
        <v>361</v>
      </c>
      <c r="C171" s="1" t="s">
        <v>362</v>
      </c>
      <c r="D171">
        <v>170003</v>
      </c>
      <c r="E171" s="2" t="s">
        <v>33</v>
      </c>
      <c r="F171" s="4" t="s">
        <v>17</v>
      </c>
      <c r="J171" s="3" t="str">
        <f>IF(AND(Tabla114[[#This Row],[Valor logrado]]&gt;=Tabla114[[#This Row],[Meta]],Tabla114[[#This Row],[Valor logrado]]&gt;0,Tabla114[[#This Row],[Meta]]&gt;0),"Sí","No")</f>
        <v>No</v>
      </c>
    </row>
    <row r="172" spans="1:10" x14ac:dyDescent="0.25">
      <c r="A172" s="1" t="s">
        <v>360</v>
      </c>
      <c r="B172" s="1" t="s">
        <v>361</v>
      </c>
      <c r="C172" s="1" t="s">
        <v>363</v>
      </c>
      <c r="D172">
        <v>170000</v>
      </c>
      <c r="E172" s="2" t="s">
        <v>16</v>
      </c>
      <c r="F172" s="4">
        <v>1</v>
      </c>
      <c r="J172" s="3" t="str">
        <f>IF(AND(Tabla114[[#This Row],[Valor logrado]]&gt;=Tabla114[[#This Row],[Meta]],Tabla114[[#This Row],[Valor logrado]]&gt;0,Tabla114[[#This Row],[Meta]]&gt;0),"Sí","No")</f>
        <v>No</v>
      </c>
    </row>
    <row r="173" spans="1:10" x14ac:dyDescent="0.25">
      <c r="A173" s="1" t="s">
        <v>360</v>
      </c>
      <c r="B173" s="1" t="s">
        <v>361</v>
      </c>
      <c r="C173" s="1" t="s">
        <v>364</v>
      </c>
      <c r="D173">
        <v>170002</v>
      </c>
      <c r="E173" s="2" t="s">
        <v>33</v>
      </c>
      <c r="F173" s="4" t="s">
        <v>17</v>
      </c>
      <c r="J173" s="3" t="str">
        <f>IF(AND(Tabla114[[#This Row],[Valor logrado]]&gt;=Tabla114[[#This Row],[Meta]],Tabla114[[#This Row],[Valor logrado]]&gt;0,Tabla114[[#This Row],[Meta]]&gt;0),"Sí","No")</f>
        <v>No</v>
      </c>
    </row>
    <row r="174" spans="1:10" x14ac:dyDescent="0.25">
      <c r="A174" s="1" t="s">
        <v>360</v>
      </c>
      <c r="B174" s="1" t="s">
        <v>361</v>
      </c>
      <c r="C174" s="1" t="s">
        <v>365</v>
      </c>
      <c r="D174">
        <v>170001</v>
      </c>
      <c r="E174" s="2" t="s">
        <v>33</v>
      </c>
      <c r="F174" s="4" t="s">
        <v>17</v>
      </c>
      <c r="J174" s="3" t="str">
        <f>IF(AND(Tabla114[[#This Row],[Valor logrado]]&gt;=Tabla114[[#This Row],[Meta]],Tabla114[[#This Row],[Valor logrado]]&gt;0,Tabla114[[#This Row],[Meta]]&gt;0),"Sí","No")</f>
        <v>No</v>
      </c>
    </row>
    <row r="175" spans="1:10" x14ac:dyDescent="0.25">
      <c r="A175" s="1" t="s">
        <v>366</v>
      </c>
      <c r="B175" s="1" t="s">
        <v>367</v>
      </c>
      <c r="C175" s="1" t="s">
        <v>368</v>
      </c>
      <c r="D175">
        <v>180000</v>
      </c>
      <c r="E175" s="2" t="s">
        <v>91</v>
      </c>
      <c r="F175" s="4">
        <v>1</v>
      </c>
      <c r="J175" s="3" t="str">
        <f>IF(AND(Tabla114[[#This Row],[Valor logrado]]&gt;=Tabla114[[#This Row],[Meta]],Tabla114[[#This Row],[Valor logrado]]&gt;0,Tabla114[[#This Row],[Meta]]&gt;0),"Sí","No")</f>
        <v>No</v>
      </c>
    </row>
    <row r="176" spans="1:10" ht="25.5" x14ac:dyDescent="0.25">
      <c r="A176" s="1" t="s">
        <v>366</v>
      </c>
      <c r="B176" s="1" t="s">
        <v>367</v>
      </c>
      <c r="C176" s="1" t="s">
        <v>369</v>
      </c>
      <c r="D176">
        <v>180005</v>
      </c>
      <c r="E176" s="2" t="s">
        <v>33</v>
      </c>
      <c r="F176" s="4" t="s">
        <v>17</v>
      </c>
      <c r="J176" s="3" t="str">
        <f>IF(AND(Tabla114[[#This Row],[Valor logrado]]&gt;=Tabla114[[#This Row],[Meta]],Tabla114[[#This Row],[Valor logrado]]&gt;0,Tabla114[[#This Row],[Meta]]&gt;0),"Sí","No")</f>
        <v>No</v>
      </c>
    </row>
    <row r="177" spans="1:10" x14ac:dyDescent="0.25">
      <c r="A177" s="1" t="s">
        <v>366</v>
      </c>
      <c r="B177" s="1" t="s">
        <v>370</v>
      </c>
      <c r="C177" s="1" t="s">
        <v>371</v>
      </c>
      <c r="D177">
        <v>180003</v>
      </c>
      <c r="E177" s="2" t="s">
        <v>13</v>
      </c>
      <c r="F177" s="4" t="s">
        <v>17</v>
      </c>
      <c r="J177" s="3" t="str">
        <f>IF(AND(Tabla114[[#This Row],[Valor logrado]]&gt;=Tabla114[[#This Row],[Meta]],Tabla114[[#This Row],[Valor logrado]]&gt;0,Tabla114[[#This Row],[Meta]]&gt;0),"Sí","No")</f>
        <v>No</v>
      </c>
    </row>
    <row r="178" spans="1:10" x14ac:dyDescent="0.25">
      <c r="A178" s="1" t="s">
        <v>366</v>
      </c>
      <c r="B178" s="1" t="s">
        <v>372</v>
      </c>
      <c r="C178" s="1" t="s">
        <v>373</v>
      </c>
      <c r="D178">
        <v>180001</v>
      </c>
      <c r="E178" s="2" t="s">
        <v>13</v>
      </c>
      <c r="F178" s="4" t="s">
        <v>17</v>
      </c>
      <c r="J178" s="3" t="str">
        <f>IF(AND(Tabla114[[#This Row],[Valor logrado]]&gt;=Tabla114[[#This Row],[Meta]],Tabla114[[#This Row],[Valor logrado]]&gt;0,Tabla114[[#This Row],[Meta]]&gt;0),"Sí","No")</f>
        <v>No</v>
      </c>
    </row>
    <row r="179" spans="1:10" x14ac:dyDescent="0.25">
      <c r="A179" s="1" t="s">
        <v>366</v>
      </c>
      <c r="B179" s="1" t="s">
        <v>374</v>
      </c>
      <c r="C179" s="1" t="s">
        <v>375</v>
      </c>
      <c r="D179">
        <v>180002</v>
      </c>
      <c r="E179" s="2" t="s">
        <v>13</v>
      </c>
      <c r="F179" s="4" t="s">
        <v>17</v>
      </c>
      <c r="J179" s="3" t="str">
        <f>IF(AND(Tabla114[[#This Row],[Valor logrado]]&gt;=Tabla114[[#This Row],[Meta]],Tabla114[[#This Row],[Valor logrado]]&gt;0,Tabla114[[#This Row],[Meta]]&gt;0),"Sí","No")</f>
        <v>No</v>
      </c>
    </row>
    <row r="180" spans="1:10" x14ac:dyDescent="0.25">
      <c r="A180" s="1" t="s">
        <v>376</v>
      </c>
      <c r="B180" s="1" t="s">
        <v>377</v>
      </c>
      <c r="C180" s="1" t="s">
        <v>378</v>
      </c>
      <c r="D180">
        <v>190000</v>
      </c>
      <c r="E180" s="2" t="s">
        <v>16</v>
      </c>
      <c r="F180" s="4">
        <v>1</v>
      </c>
      <c r="J180" s="3" t="str">
        <f>IF(AND(Tabla114[[#This Row],[Valor logrado]]&gt;=Tabla114[[#This Row],[Meta]],Tabla114[[#This Row],[Valor logrado]]&gt;0,Tabla114[[#This Row],[Meta]]&gt;0),"Sí","No")</f>
        <v>No</v>
      </c>
    </row>
    <row r="181" spans="1:10" x14ac:dyDescent="0.25">
      <c r="A181" s="1" t="s">
        <v>376</v>
      </c>
      <c r="B181" s="1" t="s">
        <v>379</v>
      </c>
      <c r="C181" s="1" t="s">
        <v>380</v>
      </c>
      <c r="D181">
        <v>190006</v>
      </c>
      <c r="E181" s="2" t="s">
        <v>33</v>
      </c>
      <c r="F181" s="4" t="s">
        <v>17</v>
      </c>
      <c r="J181" s="3" t="str">
        <f>IF(AND(Tabla114[[#This Row],[Valor logrado]]&gt;=Tabla114[[#This Row],[Meta]],Tabla114[[#This Row],[Valor logrado]]&gt;0,Tabla114[[#This Row],[Meta]]&gt;0),"Sí","No")</f>
        <v>No</v>
      </c>
    </row>
    <row r="182" spans="1:10" x14ac:dyDescent="0.25">
      <c r="A182" s="1" t="s">
        <v>376</v>
      </c>
      <c r="B182" s="1" t="s">
        <v>379</v>
      </c>
      <c r="C182" s="1" t="s">
        <v>381</v>
      </c>
      <c r="D182">
        <v>190003</v>
      </c>
      <c r="E182" s="2" t="s">
        <v>13</v>
      </c>
      <c r="F182" s="4" t="s">
        <v>17</v>
      </c>
      <c r="J182" s="3" t="str">
        <f>IF(AND(Tabla114[[#This Row],[Valor logrado]]&gt;=Tabla114[[#This Row],[Meta]],Tabla114[[#This Row],[Valor logrado]]&gt;0,Tabla114[[#This Row],[Meta]]&gt;0),"Sí","No")</f>
        <v>No</v>
      </c>
    </row>
    <row r="183" spans="1:10" x14ac:dyDescent="0.25">
      <c r="A183" s="1" t="s">
        <v>376</v>
      </c>
      <c r="B183" s="1" t="s">
        <v>382</v>
      </c>
      <c r="C183" s="1" t="s">
        <v>383</v>
      </c>
      <c r="D183">
        <v>190002</v>
      </c>
      <c r="E183" s="2" t="s">
        <v>13</v>
      </c>
      <c r="F183" s="4" t="s">
        <v>17</v>
      </c>
      <c r="J183" s="3" t="str">
        <f>IF(AND(Tabla114[[#This Row],[Valor logrado]]&gt;=Tabla114[[#This Row],[Meta]],Tabla114[[#This Row],[Valor logrado]]&gt;0,Tabla114[[#This Row],[Meta]]&gt;0),"Sí","No")</f>
        <v>No</v>
      </c>
    </row>
    <row r="184" spans="1:10" x14ac:dyDescent="0.25">
      <c r="A184" s="1" t="s">
        <v>376</v>
      </c>
      <c r="B184" s="1" t="s">
        <v>384</v>
      </c>
      <c r="C184" s="1" t="s">
        <v>385</v>
      </c>
      <c r="D184">
        <v>190001</v>
      </c>
      <c r="E184" s="2" t="s">
        <v>13</v>
      </c>
      <c r="F184" s="4" t="s">
        <v>17</v>
      </c>
      <c r="J184" s="3" t="str">
        <f>IF(AND(Tabla114[[#This Row],[Valor logrado]]&gt;=Tabla114[[#This Row],[Meta]],Tabla114[[#This Row],[Valor logrado]]&gt;0,Tabla114[[#This Row],[Meta]]&gt;0),"Sí","No")</f>
        <v>No</v>
      </c>
    </row>
    <row r="185" spans="1:10" x14ac:dyDescent="0.25">
      <c r="A185" s="1" t="s">
        <v>386</v>
      </c>
      <c r="B185" s="1" t="s">
        <v>387</v>
      </c>
      <c r="C185" s="1" t="s">
        <v>388</v>
      </c>
      <c r="D185">
        <v>200004</v>
      </c>
      <c r="E185" s="2" t="s">
        <v>33</v>
      </c>
      <c r="F185" s="4" t="s">
        <v>17</v>
      </c>
      <c r="J185" s="3" t="str">
        <f>IF(AND(Tabla114[[#This Row],[Valor logrado]]&gt;=Tabla114[[#This Row],[Meta]],Tabla114[[#This Row],[Valor logrado]]&gt;0,Tabla114[[#This Row],[Meta]]&gt;0),"Sí","No")</f>
        <v>No</v>
      </c>
    </row>
    <row r="186" spans="1:10" x14ac:dyDescent="0.25">
      <c r="A186" s="1" t="s">
        <v>386</v>
      </c>
      <c r="B186" s="1" t="s">
        <v>387</v>
      </c>
      <c r="C186" s="1" t="s">
        <v>389</v>
      </c>
      <c r="D186">
        <v>200003</v>
      </c>
      <c r="E186" s="2" t="s">
        <v>33</v>
      </c>
      <c r="F186" s="4" t="s">
        <v>17</v>
      </c>
      <c r="J186" s="3" t="str">
        <f>IF(AND(Tabla114[[#This Row],[Valor logrado]]&gt;=Tabla114[[#This Row],[Meta]],Tabla114[[#This Row],[Valor logrado]]&gt;0,Tabla114[[#This Row],[Meta]]&gt;0),"Sí","No")</f>
        <v>No</v>
      </c>
    </row>
    <row r="187" spans="1:10" x14ac:dyDescent="0.25">
      <c r="A187" s="1" t="s">
        <v>386</v>
      </c>
      <c r="B187" s="1" t="s">
        <v>387</v>
      </c>
      <c r="C187" s="1" t="s">
        <v>390</v>
      </c>
      <c r="D187">
        <v>200000</v>
      </c>
      <c r="E187" s="2" t="s">
        <v>16</v>
      </c>
      <c r="F187" s="4">
        <v>1</v>
      </c>
      <c r="J187" s="3" t="str">
        <f>IF(AND(Tabla114[[#This Row],[Valor logrado]]&gt;=Tabla114[[#This Row],[Meta]],Tabla114[[#This Row],[Valor logrado]]&gt;0,Tabla114[[#This Row],[Meta]]&gt;0),"Sí","No")</f>
        <v>No</v>
      </c>
    </row>
    <row r="188" spans="1:10" x14ac:dyDescent="0.25">
      <c r="A188" s="1" t="s">
        <v>386</v>
      </c>
      <c r="B188" s="1" t="s">
        <v>387</v>
      </c>
      <c r="C188" s="1" t="s">
        <v>391</v>
      </c>
      <c r="D188">
        <v>200001</v>
      </c>
      <c r="E188" s="2" t="s">
        <v>33</v>
      </c>
      <c r="F188" s="4" t="s">
        <v>17</v>
      </c>
      <c r="J188" s="3" t="str">
        <f>IF(AND(Tabla114[[#This Row],[Valor logrado]]&gt;=Tabla114[[#This Row],[Meta]],Tabla114[[#This Row],[Valor logrado]]&gt;0,Tabla114[[#This Row],[Meta]]&gt;0),"Sí","No")</f>
        <v>No</v>
      </c>
    </row>
    <row r="189" spans="1:10" x14ac:dyDescent="0.25">
      <c r="A189" s="1" t="s">
        <v>386</v>
      </c>
      <c r="B189" s="1" t="s">
        <v>387</v>
      </c>
      <c r="C189" s="1" t="s">
        <v>392</v>
      </c>
      <c r="D189">
        <v>200002</v>
      </c>
      <c r="E189" s="2" t="s">
        <v>33</v>
      </c>
      <c r="F189" s="4" t="s">
        <v>17</v>
      </c>
      <c r="J189" s="3" t="str">
        <f>IF(AND(Tabla114[[#This Row],[Valor logrado]]&gt;=Tabla114[[#This Row],[Meta]],Tabla114[[#This Row],[Valor logrado]]&gt;0,Tabla114[[#This Row],[Meta]]&gt;0),"Sí","No")</f>
        <v>No</v>
      </c>
    </row>
    <row r="190" spans="1:10" x14ac:dyDescent="0.25">
      <c r="A190" s="1" t="s">
        <v>386</v>
      </c>
      <c r="B190" s="1" t="s">
        <v>393</v>
      </c>
      <c r="C190" s="1" t="s">
        <v>394</v>
      </c>
      <c r="D190">
        <v>200010</v>
      </c>
      <c r="E190" s="2" t="s">
        <v>13</v>
      </c>
      <c r="F190" s="4" t="s">
        <v>17</v>
      </c>
      <c r="J190" s="3" t="str">
        <f>IF(AND(Tabla114[[#This Row],[Valor logrado]]&gt;=Tabla114[[#This Row],[Meta]],Tabla114[[#This Row],[Valor logrado]]&gt;0,Tabla114[[#This Row],[Meta]]&gt;0),"Sí","No")</f>
        <v>No</v>
      </c>
    </row>
    <row r="191" spans="1:10" x14ac:dyDescent="0.25">
      <c r="A191" s="1" t="s">
        <v>386</v>
      </c>
      <c r="B191" s="1" t="s">
        <v>395</v>
      </c>
      <c r="C191" s="1" t="s">
        <v>396</v>
      </c>
      <c r="D191">
        <v>200007</v>
      </c>
      <c r="E191" s="2" t="s">
        <v>13</v>
      </c>
      <c r="F191" s="4" t="s">
        <v>17</v>
      </c>
      <c r="J191" s="3" t="str">
        <f>IF(AND(Tabla114[[#This Row],[Valor logrado]]&gt;=Tabla114[[#This Row],[Meta]],Tabla114[[#This Row],[Valor logrado]]&gt;0,Tabla114[[#This Row],[Meta]]&gt;0),"Sí","No")</f>
        <v>No</v>
      </c>
    </row>
    <row r="192" spans="1:10" x14ac:dyDescent="0.25">
      <c r="A192" s="1" t="s">
        <v>386</v>
      </c>
      <c r="B192" s="1" t="s">
        <v>397</v>
      </c>
      <c r="C192" s="1" t="s">
        <v>398</v>
      </c>
      <c r="D192">
        <v>200009</v>
      </c>
      <c r="E192" s="2" t="s">
        <v>13</v>
      </c>
      <c r="F192" s="4" t="s">
        <v>17</v>
      </c>
      <c r="J192" s="3" t="str">
        <f>IF(AND(Tabla114[[#This Row],[Valor logrado]]&gt;=Tabla114[[#This Row],[Meta]],Tabla114[[#This Row],[Valor logrado]]&gt;0,Tabla114[[#This Row],[Meta]]&gt;0),"Sí","No")</f>
        <v>No</v>
      </c>
    </row>
    <row r="193" spans="1:10" x14ac:dyDescent="0.25">
      <c r="A193" s="1" t="s">
        <v>386</v>
      </c>
      <c r="B193" s="1" t="s">
        <v>399</v>
      </c>
      <c r="C193" s="1" t="s">
        <v>400</v>
      </c>
      <c r="D193">
        <v>200011</v>
      </c>
      <c r="E193" s="2" t="s">
        <v>13</v>
      </c>
      <c r="F193" s="4" t="s">
        <v>17</v>
      </c>
      <c r="J193" s="3" t="str">
        <f>IF(AND(Tabla114[[#This Row],[Valor logrado]]&gt;=Tabla114[[#This Row],[Meta]],Tabla114[[#This Row],[Valor logrado]]&gt;0,Tabla114[[#This Row],[Meta]]&gt;0),"Sí","No")</f>
        <v>No</v>
      </c>
    </row>
    <row r="194" spans="1:10" x14ac:dyDescent="0.25">
      <c r="A194" s="1" t="s">
        <v>386</v>
      </c>
      <c r="B194" s="1" t="s">
        <v>401</v>
      </c>
      <c r="C194" s="1" t="s">
        <v>402</v>
      </c>
      <c r="D194">
        <v>200008</v>
      </c>
      <c r="E194" s="2" t="s">
        <v>13</v>
      </c>
      <c r="F194" s="4" t="s">
        <v>17</v>
      </c>
      <c r="J194" s="3" t="str">
        <f>IF(AND(Tabla114[[#This Row],[Valor logrado]]&gt;=Tabla114[[#This Row],[Meta]],Tabla114[[#This Row],[Valor logrado]]&gt;0,Tabla114[[#This Row],[Meta]]&gt;0),"Sí","No")</f>
        <v>No</v>
      </c>
    </row>
    <row r="195" spans="1:10" x14ac:dyDescent="0.25">
      <c r="A195" s="1" t="s">
        <v>386</v>
      </c>
      <c r="B195" s="1" t="s">
        <v>403</v>
      </c>
      <c r="C195" s="1" t="s">
        <v>404</v>
      </c>
      <c r="D195">
        <v>200005</v>
      </c>
      <c r="E195" s="2" t="s">
        <v>13</v>
      </c>
      <c r="F195" s="4" t="s">
        <v>17</v>
      </c>
      <c r="J195" s="3" t="str">
        <f>IF(AND(Tabla114[[#This Row],[Valor logrado]]&gt;=Tabla114[[#This Row],[Meta]],Tabla114[[#This Row],[Valor logrado]]&gt;0,Tabla114[[#This Row],[Meta]]&gt;0),"Sí","No")</f>
        <v>No</v>
      </c>
    </row>
    <row r="196" spans="1:10" ht="25.5" x14ac:dyDescent="0.25">
      <c r="A196" s="1" t="s">
        <v>386</v>
      </c>
      <c r="B196" s="1" t="s">
        <v>405</v>
      </c>
      <c r="C196" s="1" t="s">
        <v>406</v>
      </c>
      <c r="D196">
        <v>200006</v>
      </c>
      <c r="E196" s="2" t="s">
        <v>13</v>
      </c>
      <c r="F196" s="4" t="s">
        <v>17</v>
      </c>
      <c r="J196" s="3" t="str">
        <f>IF(AND(Tabla114[[#This Row],[Valor logrado]]&gt;=Tabla114[[#This Row],[Meta]],Tabla114[[#This Row],[Valor logrado]]&gt;0,Tabla114[[#This Row],[Meta]]&gt;0),"Sí","No")</f>
        <v>No</v>
      </c>
    </row>
    <row r="197" spans="1:10" x14ac:dyDescent="0.25">
      <c r="A197" s="1" t="s">
        <v>386</v>
      </c>
      <c r="B197" s="1" t="s">
        <v>407</v>
      </c>
      <c r="C197" s="1" t="s">
        <v>408</v>
      </c>
      <c r="D197">
        <v>200012</v>
      </c>
      <c r="E197" s="2" t="s">
        <v>13</v>
      </c>
      <c r="F197" s="4" t="s">
        <v>17</v>
      </c>
      <c r="J197" s="3" t="str">
        <f>IF(AND(Tabla114[[#This Row],[Valor logrado]]&gt;=Tabla114[[#This Row],[Meta]],Tabla114[[#This Row],[Valor logrado]]&gt;0,Tabla114[[#This Row],[Meta]]&gt;0),"Sí","No")</f>
        <v>No</v>
      </c>
    </row>
    <row r="198" spans="1:10" x14ac:dyDescent="0.25">
      <c r="A198" s="1" t="s">
        <v>409</v>
      </c>
      <c r="B198" s="1" t="s">
        <v>410</v>
      </c>
      <c r="C198" s="1" t="s">
        <v>411</v>
      </c>
      <c r="D198">
        <v>210000</v>
      </c>
      <c r="E198" s="2" t="s">
        <v>16</v>
      </c>
      <c r="F198" s="4">
        <v>0.95</v>
      </c>
      <c r="J198" s="3" t="str">
        <f>IF(AND(Tabla114[[#This Row],[Valor logrado]]&gt;=Tabla114[[#This Row],[Meta]],Tabla114[[#This Row],[Valor logrado]]&gt;0,Tabla114[[#This Row],[Meta]]&gt;0),"Sí","No")</f>
        <v>No</v>
      </c>
    </row>
    <row r="199" spans="1:10" x14ac:dyDescent="0.25">
      <c r="A199" s="1" t="s">
        <v>409</v>
      </c>
      <c r="B199" s="1" t="s">
        <v>412</v>
      </c>
      <c r="C199" s="1" t="s">
        <v>413</v>
      </c>
      <c r="D199">
        <v>210011</v>
      </c>
      <c r="E199" s="2" t="s">
        <v>13</v>
      </c>
      <c r="F199" s="4" t="s">
        <v>17</v>
      </c>
      <c r="J199" s="3" t="str">
        <f>IF(AND(Tabla114[[#This Row],[Valor logrado]]&gt;=Tabla114[[#This Row],[Meta]],Tabla114[[#This Row],[Valor logrado]]&gt;0,Tabla114[[#This Row],[Meta]]&gt;0),"Sí","No")</f>
        <v>No</v>
      </c>
    </row>
    <row r="200" spans="1:10" x14ac:dyDescent="0.25">
      <c r="A200" s="1" t="s">
        <v>409</v>
      </c>
      <c r="B200" s="1" t="s">
        <v>414</v>
      </c>
      <c r="C200" s="1" t="s">
        <v>415</v>
      </c>
      <c r="D200">
        <v>210010</v>
      </c>
      <c r="E200" s="2" t="s">
        <v>13</v>
      </c>
      <c r="F200" s="4" t="s">
        <v>17</v>
      </c>
      <c r="J200" s="3" t="str">
        <f>IF(AND(Tabla114[[#This Row],[Valor logrado]]&gt;=Tabla114[[#This Row],[Meta]],Tabla114[[#This Row],[Valor logrado]]&gt;0,Tabla114[[#This Row],[Meta]]&gt;0),"Sí","No")</f>
        <v>No</v>
      </c>
    </row>
    <row r="201" spans="1:10" x14ac:dyDescent="0.25">
      <c r="A201" s="1" t="s">
        <v>409</v>
      </c>
      <c r="B201" s="1" t="s">
        <v>416</v>
      </c>
      <c r="C201" s="1" t="s">
        <v>417</v>
      </c>
      <c r="D201">
        <v>210002</v>
      </c>
      <c r="E201" s="2" t="s">
        <v>13</v>
      </c>
      <c r="F201" s="4" t="s">
        <v>17</v>
      </c>
      <c r="J201" s="3" t="str">
        <f>IF(AND(Tabla114[[#This Row],[Valor logrado]]&gt;=Tabla114[[#This Row],[Meta]],Tabla114[[#This Row],[Valor logrado]]&gt;0,Tabla114[[#This Row],[Meta]]&gt;0),"Sí","No")</f>
        <v>No</v>
      </c>
    </row>
    <row r="202" spans="1:10" x14ac:dyDescent="0.25">
      <c r="A202" s="1" t="s">
        <v>409</v>
      </c>
      <c r="B202" s="1" t="s">
        <v>418</v>
      </c>
      <c r="C202" s="1" t="s">
        <v>419</v>
      </c>
      <c r="D202">
        <v>210006</v>
      </c>
      <c r="E202" s="2" t="s">
        <v>13</v>
      </c>
      <c r="F202" s="4" t="s">
        <v>17</v>
      </c>
      <c r="J202" s="3" t="str">
        <f>IF(AND(Tabla114[[#This Row],[Valor logrado]]&gt;=Tabla114[[#This Row],[Meta]],Tabla114[[#This Row],[Valor logrado]]&gt;0,Tabla114[[#This Row],[Meta]]&gt;0),"Sí","No")</f>
        <v>No</v>
      </c>
    </row>
    <row r="203" spans="1:10" x14ac:dyDescent="0.25">
      <c r="A203" s="1" t="s">
        <v>409</v>
      </c>
      <c r="B203" s="1" t="s">
        <v>420</v>
      </c>
      <c r="C203" s="1" t="s">
        <v>421</v>
      </c>
      <c r="D203">
        <v>210007</v>
      </c>
      <c r="E203" s="2" t="s">
        <v>13</v>
      </c>
      <c r="F203" s="4" t="s">
        <v>17</v>
      </c>
      <c r="J203" s="3" t="str">
        <f>IF(AND(Tabla114[[#This Row],[Valor logrado]]&gt;=Tabla114[[#This Row],[Meta]],Tabla114[[#This Row],[Valor logrado]]&gt;0,Tabla114[[#This Row],[Meta]]&gt;0),"Sí","No")</f>
        <v>No</v>
      </c>
    </row>
    <row r="204" spans="1:10" x14ac:dyDescent="0.25">
      <c r="A204" s="1" t="s">
        <v>409</v>
      </c>
      <c r="B204" s="1" t="s">
        <v>422</v>
      </c>
      <c r="C204" s="1" t="s">
        <v>423</v>
      </c>
      <c r="D204">
        <v>210004</v>
      </c>
      <c r="E204" s="2" t="s">
        <v>13</v>
      </c>
      <c r="F204" s="4" t="s">
        <v>17</v>
      </c>
      <c r="J204" s="3" t="str">
        <f>IF(AND(Tabla114[[#This Row],[Valor logrado]]&gt;=Tabla114[[#This Row],[Meta]],Tabla114[[#This Row],[Valor logrado]]&gt;0,Tabla114[[#This Row],[Meta]]&gt;0),"Sí","No")</f>
        <v>No</v>
      </c>
    </row>
    <row r="205" spans="1:10" x14ac:dyDescent="0.25">
      <c r="A205" s="1" t="s">
        <v>409</v>
      </c>
      <c r="B205" s="1" t="s">
        <v>424</v>
      </c>
      <c r="C205" s="1" t="s">
        <v>425</v>
      </c>
      <c r="D205">
        <v>210005</v>
      </c>
      <c r="E205" s="2" t="s">
        <v>13</v>
      </c>
      <c r="F205" s="4" t="s">
        <v>17</v>
      </c>
      <c r="J205" s="3" t="str">
        <f>IF(AND(Tabla114[[#This Row],[Valor logrado]]&gt;=Tabla114[[#This Row],[Meta]],Tabla114[[#This Row],[Valor logrado]]&gt;0,Tabla114[[#This Row],[Meta]]&gt;0),"Sí","No")</f>
        <v>No</v>
      </c>
    </row>
    <row r="206" spans="1:10" x14ac:dyDescent="0.25">
      <c r="A206" s="1" t="s">
        <v>409</v>
      </c>
      <c r="B206" s="1" t="s">
        <v>426</v>
      </c>
      <c r="C206" s="1" t="s">
        <v>427</v>
      </c>
      <c r="D206">
        <v>210013</v>
      </c>
      <c r="E206" s="2" t="s">
        <v>13</v>
      </c>
      <c r="F206" s="4" t="s">
        <v>17</v>
      </c>
      <c r="J206" s="3" t="str">
        <f>IF(AND(Tabla114[[#This Row],[Valor logrado]]&gt;=Tabla114[[#This Row],[Meta]],Tabla114[[#This Row],[Valor logrado]]&gt;0,Tabla114[[#This Row],[Meta]]&gt;0),"Sí","No")</f>
        <v>No</v>
      </c>
    </row>
    <row r="207" spans="1:10" x14ac:dyDescent="0.25">
      <c r="A207" s="1" t="s">
        <v>409</v>
      </c>
      <c r="B207" s="1" t="s">
        <v>428</v>
      </c>
      <c r="C207" s="1" t="s">
        <v>429</v>
      </c>
      <c r="D207">
        <v>210003</v>
      </c>
      <c r="E207" s="2" t="s">
        <v>13</v>
      </c>
      <c r="F207" s="4" t="s">
        <v>17</v>
      </c>
      <c r="J207" s="3" t="str">
        <f>IF(AND(Tabla114[[#This Row],[Valor logrado]]&gt;=Tabla114[[#This Row],[Meta]],Tabla114[[#This Row],[Valor logrado]]&gt;0,Tabla114[[#This Row],[Meta]]&gt;0),"Sí","No")</f>
        <v>No</v>
      </c>
    </row>
    <row r="208" spans="1:10" x14ac:dyDescent="0.25">
      <c r="A208" s="1" t="s">
        <v>409</v>
      </c>
      <c r="B208" s="1" t="s">
        <v>430</v>
      </c>
      <c r="C208" s="1" t="s">
        <v>431</v>
      </c>
      <c r="D208">
        <v>210012</v>
      </c>
      <c r="E208" s="2" t="s">
        <v>13</v>
      </c>
      <c r="F208" s="4" t="s">
        <v>17</v>
      </c>
      <c r="J208" s="3" t="str">
        <f>IF(AND(Tabla114[[#This Row],[Valor logrado]]&gt;=Tabla114[[#This Row],[Meta]],Tabla114[[#This Row],[Valor logrado]]&gt;0,Tabla114[[#This Row],[Meta]]&gt;0),"Sí","No")</f>
        <v>No</v>
      </c>
    </row>
    <row r="209" spans="1:10" x14ac:dyDescent="0.25">
      <c r="A209" s="1" t="s">
        <v>409</v>
      </c>
      <c r="B209" s="1" t="s">
        <v>432</v>
      </c>
      <c r="C209" s="1" t="s">
        <v>433</v>
      </c>
      <c r="D209">
        <v>210001</v>
      </c>
      <c r="E209" s="2" t="s">
        <v>13</v>
      </c>
      <c r="F209" s="4" t="s">
        <v>17</v>
      </c>
      <c r="J209" s="3" t="str">
        <f>IF(AND(Tabla114[[#This Row],[Valor logrado]]&gt;=Tabla114[[#This Row],[Meta]],Tabla114[[#This Row],[Valor logrado]]&gt;0,Tabla114[[#This Row],[Meta]]&gt;0),"Sí","No")</f>
        <v>No</v>
      </c>
    </row>
    <row r="210" spans="1:10" x14ac:dyDescent="0.25">
      <c r="A210" s="1" t="s">
        <v>409</v>
      </c>
      <c r="B210" s="1" t="s">
        <v>434</v>
      </c>
      <c r="C210" s="1" t="s">
        <v>435</v>
      </c>
      <c r="D210">
        <v>210009</v>
      </c>
      <c r="E210" s="2" t="s">
        <v>13</v>
      </c>
      <c r="F210" s="4" t="s">
        <v>17</v>
      </c>
      <c r="J210" s="3" t="str">
        <f>IF(AND(Tabla114[[#This Row],[Valor logrado]]&gt;=Tabla114[[#This Row],[Meta]],Tabla114[[#This Row],[Valor logrado]]&gt;0,Tabla114[[#This Row],[Meta]]&gt;0),"Sí","No")</f>
        <v>No</v>
      </c>
    </row>
    <row r="211" spans="1:10" x14ac:dyDescent="0.25">
      <c r="A211" s="1" t="s">
        <v>409</v>
      </c>
      <c r="B211" s="1" t="s">
        <v>436</v>
      </c>
      <c r="C211" s="1" t="s">
        <v>437</v>
      </c>
      <c r="D211">
        <v>210008</v>
      </c>
      <c r="E211" s="2" t="s">
        <v>13</v>
      </c>
      <c r="F211" s="4" t="s">
        <v>17</v>
      </c>
      <c r="J211" s="3" t="str">
        <f>IF(AND(Tabla114[[#This Row],[Valor logrado]]&gt;=Tabla114[[#This Row],[Meta]],Tabla114[[#This Row],[Valor logrado]]&gt;0,Tabla114[[#This Row],[Meta]]&gt;0),"Sí","No")</f>
        <v>No</v>
      </c>
    </row>
    <row r="212" spans="1:10" x14ac:dyDescent="0.25">
      <c r="A212" s="1" t="s">
        <v>409</v>
      </c>
      <c r="B212" s="1" t="s">
        <v>438</v>
      </c>
      <c r="C212" s="1" t="s">
        <v>439</v>
      </c>
      <c r="D212">
        <v>210014</v>
      </c>
      <c r="E212" s="2" t="s">
        <v>13</v>
      </c>
      <c r="F212" s="4" t="s">
        <v>17</v>
      </c>
      <c r="J212" s="3" t="str">
        <f>IF(AND(Tabla114[[#This Row],[Valor logrado]]&gt;=Tabla114[[#This Row],[Meta]],Tabla114[[#This Row],[Valor logrado]]&gt;0,Tabla114[[#This Row],[Meta]]&gt;0),"Sí","No")</f>
        <v>No</v>
      </c>
    </row>
    <row r="213" spans="1:10" x14ac:dyDescent="0.25">
      <c r="A213" s="1" t="s">
        <v>440</v>
      </c>
      <c r="B213" s="1" t="s">
        <v>441</v>
      </c>
      <c r="C213" s="1" t="s">
        <v>442</v>
      </c>
      <c r="D213">
        <v>220001</v>
      </c>
      <c r="E213" s="2" t="s">
        <v>33</v>
      </c>
      <c r="F213" s="4" t="s">
        <v>17</v>
      </c>
      <c r="J213" s="3" t="str">
        <f>IF(AND(Tabla114[[#This Row],[Valor logrado]]&gt;=Tabla114[[#This Row],[Meta]],Tabla114[[#This Row],[Valor logrado]]&gt;0,Tabla114[[#This Row],[Meta]]&gt;0),"Sí","No")</f>
        <v>No</v>
      </c>
    </row>
    <row r="214" spans="1:10" x14ac:dyDescent="0.25">
      <c r="A214" s="1" t="s">
        <v>440</v>
      </c>
      <c r="B214" s="1" t="s">
        <v>441</v>
      </c>
      <c r="C214" s="1" t="s">
        <v>443</v>
      </c>
      <c r="D214">
        <v>220000</v>
      </c>
      <c r="E214" s="2" t="s">
        <v>16</v>
      </c>
      <c r="F214" s="4">
        <v>0.95</v>
      </c>
      <c r="J214" s="3" t="str">
        <f>IF(AND(Tabla114[[#This Row],[Valor logrado]]&gt;=Tabla114[[#This Row],[Meta]],Tabla114[[#This Row],[Valor logrado]]&gt;0,Tabla114[[#This Row],[Meta]]&gt;0),"Sí","No")</f>
        <v>No</v>
      </c>
    </row>
    <row r="215" spans="1:10" x14ac:dyDescent="0.25">
      <c r="A215" s="1" t="s">
        <v>440</v>
      </c>
      <c r="B215" s="1" t="s">
        <v>444</v>
      </c>
      <c r="C215" s="1" t="s">
        <v>445</v>
      </c>
      <c r="D215">
        <v>220005</v>
      </c>
      <c r="E215" s="2" t="s">
        <v>13</v>
      </c>
      <c r="F215" s="4" t="s">
        <v>17</v>
      </c>
      <c r="J215" s="3" t="str">
        <f>IF(AND(Tabla114[[#This Row],[Valor logrado]]&gt;=Tabla114[[#This Row],[Meta]],Tabla114[[#This Row],[Valor logrado]]&gt;0,Tabla114[[#This Row],[Meta]]&gt;0),"Sí","No")</f>
        <v>No</v>
      </c>
    </row>
    <row r="216" spans="1:10" x14ac:dyDescent="0.25">
      <c r="A216" s="1" t="s">
        <v>440</v>
      </c>
      <c r="B216" s="1" t="s">
        <v>444</v>
      </c>
      <c r="C216" s="1" t="s">
        <v>446</v>
      </c>
      <c r="D216">
        <v>220009</v>
      </c>
      <c r="E216" s="2" t="s">
        <v>33</v>
      </c>
      <c r="F216" s="4" t="s">
        <v>17</v>
      </c>
      <c r="J216" s="3" t="str">
        <f>IF(AND(Tabla114[[#This Row],[Valor logrado]]&gt;=Tabla114[[#This Row],[Meta]],Tabla114[[#This Row],[Valor logrado]]&gt;0,Tabla114[[#This Row],[Meta]]&gt;0),"Sí","No")</f>
        <v>No</v>
      </c>
    </row>
    <row r="217" spans="1:10" x14ac:dyDescent="0.25">
      <c r="A217" s="1" t="s">
        <v>440</v>
      </c>
      <c r="B217" s="1" t="s">
        <v>444</v>
      </c>
      <c r="C217" s="1" t="s">
        <v>447</v>
      </c>
      <c r="D217">
        <v>220007</v>
      </c>
      <c r="E217" s="2" t="s">
        <v>33</v>
      </c>
      <c r="F217" s="4" t="s">
        <v>17</v>
      </c>
      <c r="J217" s="3" t="str">
        <f>IF(AND(Tabla114[[#This Row],[Valor logrado]]&gt;=Tabla114[[#This Row],[Meta]],Tabla114[[#This Row],[Valor logrado]]&gt;0,Tabla114[[#This Row],[Meta]]&gt;0),"Sí","No")</f>
        <v>No</v>
      </c>
    </row>
    <row r="218" spans="1:10" x14ac:dyDescent="0.25">
      <c r="A218" s="1" t="s">
        <v>440</v>
      </c>
      <c r="B218" s="1" t="s">
        <v>448</v>
      </c>
      <c r="C218" s="1" t="s">
        <v>449</v>
      </c>
      <c r="D218">
        <v>220003</v>
      </c>
      <c r="E218" s="2" t="s">
        <v>33</v>
      </c>
      <c r="F218" s="4" t="s">
        <v>17</v>
      </c>
      <c r="J218" s="3" t="str">
        <f>IF(AND(Tabla114[[#This Row],[Valor logrado]]&gt;=Tabla114[[#This Row],[Meta]],Tabla114[[#This Row],[Valor logrado]]&gt;0,Tabla114[[#This Row],[Meta]]&gt;0),"Sí","No")</f>
        <v>No</v>
      </c>
    </row>
    <row r="219" spans="1:10" x14ac:dyDescent="0.25">
      <c r="A219" s="1" t="s">
        <v>440</v>
      </c>
      <c r="B219" s="1" t="s">
        <v>448</v>
      </c>
      <c r="C219" s="1" t="s">
        <v>450</v>
      </c>
      <c r="D219">
        <v>220006</v>
      </c>
      <c r="E219" s="2" t="s">
        <v>13</v>
      </c>
      <c r="F219" s="4" t="s">
        <v>17</v>
      </c>
      <c r="J219" s="3" t="str">
        <f>IF(AND(Tabla114[[#This Row],[Valor logrado]]&gt;=Tabla114[[#This Row],[Meta]],Tabla114[[#This Row],[Valor logrado]]&gt;0,Tabla114[[#This Row],[Meta]]&gt;0),"Sí","No")</f>
        <v>No</v>
      </c>
    </row>
    <row r="220" spans="1:10" x14ac:dyDescent="0.25">
      <c r="A220" s="1" t="s">
        <v>440</v>
      </c>
      <c r="B220" s="1" t="s">
        <v>451</v>
      </c>
      <c r="C220" s="1" t="s">
        <v>452</v>
      </c>
      <c r="D220">
        <v>220010</v>
      </c>
      <c r="E220" s="2" t="s">
        <v>13</v>
      </c>
      <c r="F220" s="4" t="s">
        <v>17</v>
      </c>
      <c r="J220" s="3" t="str">
        <f>IF(AND(Tabla114[[#This Row],[Valor logrado]]&gt;=Tabla114[[#This Row],[Meta]],Tabla114[[#This Row],[Valor logrado]]&gt;0,Tabla114[[#This Row],[Meta]]&gt;0),"Sí","No")</f>
        <v>No</v>
      </c>
    </row>
    <row r="221" spans="1:10" x14ac:dyDescent="0.25">
      <c r="A221" s="1" t="s">
        <v>440</v>
      </c>
      <c r="B221" s="1" t="s">
        <v>453</v>
      </c>
      <c r="C221" s="1" t="s">
        <v>454</v>
      </c>
      <c r="D221">
        <v>220004</v>
      </c>
      <c r="E221" s="2" t="s">
        <v>13</v>
      </c>
      <c r="F221" s="4" t="s">
        <v>17</v>
      </c>
      <c r="J221" s="3" t="str">
        <f>IF(AND(Tabla114[[#This Row],[Valor logrado]]&gt;=Tabla114[[#This Row],[Meta]],Tabla114[[#This Row],[Valor logrado]]&gt;0,Tabla114[[#This Row],[Meta]]&gt;0),"Sí","No")</f>
        <v>No</v>
      </c>
    </row>
    <row r="222" spans="1:10" x14ac:dyDescent="0.25">
      <c r="A222" s="1" t="s">
        <v>440</v>
      </c>
      <c r="B222" s="1" t="s">
        <v>455</v>
      </c>
      <c r="C222" s="1" t="s">
        <v>456</v>
      </c>
      <c r="D222">
        <v>220008</v>
      </c>
      <c r="E222" s="2" t="s">
        <v>13</v>
      </c>
      <c r="F222" s="4" t="s">
        <v>17</v>
      </c>
      <c r="J222" s="3" t="str">
        <f>IF(AND(Tabla114[[#This Row],[Valor logrado]]&gt;=Tabla114[[#This Row],[Meta]],Tabla114[[#This Row],[Valor logrado]]&gt;0,Tabla114[[#This Row],[Meta]]&gt;0),"Sí","No")</f>
        <v>No</v>
      </c>
    </row>
    <row r="223" spans="1:10" x14ac:dyDescent="0.25">
      <c r="A223" s="1" t="s">
        <v>440</v>
      </c>
      <c r="B223" s="1" t="s">
        <v>457</v>
      </c>
      <c r="C223" s="1" t="s">
        <v>458</v>
      </c>
      <c r="D223">
        <v>220002</v>
      </c>
      <c r="E223" s="2" t="s">
        <v>13</v>
      </c>
      <c r="F223" s="4" t="s">
        <v>17</v>
      </c>
      <c r="J223" s="3" t="str">
        <f>IF(AND(Tabla114[[#This Row],[Valor logrado]]&gt;=Tabla114[[#This Row],[Meta]],Tabla114[[#This Row],[Valor logrado]]&gt;0,Tabla114[[#This Row],[Meta]]&gt;0),"Sí","No")</f>
        <v>No</v>
      </c>
    </row>
    <row r="224" spans="1:10" x14ac:dyDescent="0.25">
      <c r="A224" s="1" t="s">
        <v>459</v>
      </c>
      <c r="B224" s="1" t="s">
        <v>460</v>
      </c>
      <c r="C224" s="1" t="s">
        <v>461</v>
      </c>
      <c r="D224">
        <v>230003</v>
      </c>
      <c r="E224" s="2" t="s">
        <v>33</v>
      </c>
      <c r="F224" s="4" t="s">
        <v>17</v>
      </c>
      <c r="J224" s="3" t="str">
        <f>IF(AND(Tabla114[[#This Row],[Valor logrado]]&gt;=Tabla114[[#This Row],[Meta]],Tabla114[[#This Row],[Valor logrado]]&gt;0,Tabla114[[#This Row],[Meta]]&gt;0),"Sí","No")</f>
        <v>No</v>
      </c>
    </row>
    <row r="225" spans="1:10" x14ac:dyDescent="0.25">
      <c r="A225" s="1" t="s">
        <v>459</v>
      </c>
      <c r="B225" s="1" t="s">
        <v>460</v>
      </c>
      <c r="C225" s="1" t="s">
        <v>462</v>
      </c>
      <c r="D225">
        <v>230002</v>
      </c>
      <c r="E225" s="2" t="s">
        <v>33</v>
      </c>
      <c r="F225" s="4" t="s">
        <v>17</v>
      </c>
      <c r="J225" s="3" t="str">
        <f>IF(AND(Tabla114[[#This Row],[Valor logrado]]&gt;=Tabla114[[#This Row],[Meta]],Tabla114[[#This Row],[Valor logrado]]&gt;0,Tabla114[[#This Row],[Meta]]&gt;0),"Sí","No")</f>
        <v>No</v>
      </c>
    </row>
    <row r="226" spans="1:10" x14ac:dyDescent="0.25">
      <c r="A226" s="1" t="s">
        <v>459</v>
      </c>
      <c r="B226" s="1" t="s">
        <v>460</v>
      </c>
      <c r="C226" s="1" t="s">
        <v>463</v>
      </c>
      <c r="D226">
        <v>230004</v>
      </c>
      <c r="E226" s="2" t="s">
        <v>33</v>
      </c>
      <c r="F226" s="4" t="s">
        <v>17</v>
      </c>
      <c r="J226" s="3" t="str">
        <f>IF(AND(Tabla114[[#This Row],[Valor logrado]]&gt;=Tabla114[[#This Row],[Meta]],Tabla114[[#This Row],[Valor logrado]]&gt;0,Tabla114[[#This Row],[Meta]]&gt;0),"Sí","No")</f>
        <v>No</v>
      </c>
    </row>
    <row r="227" spans="1:10" x14ac:dyDescent="0.25">
      <c r="A227" s="1" t="s">
        <v>459</v>
      </c>
      <c r="B227" s="1" t="s">
        <v>460</v>
      </c>
      <c r="C227" s="1" t="s">
        <v>464</v>
      </c>
      <c r="D227">
        <v>230000</v>
      </c>
      <c r="E227" s="2" t="s">
        <v>16</v>
      </c>
      <c r="F227" s="4">
        <v>1</v>
      </c>
      <c r="J227" s="3" t="str">
        <f>IF(AND(Tabla114[[#This Row],[Valor logrado]]&gt;=Tabla114[[#This Row],[Meta]],Tabla114[[#This Row],[Valor logrado]]&gt;0,Tabla114[[#This Row],[Meta]]&gt;0),"Sí","No")</f>
        <v>No</v>
      </c>
    </row>
    <row r="228" spans="1:10" x14ac:dyDescent="0.25">
      <c r="A228" s="1" t="s">
        <v>459</v>
      </c>
      <c r="B228" s="1" t="s">
        <v>465</v>
      </c>
      <c r="C228" s="1" t="s">
        <v>466</v>
      </c>
      <c r="D228">
        <v>230001</v>
      </c>
      <c r="E228" s="2" t="s">
        <v>13</v>
      </c>
      <c r="F228" s="4" t="s">
        <v>17</v>
      </c>
      <c r="J228" s="3" t="str">
        <f>IF(AND(Tabla114[[#This Row],[Valor logrado]]&gt;=Tabla114[[#This Row],[Meta]],Tabla114[[#This Row],[Valor logrado]]&gt;0,Tabla114[[#This Row],[Meta]]&gt;0),"Sí","No")</f>
        <v>No</v>
      </c>
    </row>
    <row r="229" spans="1:10" x14ac:dyDescent="0.25">
      <c r="A229" s="1" t="s">
        <v>467</v>
      </c>
      <c r="B229" s="1" t="s">
        <v>468</v>
      </c>
      <c r="C229" s="1" t="s">
        <v>469</v>
      </c>
      <c r="D229">
        <v>240000</v>
      </c>
      <c r="E229" s="2" t="s">
        <v>16</v>
      </c>
      <c r="F229" s="4">
        <v>1</v>
      </c>
      <c r="J229" s="3" t="str">
        <f>IF(AND(Tabla114[[#This Row],[Valor logrado]]&gt;=Tabla114[[#This Row],[Meta]],Tabla114[[#This Row],[Valor logrado]]&gt;0,Tabla114[[#This Row],[Meta]]&gt;0),"Sí","No")</f>
        <v>No</v>
      </c>
    </row>
    <row r="230" spans="1:10" x14ac:dyDescent="0.25">
      <c r="A230" s="1" t="s">
        <v>467</v>
      </c>
      <c r="B230" s="1" t="s">
        <v>470</v>
      </c>
      <c r="C230" s="1" t="s">
        <v>471</v>
      </c>
      <c r="D230">
        <v>240001</v>
      </c>
      <c r="E230" s="2" t="s">
        <v>13</v>
      </c>
      <c r="F230" s="4" t="s">
        <v>17</v>
      </c>
      <c r="J230" s="3" t="str">
        <f>IF(AND(Tabla114[[#This Row],[Valor logrado]]&gt;=Tabla114[[#This Row],[Meta]],Tabla114[[#This Row],[Valor logrado]]&gt;0,Tabla114[[#This Row],[Meta]]&gt;0),"Sí","No")</f>
        <v>No</v>
      </c>
    </row>
    <row r="231" spans="1:10" ht="25.5" x14ac:dyDescent="0.25">
      <c r="A231" s="1" t="s">
        <v>467</v>
      </c>
      <c r="B231" s="1" t="s">
        <v>472</v>
      </c>
      <c r="C231" s="1" t="s">
        <v>473</v>
      </c>
      <c r="D231">
        <v>240002</v>
      </c>
      <c r="E231" s="2" t="s">
        <v>13</v>
      </c>
      <c r="F231" s="4" t="s">
        <v>17</v>
      </c>
      <c r="J231" s="3" t="str">
        <f>IF(AND(Tabla114[[#This Row],[Valor logrado]]&gt;=Tabla114[[#This Row],[Meta]],Tabla114[[#This Row],[Valor logrado]]&gt;0,Tabla114[[#This Row],[Meta]]&gt;0),"Sí","No")</f>
        <v>No</v>
      </c>
    </row>
    <row r="232" spans="1:10" x14ac:dyDescent="0.25">
      <c r="A232" s="1" t="s">
        <v>467</v>
      </c>
      <c r="B232" s="1" t="s">
        <v>474</v>
      </c>
      <c r="C232" s="1" t="s">
        <v>475</v>
      </c>
      <c r="D232">
        <v>240003</v>
      </c>
      <c r="E232" s="2" t="s">
        <v>13</v>
      </c>
      <c r="F232" s="4" t="s">
        <v>17</v>
      </c>
      <c r="J232" s="3" t="str">
        <f>IF(AND(Tabla114[[#This Row],[Valor logrado]]&gt;=Tabla114[[#This Row],[Meta]],Tabla114[[#This Row],[Valor logrado]]&gt;0,Tabla114[[#This Row],[Meta]]&gt;0),"Sí","No")</f>
        <v>No</v>
      </c>
    </row>
    <row r="233" spans="1:10" x14ac:dyDescent="0.25">
      <c r="A233" s="1" t="s">
        <v>476</v>
      </c>
      <c r="B233" s="1" t="s">
        <v>477</v>
      </c>
      <c r="C233" s="1" t="s">
        <v>478</v>
      </c>
      <c r="D233">
        <v>250000</v>
      </c>
      <c r="E233" s="2" t="s">
        <v>16</v>
      </c>
      <c r="F233" s="4">
        <v>1</v>
      </c>
      <c r="J233" s="3" t="str">
        <f>IF(AND(Tabla114[[#This Row],[Valor logrado]]&gt;=Tabla114[[#This Row],[Meta]],Tabla114[[#This Row],[Valor logrado]]&gt;0,Tabla114[[#This Row],[Meta]]&gt;0),"Sí","No")</f>
        <v>No</v>
      </c>
    </row>
    <row r="234" spans="1:10" x14ac:dyDescent="0.25">
      <c r="A234" s="1" t="s">
        <v>476</v>
      </c>
      <c r="B234" s="1" t="s">
        <v>479</v>
      </c>
      <c r="C234" s="1" t="s">
        <v>480</v>
      </c>
      <c r="D234">
        <v>250004</v>
      </c>
      <c r="E234" s="2" t="s">
        <v>13</v>
      </c>
      <c r="F234" s="4" t="s">
        <v>17</v>
      </c>
      <c r="J234" s="3" t="str">
        <f>IF(AND(Tabla114[[#This Row],[Valor logrado]]&gt;=Tabla114[[#This Row],[Meta]],Tabla114[[#This Row],[Valor logrado]]&gt;0,Tabla114[[#This Row],[Meta]]&gt;0),"Sí","No")</f>
        <v>No</v>
      </c>
    </row>
    <row r="235" spans="1:10" x14ac:dyDescent="0.25">
      <c r="A235" s="1" t="s">
        <v>476</v>
      </c>
      <c r="B235" s="1" t="s">
        <v>481</v>
      </c>
      <c r="C235" s="1" t="s">
        <v>482</v>
      </c>
      <c r="D235">
        <v>250002</v>
      </c>
      <c r="E235" s="2" t="s">
        <v>13</v>
      </c>
      <c r="F235" s="4" t="s">
        <v>17</v>
      </c>
      <c r="J235" s="3" t="str">
        <f>IF(AND(Tabla114[[#This Row],[Valor logrado]]&gt;=Tabla114[[#This Row],[Meta]],Tabla114[[#This Row],[Valor logrado]]&gt;0,Tabla114[[#This Row],[Meta]]&gt;0),"Sí","No")</f>
        <v>No</v>
      </c>
    </row>
    <row r="236" spans="1:10" x14ac:dyDescent="0.25">
      <c r="A236" s="1" t="s">
        <v>476</v>
      </c>
      <c r="B236" s="1" t="s">
        <v>483</v>
      </c>
      <c r="C236" s="1" t="s">
        <v>484</v>
      </c>
      <c r="D236">
        <v>250001</v>
      </c>
      <c r="E236" s="2" t="s">
        <v>13</v>
      </c>
      <c r="F236" s="4" t="s">
        <v>17</v>
      </c>
      <c r="J236" s="3" t="str">
        <f>IF(AND(Tabla114[[#This Row],[Valor logrado]]&gt;=Tabla114[[#This Row],[Meta]],Tabla114[[#This Row],[Valor logrado]]&gt;0,Tabla114[[#This Row],[Meta]]&gt;0),"Sí","No")</f>
        <v>No</v>
      </c>
    </row>
    <row r="237" spans="1:10" x14ac:dyDescent="0.25">
      <c r="A237" s="1" t="s">
        <v>476</v>
      </c>
      <c r="B237" s="1" t="s">
        <v>485</v>
      </c>
      <c r="C237" s="1" t="s">
        <v>486</v>
      </c>
      <c r="D237">
        <v>250003</v>
      </c>
      <c r="E237" s="2" t="s">
        <v>13</v>
      </c>
      <c r="F237" s="4" t="s">
        <v>17</v>
      </c>
      <c r="J237" s="3" t="str">
        <f>IF(AND(Tabla114[[#This Row],[Valor logrado]]&gt;=Tabla114[[#This Row],[Meta]],Tabla114[[#This Row],[Valor logrado]]&gt;0,Tabla114[[#This Row],[Meta]]&gt;0),"Sí","No")</f>
        <v>No</v>
      </c>
    </row>
    <row r="238" spans="1:10" x14ac:dyDescent="0.25">
      <c r="A238" s="1" t="s">
        <v>487</v>
      </c>
      <c r="B238" s="1" t="s">
        <v>488</v>
      </c>
      <c r="C238" s="1" t="s">
        <v>489</v>
      </c>
      <c r="D238">
        <v>150200</v>
      </c>
      <c r="E238" s="2" t="s">
        <v>16</v>
      </c>
      <c r="F238" s="4">
        <v>1</v>
      </c>
      <c r="J238" s="3" t="str">
        <f>IF(AND(Tabla114[[#This Row],[Valor logrado]]&gt;=Tabla114[[#This Row],[Meta]],Tabla114[[#This Row],[Valor logrado]]&gt;0,Tabla114[[#This Row],[Meta]]&gt;0),"Sí","No")</f>
        <v>No</v>
      </c>
    </row>
    <row r="239" spans="1:10" x14ac:dyDescent="0.25">
      <c r="A239" s="1" t="s">
        <v>487</v>
      </c>
      <c r="B239" s="1" t="s">
        <v>490</v>
      </c>
      <c r="C239" s="1" t="s">
        <v>491</v>
      </c>
      <c r="D239">
        <v>150201</v>
      </c>
      <c r="E239" s="2" t="s">
        <v>13</v>
      </c>
      <c r="F239" s="4" t="s">
        <v>17</v>
      </c>
      <c r="J239" s="3" t="str">
        <f>IF(AND(Tabla114[[#This Row],[Valor logrado]]&gt;=Tabla114[[#This Row],[Meta]],Tabla114[[#This Row],[Valor logrado]]&gt;0,Tabla114[[#This Row],[Meta]]&gt;0),"Sí","No")</f>
        <v>No</v>
      </c>
    </row>
    <row r="240" spans="1:10" x14ac:dyDescent="0.25">
      <c r="A240" s="1" t="s">
        <v>487</v>
      </c>
      <c r="B240" s="1" t="s">
        <v>492</v>
      </c>
      <c r="C240" s="1" t="s">
        <v>493</v>
      </c>
      <c r="D240">
        <v>150202</v>
      </c>
      <c r="E240" s="2" t="s">
        <v>13</v>
      </c>
      <c r="F240" s="4" t="s">
        <v>17</v>
      </c>
      <c r="J240" s="3" t="str">
        <f>IF(AND(Tabla114[[#This Row],[Valor logrado]]&gt;=Tabla114[[#This Row],[Meta]],Tabla114[[#This Row],[Valor logrado]]&gt;0,Tabla114[[#This Row],[Meta]]&gt;0),"Sí","No")</f>
        <v>No</v>
      </c>
    </row>
    <row r="241" spans="1:10" x14ac:dyDescent="0.25">
      <c r="A241" s="1" t="s">
        <v>487</v>
      </c>
      <c r="B241" s="1" t="s">
        <v>494</v>
      </c>
      <c r="C241" s="1" t="s">
        <v>495</v>
      </c>
      <c r="D241">
        <v>150203</v>
      </c>
      <c r="E241" s="2" t="s">
        <v>13</v>
      </c>
      <c r="F241" s="4" t="s">
        <v>17</v>
      </c>
      <c r="J241" s="3" t="str">
        <f>IF(AND(Tabla114[[#This Row],[Valor logrado]]&gt;=Tabla114[[#This Row],[Meta]],Tabla114[[#This Row],[Valor logrado]]&gt;0,Tabla114[[#This Row],[Meta]]&gt;0),"Sí","No")</f>
        <v>No</v>
      </c>
    </row>
    <row r="242" spans="1:10" x14ac:dyDescent="0.25">
      <c r="A242" s="1" t="s">
        <v>487</v>
      </c>
      <c r="B242" s="1" t="s">
        <v>496</v>
      </c>
      <c r="C242" s="1" t="s">
        <v>497</v>
      </c>
      <c r="D242">
        <v>150204</v>
      </c>
      <c r="E242" s="2" t="s">
        <v>13</v>
      </c>
      <c r="F242" s="4" t="s">
        <v>17</v>
      </c>
      <c r="J242" s="3" t="str">
        <f>IF(AND(Tabla114[[#This Row],[Valor logrado]]&gt;=Tabla114[[#This Row],[Meta]],Tabla114[[#This Row],[Valor logrado]]&gt;0,Tabla114[[#This Row],[Meta]]&gt;0),"Sí","No")</f>
        <v>No</v>
      </c>
    </row>
    <row r="243" spans="1:10" x14ac:dyDescent="0.25">
      <c r="A243" s="1" t="s">
        <v>487</v>
      </c>
      <c r="B243" s="1" t="s">
        <v>498</v>
      </c>
      <c r="C243" s="1" t="s">
        <v>499</v>
      </c>
      <c r="D243">
        <v>150205</v>
      </c>
      <c r="E243" s="2" t="s">
        <v>13</v>
      </c>
      <c r="F243" s="4" t="s">
        <v>17</v>
      </c>
      <c r="J243" s="3" t="str">
        <f>IF(AND(Tabla114[[#This Row],[Valor logrado]]&gt;=Tabla114[[#This Row],[Meta]],Tabla114[[#This Row],[Valor logrado]]&gt;0,Tabla114[[#This Row],[Meta]]&gt;0),"Sí","No")</f>
        <v>No</v>
      </c>
    </row>
    <row r="244" spans="1:10" x14ac:dyDescent="0.25">
      <c r="A244" s="1" t="s">
        <v>487</v>
      </c>
      <c r="B244" s="1" t="s">
        <v>500</v>
      </c>
      <c r="C244" s="1" t="s">
        <v>501</v>
      </c>
      <c r="D244">
        <v>150206</v>
      </c>
      <c r="E244" s="2" t="s">
        <v>13</v>
      </c>
      <c r="F244" s="4" t="s">
        <v>17</v>
      </c>
      <c r="J244" s="3" t="str">
        <f>IF(AND(Tabla114[[#This Row],[Valor logrado]]&gt;=Tabla114[[#This Row],[Meta]],Tabla114[[#This Row],[Valor logrado]]&gt;0,Tabla114[[#This Row],[Meta]]&gt;0),"Sí","No")</f>
        <v>No</v>
      </c>
    </row>
    <row r="245" spans="1:10" x14ac:dyDescent="0.25">
      <c r="A245" s="1" t="s">
        <v>487</v>
      </c>
      <c r="B245" s="1" t="s">
        <v>502</v>
      </c>
      <c r="C245" s="1" t="s">
        <v>503</v>
      </c>
      <c r="D245">
        <v>150207</v>
      </c>
      <c r="E245" s="2" t="s">
        <v>13</v>
      </c>
      <c r="F245" s="4" t="s">
        <v>17</v>
      </c>
      <c r="J245" s="3" t="str">
        <f>IF(AND(Tabla114[[#This Row],[Valor logrado]]&gt;=Tabla114[[#This Row],[Meta]],Tabla114[[#This Row],[Valor logrado]]&gt;0,Tabla114[[#This Row],[Meta]]&gt;0),"Sí","No")</f>
        <v>No</v>
      </c>
    </row>
    <row r="246" spans="1:10" x14ac:dyDescent="0.25">
      <c r="A246" s="1" t="s">
        <v>487</v>
      </c>
      <c r="B246" s="1" t="s">
        <v>504</v>
      </c>
      <c r="C246" s="1" t="s">
        <v>505</v>
      </c>
      <c r="D246">
        <v>150208</v>
      </c>
      <c r="E246" s="2" t="s">
        <v>13</v>
      </c>
      <c r="F246" s="4" t="s">
        <v>17</v>
      </c>
      <c r="J246" s="3" t="str">
        <f>IF(AND(Tabla114[[#This Row],[Valor logrado]]&gt;=Tabla114[[#This Row],[Meta]],Tabla114[[#This Row],[Valor logrado]]&gt;0,Tabla114[[#This Row],[Meta]]&gt;0),"Sí","No")</f>
        <v>No</v>
      </c>
    </row>
    <row r="247" spans="1:10" x14ac:dyDescent="0.25">
      <c r="A247" s="1" t="s">
        <v>487</v>
      </c>
      <c r="B247" s="1" t="s">
        <v>506</v>
      </c>
      <c r="C247" s="1" t="s">
        <v>507</v>
      </c>
      <c r="D247">
        <v>150209</v>
      </c>
      <c r="E247" s="2" t="s">
        <v>13</v>
      </c>
      <c r="F247" s="4" t="s">
        <v>17</v>
      </c>
      <c r="J247" s="3" t="str">
        <f>IF(AND(Tabla114[[#This Row],[Valor logrado]]&gt;=Tabla114[[#This Row],[Meta]],Tabla114[[#This Row],[Valor logrado]]&gt;0,Tabla114[[#This Row],[Meta]]&gt;0),"Sí","No")</f>
        <v>No</v>
      </c>
    </row>
    <row r="248" spans="1:10" x14ac:dyDescent="0.25">
      <c r="A248" s="1" t="s">
        <v>508</v>
      </c>
      <c r="B248" s="1" t="s">
        <v>509</v>
      </c>
      <c r="C248" s="1" t="s">
        <v>510</v>
      </c>
      <c r="D248">
        <v>70101</v>
      </c>
      <c r="E248" s="2" t="s">
        <v>16</v>
      </c>
      <c r="F248" s="4">
        <v>1</v>
      </c>
      <c r="J248" s="3" t="str">
        <f>IF(AND(Tabla114[[#This Row],[Valor logrado]]&gt;=Tabla114[[#This Row],[Meta]],Tabla114[[#This Row],[Valor logrado]]&gt;0,Tabla114[[#This Row],[Meta]]&gt;0),"Sí","No")</f>
        <v>No</v>
      </c>
    </row>
    <row r="249" spans="1:10" x14ac:dyDescent="0.25">
      <c r="A249" s="1" t="s">
        <v>508</v>
      </c>
      <c r="B249" s="1" t="s">
        <v>511</v>
      </c>
      <c r="C249" s="1" t="s">
        <v>512</v>
      </c>
      <c r="D249">
        <v>70102</v>
      </c>
      <c r="E249" s="2" t="s">
        <v>13</v>
      </c>
      <c r="F249" s="4" t="s">
        <v>17</v>
      </c>
      <c r="J249" s="3" t="str">
        <f>IF(AND(Tabla114[[#This Row],[Valor logrado]]&gt;=Tabla114[[#This Row],[Meta]],Tabla114[[#This Row],[Valor logrado]]&gt;0,Tabla114[[#This Row],[Meta]]&gt;0),"Sí","No")</f>
        <v>No</v>
      </c>
    </row>
  </sheetData>
  <pageMargins left="0.7" right="0.7" top="0.75" bottom="0.75" header="0.3" footer="0.3"/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4AFDA-6246-438E-92C7-E9721277952F}">
  <sheetPr codeName="Hoja14">
    <tabColor theme="3" tint="0.59999389629810485"/>
  </sheetPr>
  <dimension ref="A1:J249"/>
  <sheetViews>
    <sheetView workbookViewId="0"/>
  </sheetViews>
  <sheetFormatPr baseColWidth="10" defaultColWidth="11.42578125" defaultRowHeight="15" x14ac:dyDescent="0.25"/>
  <cols>
    <col min="1" max="1" width="21.7109375" bestFit="1" customWidth="1"/>
    <col min="2" max="2" width="74.85546875" customWidth="1"/>
    <col min="3" max="3" width="36.28515625" customWidth="1"/>
    <col min="4" max="4" width="25.140625" customWidth="1"/>
    <col min="5" max="5" width="17.7109375" bestFit="1" customWidth="1"/>
    <col min="6" max="6" width="14.7109375" style="4" customWidth="1"/>
    <col min="7" max="7" width="13.28515625" style="3" customWidth="1"/>
    <col min="8" max="8" width="15.28515625" style="3" customWidth="1"/>
    <col min="9" max="9" width="15" style="4" customWidth="1"/>
    <col min="10" max="10" width="15.85546875" style="3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4" t="s">
        <v>5</v>
      </c>
      <c r="G1" s="3" t="s">
        <v>6</v>
      </c>
      <c r="H1" s="3" t="s">
        <v>7</v>
      </c>
      <c r="I1" s="4" t="s">
        <v>8</v>
      </c>
      <c r="J1" s="3" t="s">
        <v>9</v>
      </c>
    </row>
    <row r="2" spans="1:10" x14ac:dyDescent="0.25">
      <c r="A2" s="1" t="s">
        <v>10</v>
      </c>
      <c r="B2" s="1" t="s">
        <v>11</v>
      </c>
      <c r="C2" s="1" t="s">
        <v>12</v>
      </c>
      <c r="D2">
        <v>150102</v>
      </c>
      <c r="E2" s="2" t="s">
        <v>13</v>
      </c>
      <c r="F2" s="4">
        <v>0.45</v>
      </c>
      <c r="J2" s="3" t="str">
        <f>IF(AND(Tabla115[[#This Row],[Valor logrado]]&gt;=Tabla115[[#This Row],[Meta]],Tabla115[[#This Row],[Valor logrado]]&gt;0,Tabla115[[#This Row],[Meta]]&gt;0),"Sí","No")</f>
        <v>No</v>
      </c>
    </row>
    <row r="3" spans="1:10" x14ac:dyDescent="0.25">
      <c r="A3" s="1" t="s">
        <v>10</v>
      </c>
      <c r="B3" s="1" t="s">
        <v>14</v>
      </c>
      <c r="C3" s="1" t="s">
        <v>15</v>
      </c>
      <c r="D3">
        <v>150101</v>
      </c>
      <c r="E3" s="2" t="s">
        <v>16</v>
      </c>
      <c r="F3" s="4">
        <v>0.45</v>
      </c>
      <c r="J3" s="3" t="str">
        <f>IF(AND(Tabla115[[#This Row],[Valor logrado]]&gt;=Tabla115[[#This Row],[Meta]],Tabla115[[#This Row],[Valor logrado]]&gt;0,Tabla115[[#This Row],[Meta]]&gt;0),"Sí","No")</f>
        <v>No</v>
      </c>
    </row>
    <row r="4" spans="1:10" x14ac:dyDescent="0.25">
      <c r="A4" s="1" t="s">
        <v>10</v>
      </c>
      <c r="B4" s="1" t="s">
        <v>18</v>
      </c>
      <c r="C4" s="1" t="s">
        <v>19</v>
      </c>
      <c r="D4">
        <v>150103</v>
      </c>
      <c r="E4" s="2" t="s">
        <v>13</v>
      </c>
      <c r="F4" s="4">
        <v>0.45</v>
      </c>
      <c r="J4" s="3" t="str">
        <f>IF(AND(Tabla115[[#This Row],[Valor logrado]]&gt;=Tabla115[[#This Row],[Meta]],Tabla115[[#This Row],[Valor logrado]]&gt;0,Tabla115[[#This Row],[Meta]]&gt;0),"Sí","No")</f>
        <v>No</v>
      </c>
    </row>
    <row r="5" spans="1:10" x14ac:dyDescent="0.25">
      <c r="A5" s="1" t="s">
        <v>10</v>
      </c>
      <c r="B5" s="1" t="s">
        <v>20</v>
      </c>
      <c r="C5" s="1" t="s">
        <v>21</v>
      </c>
      <c r="D5">
        <v>150104</v>
      </c>
      <c r="E5" s="2" t="s">
        <v>13</v>
      </c>
      <c r="F5" s="4">
        <v>0.45</v>
      </c>
      <c r="J5" s="3" t="str">
        <f>IF(AND(Tabla115[[#This Row],[Valor logrado]]&gt;=Tabla115[[#This Row],[Meta]],Tabla115[[#This Row],[Valor logrado]]&gt;0,Tabla115[[#This Row],[Meta]]&gt;0),"Sí","No")</f>
        <v>No</v>
      </c>
    </row>
    <row r="6" spans="1:10" x14ac:dyDescent="0.25">
      <c r="A6" s="1" t="s">
        <v>10</v>
      </c>
      <c r="B6" s="1" t="s">
        <v>22</v>
      </c>
      <c r="C6" s="1" t="s">
        <v>23</v>
      </c>
      <c r="D6">
        <v>150105</v>
      </c>
      <c r="E6" s="2" t="s">
        <v>13</v>
      </c>
      <c r="F6" s="4">
        <v>0.45</v>
      </c>
      <c r="J6" s="3" t="str">
        <f>IF(AND(Tabla115[[#This Row],[Valor logrado]]&gt;=Tabla115[[#This Row],[Meta]],Tabla115[[#This Row],[Valor logrado]]&gt;0,Tabla115[[#This Row],[Meta]]&gt;0),"Sí","No")</f>
        <v>No</v>
      </c>
    </row>
    <row r="7" spans="1:10" x14ac:dyDescent="0.25">
      <c r="A7" s="1" t="s">
        <v>10</v>
      </c>
      <c r="B7" s="1" t="s">
        <v>24</v>
      </c>
      <c r="C7" s="1" t="s">
        <v>25</v>
      </c>
      <c r="D7">
        <v>150106</v>
      </c>
      <c r="E7" s="2" t="s">
        <v>13</v>
      </c>
      <c r="F7" s="4">
        <v>0.45</v>
      </c>
      <c r="J7" s="3" t="str">
        <f>IF(AND(Tabla115[[#This Row],[Valor logrado]]&gt;=Tabla115[[#This Row],[Meta]],Tabla115[[#This Row],[Valor logrado]]&gt;0,Tabla115[[#This Row],[Meta]]&gt;0),"Sí","No")</f>
        <v>No</v>
      </c>
    </row>
    <row r="8" spans="1:10" x14ac:dyDescent="0.25">
      <c r="A8" s="1" t="s">
        <v>10</v>
      </c>
      <c r="B8" s="1" t="s">
        <v>26</v>
      </c>
      <c r="C8" s="1" t="s">
        <v>27</v>
      </c>
      <c r="D8">
        <v>150107</v>
      </c>
      <c r="E8" s="2" t="s">
        <v>13</v>
      </c>
      <c r="F8" s="4">
        <v>0.45</v>
      </c>
      <c r="J8" s="3" t="str">
        <f>IF(AND(Tabla115[[#This Row],[Valor logrado]]&gt;=Tabla115[[#This Row],[Meta]],Tabla115[[#This Row],[Valor logrado]]&gt;0,Tabla115[[#This Row],[Meta]]&gt;0),"Sí","No")</f>
        <v>No</v>
      </c>
    </row>
    <row r="9" spans="1:10" x14ac:dyDescent="0.25">
      <c r="A9" s="1" t="s">
        <v>10</v>
      </c>
      <c r="B9" s="1" t="s">
        <v>28</v>
      </c>
      <c r="C9" s="1" t="s">
        <v>29</v>
      </c>
      <c r="D9">
        <v>150108</v>
      </c>
      <c r="E9" s="2" t="s">
        <v>13</v>
      </c>
      <c r="F9" s="4">
        <v>0.45</v>
      </c>
      <c r="J9" s="3" t="str">
        <f>IF(AND(Tabla115[[#This Row],[Valor logrado]]&gt;=Tabla115[[#This Row],[Meta]],Tabla115[[#This Row],[Valor logrado]]&gt;0,Tabla115[[#This Row],[Meta]]&gt;0),"Sí","No")</f>
        <v>No</v>
      </c>
    </row>
    <row r="10" spans="1:10" x14ac:dyDescent="0.25">
      <c r="A10" s="1" t="s">
        <v>30</v>
      </c>
      <c r="B10" s="1" t="s">
        <v>31</v>
      </c>
      <c r="C10" s="1" t="s">
        <v>32</v>
      </c>
      <c r="D10">
        <v>10003</v>
      </c>
      <c r="E10" s="2" t="s">
        <v>33</v>
      </c>
      <c r="F10" s="4">
        <v>0.45</v>
      </c>
      <c r="J10" s="3" t="str">
        <f>IF(AND(Tabla115[[#This Row],[Valor logrado]]&gt;=Tabla115[[#This Row],[Meta]],Tabla115[[#This Row],[Valor logrado]]&gt;0,Tabla115[[#This Row],[Meta]]&gt;0),"Sí","No")</f>
        <v>No</v>
      </c>
    </row>
    <row r="11" spans="1:10" x14ac:dyDescent="0.25">
      <c r="A11" s="1" t="s">
        <v>30</v>
      </c>
      <c r="B11" s="1" t="s">
        <v>31</v>
      </c>
      <c r="C11" s="1" t="s">
        <v>34</v>
      </c>
      <c r="D11">
        <v>10001</v>
      </c>
      <c r="E11" s="2" t="s">
        <v>33</v>
      </c>
      <c r="F11" s="4">
        <v>0.45</v>
      </c>
      <c r="J11" s="3" t="str">
        <f>IF(AND(Tabla115[[#This Row],[Valor logrado]]&gt;=Tabla115[[#This Row],[Meta]],Tabla115[[#This Row],[Valor logrado]]&gt;0,Tabla115[[#This Row],[Meta]]&gt;0),"Sí","No")</f>
        <v>No</v>
      </c>
    </row>
    <row r="12" spans="1:10" x14ac:dyDescent="0.25">
      <c r="A12" s="1" t="s">
        <v>30</v>
      </c>
      <c r="B12" s="1" t="s">
        <v>31</v>
      </c>
      <c r="C12" s="1" t="s">
        <v>35</v>
      </c>
      <c r="D12">
        <v>10000</v>
      </c>
      <c r="E12" s="2" t="s">
        <v>16</v>
      </c>
      <c r="F12" s="4">
        <v>0.42</v>
      </c>
      <c r="J12" s="3" t="str">
        <f>IF(AND(Tabla115[[#This Row],[Valor logrado]]&gt;=Tabla115[[#This Row],[Meta]],Tabla115[[#This Row],[Valor logrado]]&gt;0,Tabla115[[#This Row],[Meta]]&gt;0),"Sí","No")</f>
        <v>No</v>
      </c>
    </row>
    <row r="13" spans="1:10" x14ac:dyDescent="0.25">
      <c r="A13" s="1" t="s">
        <v>30</v>
      </c>
      <c r="B13" s="1" t="s">
        <v>31</v>
      </c>
      <c r="C13" s="1" t="s">
        <v>36</v>
      </c>
      <c r="D13">
        <v>10005</v>
      </c>
      <c r="E13" s="2" t="s">
        <v>33</v>
      </c>
      <c r="F13" s="4">
        <v>0.4</v>
      </c>
      <c r="J13" s="3" t="str">
        <f>IF(AND(Tabla115[[#This Row],[Valor logrado]]&gt;=Tabla115[[#This Row],[Meta]],Tabla115[[#This Row],[Valor logrado]]&gt;0,Tabla115[[#This Row],[Meta]]&gt;0),"Sí","No")</f>
        <v>No</v>
      </c>
    </row>
    <row r="14" spans="1:10" x14ac:dyDescent="0.25">
      <c r="A14" s="1" t="s">
        <v>30</v>
      </c>
      <c r="B14" s="1" t="s">
        <v>31</v>
      </c>
      <c r="C14" s="1" t="s">
        <v>37</v>
      </c>
      <c r="D14">
        <v>10006</v>
      </c>
      <c r="E14" s="2" t="s">
        <v>33</v>
      </c>
      <c r="F14" s="4">
        <v>0.4</v>
      </c>
      <c r="J14" s="3" t="str">
        <f>IF(AND(Tabla115[[#This Row],[Valor logrado]]&gt;=Tabla115[[#This Row],[Meta]],Tabla115[[#This Row],[Valor logrado]]&gt;0,Tabla115[[#This Row],[Meta]]&gt;0),"Sí","No")</f>
        <v>No</v>
      </c>
    </row>
    <row r="15" spans="1:10" x14ac:dyDescent="0.25">
      <c r="A15" s="1" t="s">
        <v>30</v>
      </c>
      <c r="B15" s="1" t="s">
        <v>38</v>
      </c>
      <c r="C15" s="1" t="s">
        <v>39</v>
      </c>
      <c r="D15">
        <v>10007</v>
      </c>
      <c r="E15" s="2" t="s">
        <v>13</v>
      </c>
      <c r="F15" s="4">
        <v>0.4</v>
      </c>
      <c r="J15" s="3" t="str">
        <f>IF(AND(Tabla115[[#This Row],[Valor logrado]]&gt;=Tabla115[[#This Row],[Meta]],Tabla115[[#This Row],[Valor logrado]]&gt;0,Tabla115[[#This Row],[Meta]]&gt;0),"Sí","No")</f>
        <v>No</v>
      </c>
    </row>
    <row r="16" spans="1:10" x14ac:dyDescent="0.25">
      <c r="A16" s="1" t="s">
        <v>30</v>
      </c>
      <c r="B16" s="1" t="s">
        <v>40</v>
      </c>
      <c r="C16" s="1" t="s">
        <v>41</v>
      </c>
      <c r="D16">
        <v>10004</v>
      </c>
      <c r="E16" s="2" t="s">
        <v>13</v>
      </c>
      <c r="F16" s="4">
        <v>0.35</v>
      </c>
      <c r="J16" s="3" t="str">
        <f>IF(AND(Tabla115[[#This Row],[Valor logrado]]&gt;=Tabla115[[#This Row],[Meta]],Tabla115[[#This Row],[Valor logrado]]&gt;0,Tabla115[[#This Row],[Meta]]&gt;0),"Sí","No")</f>
        <v>No</v>
      </c>
    </row>
    <row r="17" spans="1:10" x14ac:dyDescent="0.25">
      <c r="A17" s="1" t="s">
        <v>30</v>
      </c>
      <c r="B17" s="1" t="s">
        <v>42</v>
      </c>
      <c r="C17" s="1" t="s">
        <v>43</v>
      </c>
      <c r="D17">
        <v>10002</v>
      </c>
      <c r="E17" s="2" t="s">
        <v>13</v>
      </c>
      <c r="F17" s="4">
        <v>0.45</v>
      </c>
      <c r="J17" s="3" t="str">
        <f>IF(AND(Tabla115[[#This Row],[Valor logrado]]&gt;=Tabla115[[#This Row],[Meta]],Tabla115[[#This Row],[Valor logrado]]&gt;0,Tabla115[[#This Row],[Meta]]&gt;0),"Sí","No")</f>
        <v>No</v>
      </c>
    </row>
    <row r="18" spans="1:10" x14ac:dyDescent="0.25">
      <c r="A18" s="1" t="s">
        <v>30</v>
      </c>
      <c r="B18" s="1" t="s">
        <v>42</v>
      </c>
      <c r="C18" s="1" t="s">
        <v>44</v>
      </c>
      <c r="D18">
        <v>10009</v>
      </c>
      <c r="E18" s="2" t="s">
        <v>33</v>
      </c>
      <c r="F18" s="4">
        <v>0.35</v>
      </c>
      <c r="J18" s="3" t="str">
        <f>IF(AND(Tabla115[[#This Row],[Valor logrado]]&gt;=Tabla115[[#This Row],[Meta]],Tabla115[[#This Row],[Valor logrado]]&gt;0,Tabla115[[#This Row],[Meta]]&gt;0),"Sí","No")</f>
        <v>No</v>
      </c>
    </row>
    <row r="19" spans="1:10" x14ac:dyDescent="0.25">
      <c r="A19" s="1" t="s">
        <v>45</v>
      </c>
      <c r="B19" s="1" t="s">
        <v>46</v>
      </c>
      <c r="C19" s="1" t="s">
        <v>47</v>
      </c>
      <c r="D19">
        <v>20000</v>
      </c>
      <c r="E19" s="2" t="s">
        <v>16</v>
      </c>
      <c r="F19" s="4">
        <v>0.43</v>
      </c>
      <c r="J19" s="3" t="str">
        <f>IF(AND(Tabla115[[#This Row],[Valor logrado]]&gt;=Tabla115[[#This Row],[Meta]],Tabla115[[#This Row],[Valor logrado]]&gt;0,Tabla115[[#This Row],[Meta]]&gt;0),"Sí","No")</f>
        <v>No</v>
      </c>
    </row>
    <row r="20" spans="1:10" x14ac:dyDescent="0.25">
      <c r="A20" s="1" t="s">
        <v>45</v>
      </c>
      <c r="B20" s="1" t="s">
        <v>48</v>
      </c>
      <c r="C20" s="1" t="s">
        <v>49</v>
      </c>
      <c r="D20">
        <v>20018</v>
      </c>
      <c r="E20" s="2" t="s">
        <v>13</v>
      </c>
      <c r="F20" s="4">
        <v>0.45</v>
      </c>
      <c r="J20" s="3" t="str">
        <f>IF(AND(Tabla115[[#This Row],[Valor logrado]]&gt;=Tabla115[[#This Row],[Meta]],Tabla115[[#This Row],[Valor logrado]]&gt;0,Tabla115[[#This Row],[Meta]]&gt;0),"Sí","No")</f>
        <v>No</v>
      </c>
    </row>
    <row r="21" spans="1:10" x14ac:dyDescent="0.25">
      <c r="A21" s="1" t="s">
        <v>45</v>
      </c>
      <c r="B21" s="1" t="s">
        <v>50</v>
      </c>
      <c r="C21" s="1" t="s">
        <v>51</v>
      </c>
      <c r="D21">
        <v>20012</v>
      </c>
      <c r="E21" s="2" t="s">
        <v>13</v>
      </c>
      <c r="F21" s="4">
        <v>0.4</v>
      </c>
      <c r="J21" s="3" t="str">
        <f>IF(AND(Tabla115[[#This Row],[Valor logrado]]&gt;=Tabla115[[#This Row],[Meta]],Tabla115[[#This Row],[Valor logrado]]&gt;0,Tabla115[[#This Row],[Meta]]&gt;0),"Sí","No")</f>
        <v>No</v>
      </c>
    </row>
    <row r="22" spans="1:10" x14ac:dyDescent="0.25">
      <c r="A22" s="1" t="s">
        <v>45</v>
      </c>
      <c r="B22" s="1" t="s">
        <v>52</v>
      </c>
      <c r="C22" s="1" t="s">
        <v>53</v>
      </c>
      <c r="D22">
        <v>20011</v>
      </c>
      <c r="E22" s="2" t="s">
        <v>13</v>
      </c>
      <c r="F22" s="4">
        <v>0.4</v>
      </c>
      <c r="J22" s="3" t="str">
        <f>IF(AND(Tabla115[[#This Row],[Valor logrado]]&gt;=Tabla115[[#This Row],[Meta]],Tabla115[[#This Row],[Valor logrado]]&gt;0,Tabla115[[#This Row],[Meta]]&gt;0),"Sí","No")</f>
        <v>No</v>
      </c>
    </row>
    <row r="23" spans="1:10" x14ac:dyDescent="0.25">
      <c r="A23" s="1" t="s">
        <v>45</v>
      </c>
      <c r="B23" s="1" t="s">
        <v>54</v>
      </c>
      <c r="C23" s="1" t="s">
        <v>55</v>
      </c>
      <c r="D23">
        <v>20002</v>
      </c>
      <c r="E23" s="2" t="s">
        <v>13</v>
      </c>
      <c r="F23" s="4">
        <v>0.4</v>
      </c>
      <c r="J23" s="3" t="str">
        <f>IF(AND(Tabla115[[#This Row],[Valor logrado]]&gt;=Tabla115[[#This Row],[Meta]],Tabla115[[#This Row],[Valor logrado]]&gt;0,Tabla115[[#This Row],[Meta]]&gt;0),"Sí","No")</f>
        <v>No</v>
      </c>
    </row>
    <row r="24" spans="1:10" x14ac:dyDescent="0.25">
      <c r="A24" s="1" t="s">
        <v>45</v>
      </c>
      <c r="B24" s="1" t="s">
        <v>56</v>
      </c>
      <c r="C24" s="1" t="s">
        <v>57</v>
      </c>
      <c r="D24">
        <v>20016</v>
      </c>
      <c r="E24" s="2" t="s">
        <v>13</v>
      </c>
      <c r="F24" s="4">
        <v>0.4</v>
      </c>
      <c r="J24" s="3" t="str">
        <f>IF(AND(Tabla115[[#This Row],[Valor logrado]]&gt;=Tabla115[[#This Row],[Meta]],Tabla115[[#This Row],[Valor logrado]]&gt;0,Tabla115[[#This Row],[Meta]]&gt;0),"Sí","No")</f>
        <v>No</v>
      </c>
    </row>
    <row r="25" spans="1:10" x14ac:dyDescent="0.25">
      <c r="A25" s="1" t="s">
        <v>45</v>
      </c>
      <c r="B25" s="1" t="s">
        <v>58</v>
      </c>
      <c r="C25" s="1" t="s">
        <v>59</v>
      </c>
      <c r="D25">
        <v>20019</v>
      </c>
      <c r="E25" s="2" t="s">
        <v>13</v>
      </c>
      <c r="F25" s="4">
        <v>0.4</v>
      </c>
      <c r="J25" s="3" t="str">
        <f>IF(AND(Tabla115[[#This Row],[Valor logrado]]&gt;=Tabla115[[#This Row],[Meta]],Tabla115[[#This Row],[Valor logrado]]&gt;0,Tabla115[[#This Row],[Meta]]&gt;0),"Sí","No")</f>
        <v>No</v>
      </c>
    </row>
    <row r="26" spans="1:10" x14ac:dyDescent="0.25">
      <c r="A26" s="1" t="s">
        <v>45</v>
      </c>
      <c r="B26" s="1" t="s">
        <v>60</v>
      </c>
      <c r="C26" s="1" t="s">
        <v>61</v>
      </c>
      <c r="D26">
        <v>20007</v>
      </c>
      <c r="E26" s="2" t="s">
        <v>13</v>
      </c>
      <c r="F26" s="4">
        <v>0.4</v>
      </c>
      <c r="J26" s="3" t="str">
        <f>IF(AND(Tabla115[[#This Row],[Valor logrado]]&gt;=Tabla115[[#This Row],[Meta]],Tabla115[[#This Row],[Valor logrado]]&gt;0,Tabla115[[#This Row],[Meta]]&gt;0),"Sí","No")</f>
        <v>No</v>
      </c>
    </row>
    <row r="27" spans="1:10" x14ac:dyDescent="0.25">
      <c r="A27" s="1" t="s">
        <v>45</v>
      </c>
      <c r="B27" s="1" t="s">
        <v>62</v>
      </c>
      <c r="C27" s="1" t="s">
        <v>63</v>
      </c>
      <c r="D27">
        <v>20010</v>
      </c>
      <c r="E27" s="2" t="s">
        <v>13</v>
      </c>
      <c r="F27" s="4">
        <v>0.4</v>
      </c>
      <c r="J27" s="3" t="str">
        <f>IF(AND(Tabla115[[#This Row],[Valor logrado]]&gt;=Tabla115[[#This Row],[Meta]],Tabla115[[#This Row],[Valor logrado]]&gt;0,Tabla115[[#This Row],[Meta]]&gt;0),"Sí","No")</f>
        <v>No</v>
      </c>
    </row>
    <row r="28" spans="1:10" x14ac:dyDescent="0.25">
      <c r="A28" s="1" t="s">
        <v>45</v>
      </c>
      <c r="B28" s="1" t="s">
        <v>64</v>
      </c>
      <c r="C28" s="1" t="s">
        <v>65</v>
      </c>
      <c r="D28">
        <v>20015</v>
      </c>
      <c r="E28" s="2" t="s">
        <v>13</v>
      </c>
      <c r="F28" s="4">
        <v>0.4</v>
      </c>
      <c r="J28" s="3" t="str">
        <f>IF(AND(Tabla115[[#This Row],[Valor logrado]]&gt;=Tabla115[[#This Row],[Meta]],Tabla115[[#This Row],[Valor logrado]]&gt;0,Tabla115[[#This Row],[Meta]]&gt;0),"Sí","No")</f>
        <v>No</v>
      </c>
    </row>
    <row r="29" spans="1:10" x14ac:dyDescent="0.25">
      <c r="A29" s="1" t="s">
        <v>45</v>
      </c>
      <c r="B29" s="1" t="s">
        <v>66</v>
      </c>
      <c r="C29" s="1" t="s">
        <v>67</v>
      </c>
      <c r="D29">
        <v>20008</v>
      </c>
      <c r="E29" s="2" t="s">
        <v>13</v>
      </c>
      <c r="F29" s="4">
        <v>0.45</v>
      </c>
      <c r="J29" s="3" t="str">
        <f>IF(AND(Tabla115[[#This Row],[Valor logrado]]&gt;=Tabla115[[#This Row],[Meta]],Tabla115[[#This Row],[Valor logrado]]&gt;0,Tabla115[[#This Row],[Meta]]&gt;0),"Sí","No")</f>
        <v>No</v>
      </c>
    </row>
    <row r="30" spans="1:10" x14ac:dyDescent="0.25">
      <c r="A30" s="1" t="s">
        <v>45</v>
      </c>
      <c r="B30" s="1" t="s">
        <v>68</v>
      </c>
      <c r="C30" s="1" t="s">
        <v>69</v>
      </c>
      <c r="D30">
        <v>20001</v>
      </c>
      <c r="E30" s="2" t="s">
        <v>13</v>
      </c>
      <c r="F30" s="4">
        <v>0.45</v>
      </c>
      <c r="J30" s="3" t="str">
        <f>IF(AND(Tabla115[[#This Row],[Valor logrado]]&gt;=Tabla115[[#This Row],[Meta]],Tabla115[[#This Row],[Valor logrado]]&gt;0,Tabla115[[#This Row],[Meta]]&gt;0),"Sí","No")</f>
        <v>No</v>
      </c>
    </row>
    <row r="31" spans="1:10" x14ac:dyDescent="0.25">
      <c r="A31" s="1" t="s">
        <v>45</v>
      </c>
      <c r="B31" s="1" t="s">
        <v>70</v>
      </c>
      <c r="C31" s="1" t="s">
        <v>71</v>
      </c>
      <c r="D31">
        <v>20003</v>
      </c>
      <c r="E31" s="2" t="s">
        <v>13</v>
      </c>
      <c r="F31" s="4">
        <v>0.4</v>
      </c>
      <c r="J31" s="3" t="str">
        <f>IF(AND(Tabla115[[#This Row],[Valor logrado]]&gt;=Tabla115[[#This Row],[Meta]],Tabla115[[#This Row],[Valor logrado]]&gt;0,Tabla115[[#This Row],[Meta]]&gt;0),"Sí","No")</f>
        <v>No</v>
      </c>
    </row>
    <row r="32" spans="1:10" x14ac:dyDescent="0.25">
      <c r="A32" s="1" t="s">
        <v>45</v>
      </c>
      <c r="B32" s="1" t="s">
        <v>72</v>
      </c>
      <c r="C32" s="1" t="s">
        <v>73</v>
      </c>
      <c r="D32">
        <v>20005</v>
      </c>
      <c r="E32" s="2" t="s">
        <v>13</v>
      </c>
      <c r="F32" s="4">
        <v>0.4</v>
      </c>
      <c r="J32" s="3" t="str">
        <f>IF(AND(Tabla115[[#This Row],[Valor logrado]]&gt;=Tabla115[[#This Row],[Meta]],Tabla115[[#This Row],[Valor logrado]]&gt;0,Tabla115[[#This Row],[Meta]]&gt;0),"Sí","No")</f>
        <v>No</v>
      </c>
    </row>
    <row r="33" spans="1:10" x14ac:dyDescent="0.25">
      <c r="A33" s="1" t="s">
        <v>45</v>
      </c>
      <c r="B33" s="1" t="s">
        <v>74</v>
      </c>
      <c r="C33" s="1" t="s">
        <v>75</v>
      </c>
      <c r="D33">
        <v>20004</v>
      </c>
      <c r="E33" s="2" t="s">
        <v>13</v>
      </c>
      <c r="F33" s="4">
        <v>0.4</v>
      </c>
      <c r="J33" s="3" t="str">
        <f>IF(AND(Tabla115[[#This Row],[Valor logrado]]&gt;=Tabla115[[#This Row],[Meta]],Tabla115[[#This Row],[Valor logrado]]&gt;0,Tabla115[[#This Row],[Meta]]&gt;0),"Sí","No")</f>
        <v>No</v>
      </c>
    </row>
    <row r="34" spans="1:10" x14ac:dyDescent="0.25">
      <c r="A34" s="1" t="s">
        <v>45</v>
      </c>
      <c r="B34" s="1" t="s">
        <v>76</v>
      </c>
      <c r="C34" s="1" t="s">
        <v>77</v>
      </c>
      <c r="D34">
        <v>20006</v>
      </c>
      <c r="E34" s="2" t="s">
        <v>13</v>
      </c>
      <c r="F34" s="4">
        <v>0.45</v>
      </c>
      <c r="J34" s="3" t="str">
        <f>IF(AND(Tabla115[[#This Row],[Valor logrado]]&gt;=Tabla115[[#This Row],[Meta]],Tabla115[[#This Row],[Valor logrado]]&gt;0,Tabla115[[#This Row],[Meta]]&gt;0),"Sí","No")</f>
        <v>No</v>
      </c>
    </row>
    <row r="35" spans="1:10" x14ac:dyDescent="0.25">
      <c r="A35" s="1" t="s">
        <v>45</v>
      </c>
      <c r="B35" s="1" t="s">
        <v>78</v>
      </c>
      <c r="C35" s="1" t="s">
        <v>79</v>
      </c>
      <c r="D35">
        <v>20013</v>
      </c>
      <c r="E35" s="2" t="s">
        <v>13</v>
      </c>
      <c r="F35" s="4">
        <v>0.35</v>
      </c>
      <c r="J35" s="3" t="str">
        <f>IF(AND(Tabla115[[#This Row],[Valor logrado]]&gt;=Tabla115[[#This Row],[Meta]],Tabla115[[#This Row],[Valor logrado]]&gt;0,Tabla115[[#This Row],[Meta]]&gt;0),"Sí","No")</f>
        <v>No</v>
      </c>
    </row>
    <row r="36" spans="1:10" x14ac:dyDescent="0.25">
      <c r="A36" s="1" t="s">
        <v>45</v>
      </c>
      <c r="B36" s="1" t="s">
        <v>80</v>
      </c>
      <c r="C36" s="1" t="s">
        <v>81</v>
      </c>
      <c r="D36">
        <v>20014</v>
      </c>
      <c r="E36" s="2" t="s">
        <v>13</v>
      </c>
      <c r="F36" s="4">
        <v>0.4</v>
      </c>
      <c r="J36" s="3" t="str">
        <f>IF(AND(Tabla115[[#This Row],[Valor logrado]]&gt;=Tabla115[[#This Row],[Meta]],Tabla115[[#This Row],[Valor logrado]]&gt;0,Tabla115[[#This Row],[Meta]]&gt;0),"Sí","No")</f>
        <v>No</v>
      </c>
    </row>
    <row r="37" spans="1:10" x14ac:dyDescent="0.25">
      <c r="A37" s="1" t="s">
        <v>45</v>
      </c>
      <c r="B37" s="1" t="s">
        <v>82</v>
      </c>
      <c r="C37" s="1" t="s">
        <v>83</v>
      </c>
      <c r="D37">
        <v>20017</v>
      </c>
      <c r="E37" s="2" t="s">
        <v>13</v>
      </c>
      <c r="F37" s="4">
        <v>0.45</v>
      </c>
      <c r="J37" s="3" t="str">
        <f>IF(AND(Tabla115[[#This Row],[Valor logrado]]&gt;=Tabla115[[#This Row],[Meta]],Tabla115[[#This Row],[Valor logrado]]&gt;0,Tabla115[[#This Row],[Meta]]&gt;0),"Sí","No")</f>
        <v>No</v>
      </c>
    </row>
    <row r="38" spans="1:10" x14ac:dyDescent="0.25">
      <c r="A38" s="1" t="s">
        <v>45</v>
      </c>
      <c r="B38" s="1" t="s">
        <v>84</v>
      </c>
      <c r="C38" s="1" t="s">
        <v>85</v>
      </c>
      <c r="D38">
        <v>20020</v>
      </c>
      <c r="E38" s="2" t="s">
        <v>13</v>
      </c>
      <c r="F38" s="4">
        <v>0.4</v>
      </c>
      <c r="J38" s="3" t="str">
        <f>IF(AND(Tabla115[[#This Row],[Valor logrado]]&gt;=Tabla115[[#This Row],[Meta]],Tabla115[[#This Row],[Valor logrado]]&gt;0,Tabla115[[#This Row],[Meta]]&gt;0),"Sí","No")</f>
        <v>No</v>
      </c>
    </row>
    <row r="39" spans="1:10" x14ac:dyDescent="0.25">
      <c r="A39" s="1" t="s">
        <v>45</v>
      </c>
      <c r="B39" s="1" t="s">
        <v>86</v>
      </c>
      <c r="C39" s="1" t="s">
        <v>87</v>
      </c>
      <c r="D39">
        <v>20009</v>
      </c>
      <c r="E39" s="2" t="s">
        <v>13</v>
      </c>
      <c r="F39" s="4">
        <v>0.4</v>
      </c>
      <c r="J39" s="3" t="str">
        <f>IF(AND(Tabla115[[#This Row],[Valor logrado]]&gt;=Tabla115[[#This Row],[Meta]],Tabla115[[#This Row],[Valor logrado]]&gt;0,Tabla115[[#This Row],[Meta]]&gt;0),"Sí","No")</f>
        <v>No</v>
      </c>
    </row>
    <row r="40" spans="1:10" x14ac:dyDescent="0.25">
      <c r="A40" s="1" t="s">
        <v>88</v>
      </c>
      <c r="B40" s="1" t="s">
        <v>89</v>
      </c>
      <c r="C40" s="1" t="s">
        <v>90</v>
      </c>
      <c r="D40">
        <v>30000</v>
      </c>
      <c r="E40" s="2" t="s">
        <v>91</v>
      </c>
      <c r="F40" s="4">
        <v>0.43</v>
      </c>
      <c r="J40" s="3" t="str">
        <f>IF(AND(Tabla115[[#This Row],[Valor logrado]]&gt;=Tabla115[[#This Row],[Meta]],Tabla115[[#This Row],[Valor logrado]]&gt;0,Tabla115[[#This Row],[Meta]]&gt;0),"Sí","No")</f>
        <v>No</v>
      </c>
    </row>
    <row r="41" spans="1:10" x14ac:dyDescent="0.25">
      <c r="A41" s="1" t="s">
        <v>88</v>
      </c>
      <c r="B41" s="1" t="s">
        <v>92</v>
      </c>
      <c r="C41" s="1" t="s">
        <v>93</v>
      </c>
      <c r="D41">
        <v>30002</v>
      </c>
      <c r="E41" s="2" t="s">
        <v>13</v>
      </c>
      <c r="F41" s="4">
        <v>0.45</v>
      </c>
      <c r="J41" s="3" t="str">
        <f>IF(AND(Tabla115[[#This Row],[Valor logrado]]&gt;=Tabla115[[#This Row],[Meta]],Tabla115[[#This Row],[Valor logrado]]&gt;0,Tabla115[[#This Row],[Meta]]&gt;0),"Sí","No")</f>
        <v>No</v>
      </c>
    </row>
    <row r="42" spans="1:10" x14ac:dyDescent="0.25">
      <c r="A42" s="1" t="s">
        <v>88</v>
      </c>
      <c r="B42" s="1" t="s">
        <v>94</v>
      </c>
      <c r="C42" s="1" t="s">
        <v>95</v>
      </c>
      <c r="D42">
        <v>30005</v>
      </c>
      <c r="E42" s="2" t="s">
        <v>13</v>
      </c>
      <c r="F42" s="4">
        <v>0.35</v>
      </c>
      <c r="J42" s="3" t="str">
        <f>IF(AND(Tabla115[[#This Row],[Valor logrado]]&gt;=Tabla115[[#This Row],[Meta]],Tabla115[[#This Row],[Valor logrado]]&gt;0,Tabla115[[#This Row],[Meta]]&gt;0),"Sí","No")</f>
        <v>No</v>
      </c>
    </row>
    <row r="43" spans="1:10" x14ac:dyDescent="0.25">
      <c r="A43" s="1" t="s">
        <v>88</v>
      </c>
      <c r="B43" s="1" t="s">
        <v>96</v>
      </c>
      <c r="C43" s="1" t="s">
        <v>97</v>
      </c>
      <c r="D43">
        <v>30006</v>
      </c>
      <c r="E43" s="2" t="s">
        <v>13</v>
      </c>
      <c r="F43" s="4">
        <v>0.4</v>
      </c>
      <c r="J43" s="3" t="str">
        <f>IF(AND(Tabla115[[#This Row],[Valor logrado]]&gt;=Tabla115[[#This Row],[Meta]],Tabla115[[#This Row],[Valor logrado]]&gt;0,Tabla115[[#This Row],[Meta]]&gt;0),"Sí","No")</f>
        <v>No</v>
      </c>
    </row>
    <row r="44" spans="1:10" x14ac:dyDescent="0.25">
      <c r="A44" s="1" t="s">
        <v>88</v>
      </c>
      <c r="B44" s="1" t="s">
        <v>98</v>
      </c>
      <c r="C44" s="1" t="s">
        <v>99</v>
      </c>
      <c r="D44">
        <v>30007</v>
      </c>
      <c r="E44" s="2" t="s">
        <v>13</v>
      </c>
      <c r="F44" s="4">
        <v>0.4</v>
      </c>
      <c r="J44" s="3" t="str">
        <f>IF(AND(Tabla115[[#This Row],[Valor logrado]]&gt;=Tabla115[[#This Row],[Meta]],Tabla115[[#This Row],[Valor logrado]]&gt;0,Tabla115[[#This Row],[Meta]]&gt;0),"Sí","No")</f>
        <v>No</v>
      </c>
    </row>
    <row r="45" spans="1:10" x14ac:dyDescent="0.25">
      <c r="A45" s="1" t="s">
        <v>88</v>
      </c>
      <c r="B45" s="1" t="s">
        <v>100</v>
      </c>
      <c r="C45" s="1" t="s">
        <v>101</v>
      </c>
      <c r="D45">
        <v>30008</v>
      </c>
      <c r="E45" s="2" t="s">
        <v>13</v>
      </c>
      <c r="F45" s="4">
        <v>0.4</v>
      </c>
      <c r="J45" s="3" t="str">
        <f>IF(AND(Tabla115[[#This Row],[Valor logrado]]&gt;=Tabla115[[#This Row],[Meta]],Tabla115[[#This Row],[Valor logrado]]&gt;0,Tabla115[[#This Row],[Meta]]&gt;0),"Sí","No")</f>
        <v>No</v>
      </c>
    </row>
    <row r="46" spans="1:10" x14ac:dyDescent="0.25">
      <c r="A46" s="1" t="s">
        <v>88</v>
      </c>
      <c r="B46" s="1" t="s">
        <v>102</v>
      </c>
      <c r="C46" s="1" t="s">
        <v>103</v>
      </c>
      <c r="D46">
        <v>30004</v>
      </c>
      <c r="E46" s="2" t="s">
        <v>13</v>
      </c>
      <c r="F46" s="4">
        <v>0.4</v>
      </c>
      <c r="J46" s="3" t="str">
        <f>IF(AND(Tabla115[[#This Row],[Valor logrado]]&gt;=Tabla115[[#This Row],[Meta]],Tabla115[[#This Row],[Valor logrado]]&gt;0,Tabla115[[#This Row],[Meta]]&gt;0),"Sí","No")</f>
        <v>No</v>
      </c>
    </row>
    <row r="47" spans="1:10" x14ac:dyDescent="0.25">
      <c r="A47" s="1" t="s">
        <v>88</v>
      </c>
      <c r="B47" s="1" t="s">
        <v>104</v>
      </c>
      <c r="C47" s="1" t="s">
        <v>105</v>
      </c>
      <c r="D47">
        <v>30001</v>
      </c>
      <c r="E47" s="2" t="s">
        <v>13</v>
      </c>
      <c r="F47" s="4">
        <v>0.45</v>
      </c>
      <c r="J47" s="3" t="str">
        <f>IF(AND(Tabla115[[#This Row],[Valor logrado]]&gt;=Tabla115[[#This Row],[Meta]],Tabla115[[#This Row],[Valor logrado]]&gt;0,Tabla115[[#This Row],[Meta]]&gt;0),"Sí","No")</f>
        <v>No</v>
      </c>
    </row>
    <row r="48" spans="1:10" x14ac:dyDescent="0.25">
      <c r="A48" s="1" t="s">
        <v>88</v>
      </c>
      <c r="B48" s="1" t="s">
        <v>106</v>
      </c>
      <c r="C48" s="1" t="s">
        <v>107</v>
      </c>
      <c r="D48">
        <v>30003</v>
      </c>
      <c r="E48" s="2" t="s">
        <v>13</v>
      </c>
      <c r="F48" s="4">
        <v>0.4</v>
      </c>
      <c r="J48" s="3" t="str">
        <f>IF(AND(Tabla115[[#This Row],[Valor logrado]]&gt;=Tabla115[[#This Row],[Meta]],Tabla115[[#This Row],[Valor logrado]]&gt;0,Tabla115[[#This Row],[Meta]]&gt;0),"Sí","No")</f>
        <v>No</v>
      </c>
    </row>
    <row r="49" spans="1:10" x14ac:dyDescent="0.25">
      <c r="A49" s="1" t="s">
        <v>108</v>
      </c>
      <c r="B49" s="1" t="s">
        <v>109</v>
      </c>
      <c r="C49" s="1" t="s">
        <v>110</v>
      </c>
      <c r="D49">
        <v>40000</v>
      </c>
      <c r="E49" s="2" t="s">
        <v>91</v>
      </c>
      <c r="F49" s="4">
        <v>0.45</v>
      </c>
      <c r="J49" s="3" t="str">
        <f>IF(AND(Tabla115[[#This Row],[Valor logrado]]&gt;=Tabla115[[#This Row],[Meta]],Tabla115[[#This Row],[Valor logrado]]&gt;0,Tabla115[[#This Row],[Meta]]&gt;0),"Sí","No")</f>
        <v>No</v>
      </c>
    </row>
    <row r="50" spans="1:10" x14ac:dyDescent="0.25">
      <c r="A50" s="1" t="s">
        <v>108</v>
      </c>
      <c r="B50" s="1" t="s">
        <v>111</v>
      </c>
      <c r="C50" s="1" t="s">
        <v>112</v>
      </c>
      <c r="D50">
        <v>40001</v>
      </c>
      <c r="E50" s="2" t="s">
        <v>13</v>
      </c>
      <c r="F50" s="4">
        <v>0.45</v>
      </c>
      <c r="J50" s="3" t="str">
        <f>IF(AND(Tabla115[[#This Row],[Valor logrado]]&gt;=Tabla115[[#This Row],[Meta]],Tabla115[[#This Row],[Valor logrado]]&gt;0,Tabla115[[#This Row],[Meta]]&gt;0),"Sí","No")</f>
        <v>No</v>
      </c>
    </row>
    <row r="51" spans="1:10" x14ac:dyDescent="0.25">
      <c r="A51" s="1" t="s">
        <v>108</v>
      </c>
      <c r="B51" s="1" t="s">
        <v>113</v>
      </c>
      <c r="C51" s="1" t="s">
        <v>114</v>
      </c>
      <c r="D51">
        <v>40002</v>
      </c>
      <c r="E51" s="2" t="s">
        <v>13</v>
      </c>
      <c r="F51" s="4">
        <v>0.45</v>
      </c>
      <c r="J51" s="3" t="str">
        <f>IF(AND(Tabla115[[#This Row],[Valor logrado]]&gt;=Tabla115[[#This Row],[Meta]],Tabla115[[#This Row],[Valor logrado]]&gt;0,Tabla115[[#This Row],[Meta]]&gt;0),"Sí","No")</f>
        <v>No</v>
      </c>
    </row>
    <row r="52" spans="1:10" x14ac:dyDescent="0.25">
      <c r="A52" s="1" t="s">
        <v>108</v>
      </c>
      <c r="B52" s="1" t="s">
        <v>115</v>
      </c>
      <c r="C52" s="1" t="s">
        <v>116</v>
      </c>
      <c r="D52">
        <v>40003</v>
      </c>
      <c r="E52" s="2" t="s">
        <v>13</v>
      </c>
      <c r="F52" s="4">
        <v>0.45</v>
      </c>
      <c r="J52" s="3" t="str">
        <f>IF(AND(Tabla115[[#This Row],[Valor logrado]]&gt;=Tabla115[[#This Row],[Meta]],Tabla115[[#This Row],[Valor logrado]]&gt;0,Tabla115[[#This Row],[Meta]]&gt;0),"Sí","No")</f>
        <v>No</v>
      </c>
    </row>
    <row r="53" spans="1:10" x14ac:dyDescent="0.25">
      <c r="A53" s="1" t="s">
        <v>108</v>
      </c>
      <c r="B53" s="1" t="s">
        <v>117</v>
      </c>
      <c r="C53" s="1" t="s">
        <v>118</v>
      </c>
      <c r="D53">
        <v>40004</v>
      </c>
      <c r="E53" s="2" t="s">
        <v>13</v>
      </c>
      <c r="F53" s="4">
        <v>0.4</v>
      </c>
      <c r="J53" s="3" t="str">
        <f>IF(AND(Tabla115[[#This Row],[Valor logrado]]&gt;=Tabla115[[#This Row],[Meta]],Tabla115[[#This Row],[Valor logrado]]&gt;0,Tabla115[[#This Row],[Meta]]&gt;0),"Sí","No")</f>
        <v>No</v>
      </c>
    </row>
    <row r="54" spans="1:10" x14ac:dyDescent="0.25">
      <c r="A54" s="1" t="s">
        <v>108</v>
      </c>
      <c r="B54" s="1" t="s">
        <v>119</v>
      </c>
      <c r="C54" s="1" t="s">
        <v>120</v>
      </c>
      <c r="D54">
        <v>40005</v>
      </c>
      <c r="E54" s="2" t="s">
        <v>13</v>
      </c>
      <c r="F54" s="4">
        <v>0.45</v>
      </c>
      <c r="J54" s="3" t="str">
        <f>IF(AND(Tabla115[[#This Row],[Valor logrado]]&gt;=Tabla115[[#This Row],[Meta]],Tabla115[[#This Row],[Valor logrado]]&gt;0,Tabla115[[#This Row],[Meta]]&gt;0),"Sí","No")</f>
        <v>No</v>
      </c>
    </row>
    <row r="55" spans="1:10" x14ac:dyDescent="0.25">
      <c r="A55" s="1" t="s">
        <v>108</v>
      </c>
      <c r="B55" s="1" t="s">
        <v>121</v>
      </c>
      <c r="C55" s="1" t="s">
        <v>122</v>
      </c>
      <c r="D55">
        <v>40007</v>
      </c>
      <c r="E55" s="2" t="s">
        <v>13</v>
      </c>
      <c r="F55" s="4">
        <v>0.4</v>
      </c>
      <c r="J55" s="3" t="str">
        <f>IF(AND(Tabla115[[#This Row],[Valor logrado]]&gt;=Tabla115[[#This Row],[Meta]],Tabla115[[#This Row],[Valor logrado]]&gt;0,Tabla115[[#This Row],[Meta]]&gt;0),"Sí","No")</f>
        <v>No</v>
      </c>
    </row>
    <row r="56" spans="1:10" x14ac:dyDescent="0.25">
      <c r="A56" s="1" t="s">
        <v>108</v>
      </c>
      <c r="B56" s="1" t="s">
        <v>123</v>
      </c>
      <c r="C56" s="1" t="s">
        <v>124</v>
      </c>
      <c r="D56">
        <v>40008</v>
      </c>
      <c r="E56" s="2" t="s">
        <v>13</v>
      </c>
      <c r="F56" s="4">
        <v>0.45</v>
      </c>
      <c r="J56" s="3" t="str">
        <f>IF(AND(Tabla115[[#This Row],[Valor logrado]]&gt;=Tabla115[[#This Row],[Meta]],Tabla115[[#This Row],[Valor logrado]]&gt;0,Tabla115[[#This Row],[Meta]]&gt;0),"Sí","No")</f>
        <v>No</v>
      </c>
    </row>
    <row r="57" spans="1:10" x14ac:dyDescent="0.25">
      <c r="A57" s="1" t="s">
        <v>108</v>
      </c>
      <c r="B57" s="1" t="s">
        <v>125</v>
      </c>
      <c r="C57" s="1" t="s">
        <v>126</v>
      </c>
      <c r="D57">
        <v>40009</v>
      </c>
      <c r="E57" s="2" t="s">
        <v>13</v>
      </c>
      <c r="F57" s="4">
        <v>0.4</v>
      </c>
      <c r="J57" s="3" t="str">
        <f>IF(AND(Tabla115[[#This Row],[Valor logrado]]&gt;=Tabla115[[#This Row],[Meta]],Tabla115[[#This Row],[Valor logrado]]&gt;0,Tabla115[[#This Row],[Meta]]&gt;0),"Sí","No")</f>
        <v>No</v>
      </c>
    </row>
    <row r="58" spans="1:10" x14ac:dyDescent="0.25">
      <c r="A58" s="1" t="s">
        <v>108</v>
      </c>
      <c r="B58" s="1" t="s">
        <v>127</v>
      </c>
      <c r="C58" s="1" t="s">
        <v>128</v>
      </c>
      <c r="D58">
        <v>40006</v>
      </c>
      <c r="E58" s="2" t="s">
        <v>13</v>
      </c>
      <c r="F58" s="4">
        <v>0.4</v>
      </c>
      <c r="J58" s="3" t="str">
        <f>IF(AND(Tabla115[[#This Row],[Valor logrado]]&gt;=Tabla115[[#This Row],[Meta]],Tabla115[[#This Row],[Valor logrado]]&gt;0,Tabla115[[#This Row],[Meta]]&gt;0),"Sí","No")</f>
        <v>No</v>
      </c>
    </row>
    <row r="59" spans="1:10" x14ac:dyDescent="0.25">
      <c r="A59" s="1" t="s">
        <v>108</v>
      </c>
      <c r="B59" s="1" t="s">
        <v>129</v>
      </c>
      <c r="C59" s="1" t="s">
        <v>130</v>
      </c>
      <c r="D59">
        <v>40010</v>
      </c>
      <c r="E59" s="2" t="s">
        <v>13</v>
      </c>
      <c r="F59" s="4">
        <v>0.45</v>
      </c>
      <c r="J59" s="3" t="str">
        <f>IF(AND(Tabla115[[#This Row],[Valor logrado]]&gt;=Tabla115[[#This Row],[Meta]],Tabla115[[#This Row],[Valor logrado]]&gt;0,Tabla115[[#This Row],[Meta]]&gt;0),"Sí","No")</f>
        <v>No</v>
      </c>
    </row>
    <row r="60" spans="1:10" x14ac:dyDescent="0.25">
      <c r="A60" s="1" t="s">
        <v>131</v>
      </c>
      <c r="B60" s="1" t="s">
        <v>132</v>
      </c>
      <c r="C60" s="1" t="s">
        <v>133</v>
      </c>
      <c r="D60">
        <v>50000</v>
      </c>
      <c r="E60" s="2" t="s">
        <v>16</v>
      </c>
      <c r="F60" s="4">
        <v>0.42</v>
      </c>
      <c r="J60" s="3" t="str">
        <f>IF(AND(Tabla115[[#This Row],[Valor logrado]]&gt;=Tabla115[[#This Row],[Meta]],Tabla115[[#This Row],[Valor logrado]]&gt;0,Tabla115[[#This Row],[Meta]]&gt;0),"Sí","No")</f>
        <v>No</v>
      </c>
    </row>
    <row r="61" spans="1:10" x14ac:dyDescent="0.25">
      <c r="A61" s="1" t="s">
        <v>131</v>
      </c>
      <c r="B61" s="1" t="s">
        <v>134</v>
      </c>
      <c r="C61" s="1" t="s">
        <v>135</v>
      </c>
      <c r="D61">
        <v>50002</v>
      </c>
      <c r="E61" s="2" t="s">
        <v>13</v>
      </c>
      <c r="F61" s="4">
        <v>0.4</v>
      </c>
      <c r="J61" s="3" t="str">
        <f>IF(AND(Tabla115[[#This Row],[Valor logrado]]&gt;=Tabla115[[#This Row],[Meta]],Tabla115[[#This Row],[Valor logrado]]&gt;0,Tabla115[[#This Row],[Meta]]&gt;0),"Sí","No")</f>
        <v>No</v>
      </c>
    </row>
    <row r="62" spans="1:10" x14ac:dyDescent="0.25">
      <c r="A62" s="1" t="s">
        <v>131</v>
      </c>
      <c r="B62" s="1" t="s">
        <v>136</v>
      </c>
      <c r="C62" s="1" t="s">
        <v>137</v>
      </c>
      <c r="D62">
        <v>50006</v>
      </c>
      <c r="E62" s="2" t="s">
        <v>13</v>
      </c>
      <c r="F62" s="4">
        <v>0.4</v>
      </c>
      <c r="J62" s="3" t="str">
        <f>IF(AND(Tabla115[[#This Row],[Valor logrado]]&gt;=Tabla115[[#This Row],[Meta]],Tabla115[[#This Row],[Valor logrado]]&gt;0,Tabla115[[#This Row],[Meta]]&gt;0),"Sí","No")</f>
        <v>No</v>
      </c>
    </row>
    <row r="63" spans="1:10" x14ac:dyDescent="0.25">
      <c r="A63" s="1" t="s">
        <v>131</v>
      </c>
      <c r="B63" s="1" t="s">
        <v>138</v>
      </c>
      <c r="C63" s="1" t="s">
        <v>139</v>
      </c>
      <c r="D63">
        <v>50007</v>
      </c>
      <c r="E63" s="2" t="s">
        <v>13</v>
      </c>
      <c r="F63" s="4">
        <v>0.4</v>
      </c>
      <c r="J63" s="3" t="str">
        <f>IF(AND(Tabla115[[#This Row],[Valor logrado]]&gt;=Tabla115[[#This Row],[Meta]],Tabla115[[#This Row],[Valor logrado]]&gt;0,Tabla115[[#This Row],[Meta]]&gt;0),"Sí","No")</f>
        <v>No</v>
      </c>
    </row>
    <row r="64" spans="1:10" x14ac:dyDescent="0.25">
      <c r="A64" s="1" t="s">
        <v>131</v>
      </c>
      <c r="B64" s="1" t="s">
        <v>140</v>
      </c>
      <c r="C64" s="1" t="s">
        <v>141</v>
      </c>
      <c r="D64">
        <v>50008</v>
      </c>
      <c r="E64" s="2" t="s">
        <v>13</v>
      </c>
      <c r="F64" s="4">
        <v>0.4</v>
      </c>
      <c r="J64" s="3" t="str">
        <f>IF(AND(Tabla115[[#This Row],[Valor logrado]]&gt;=Tabla115[[#This Row],[Meta]],Tabla115[[#This Row],[Valor logrado]]&gt;0,Tabla115[[#This Row],[Meta]]&gt;0),"Sí","No")</f>
        <v>No</v>
      </c>
    </row>
    <row r="65" spans="1:10" x14ac:dyDescent="0.25">
      <c r="A65" s="1" t="s">
        <v>131</v>
      </c>
      <c r="B65" s="1" t="s">
        <v>142</v>
      </c>
      <c r="C65" s="1" t="s">
        <v>143</v>
      </c>
      <c r="D65">
        <v>50004</v>
      </c>
      <c r="E65" s="2" t="s">
        <v>13</v>
      </c>
      <c r="F65" s="4">
        <v>0.4</v>
      </c>
      <c r="J65" s="3" t="str">
        <f>IF(AND(Tabla115[[#This Row],[Valor logrado]]&gt;=Tabla115[[#This Row],[Meta]],Tabla115[[#This Row],[Valor logrado]]&gt;0,Tabla115[[#This Row],[Meta]]&gt;0),"Sí","No")</f>
        <v>No</v>
      </c>
    </row>
    <row r="66" spans="1:10" x14ac:dyDescent="0.25">
      <c r="A66" s="1" t="s">
        <v>131</v>
      </c>
      <c r="B66" s="1" t="s">
        <v>144</v>
      </c>
      <c r="C66" s="1" t="s">
        <v>145</v>
      </c>
      <c r="D66">
        <v>50005</v>
      </c>
      <c r="E66" s="2" t="s">
        <v>13</v>
      </c>
      <c r="F66" s="4">
        <v>0.4</v>
      </c>
      <c r="J66" s="3" t="str">
        <f>IF(AND(Tabla115[[#This Row],[Valor logrado]]&gt;=Tabla115[[#This Row],[Meta]],Tabla115[[#This Row],[Valor logrado]]&gt;0,Tabla115[[#This Row],[Meta]]&gt;0),"Sí","No")</f>
        <v>No</v>
      </c>
    </row>
    <row r="67" spans="1:10" x14ac:dyDescent="0.25">
      <c r="A67" s="1" t="s">
        <v>131</v>
      </c>
      <c r="B67" s="1" t="s">
        <v>146</v>
      </c>
      <c r="C67" s="1" t="s">
        <v>147</v>
      </c>
      <c r="D67">
        <v>50001</v>
      </c>
      <c r="E67" s="2" t="s">
        <v>13</v>
      </c>
      <c r="F67" s="4">
        <v>0.45</v>
      </c>
      <c r="J67" s="3" t="str">
        <f>IF(AND(Tabla115[[#This Row],[Valor logrado]]&gt;=Tabla115[[#This Row],[Meta]],Tabla115[[#This Row],[Valor logrado]]&gt;0,Tabla115[[#This Row],[Meta]]&gt;0),"Sí","No")</f>
        <v>No</v>
      </c>
    </row>
    <row r="68" spans="1:10" x14ac:dyDescent="0.25">
      <c r="A68" s="1" t="s">
        <v>131</v>
      </c>
      <c r="B68" s="1" t="s">
        <v>148</v>
      </c>
      <c r="C68" s="1" t="s">
        <v>149</v>
      </c>
      <c r="D68">
        <v>50009</v>
      </c>
      <c r="E68" s="2" t="s">
        <v>13</v>
      </c>
      <c r="F68" s="4">
        <v>0.4</v>
      </c>
      <c r="J68" s="3" t="str">
        <f>IF(AND(Tabla115[[#This Row],[Valor logrado]]&gt;=Tabla115[[#This Row],[Meta]],Tabla115[[#This Row],[Valor logrado]]&gt;0,Tabla115[[#This Row],[Meta]]&gt;0),"Sí","No")</f>
        <v>No</v>
      </c>
    </row>
    <row r="69" spans="1:10" x14ac:dyDescent="0.25">
      <c r="A69" s="1" t="s">
        <v>131</v>
      </c>
      <c r="B69" s="1" t="s">
        <v>150</v>
      </c>
      <c r="C69" s="1" t="s">
        <v>151</v>
      </c>
      <c r="D69">
        <v>50010</v>
      </c>
      <c r="E69" s="2" t="s">
        <v>13</v>
      </c>
      <c r="F69" s="4">
        <v>0.4</v>
      </c>
      <c r="J69" s="3" t="str">
        <f>IF(AND(Tabla115[[#This Row],[Valor logrado]]&gt;=Tabla115[[#This Row],[Meta]],Tabla115[[#This Row],[Valor logrado]]&gt;0,Tabla115[[#This Row],[Meta]]&gt;0),"Sí","No")</f>
        <v>No</v>
      </c>
    </row>
    <row r="70" spans="1:10" x14ac:dyDescent="0.25">
      <c r="A70" s="1" t="s">
        <v>131</v>
      </c>
      <c r="B70" s="1" t="s">
        <v>152</v>
      </c>
      <c r="C70" s="1" t="s">
        <v>153</v>
      </c>
      <c r="D70">
        <v>50011</v>
      </c>
      <c r="E70" s="2" t="s">
        <v>13</v>
      </c>
      <c r="F70" s="4">
        <v>0.4</v>
      </c>
      <c r="J70" s="3" t="str">
        <f>IF(AND(Tabla115[[#This Row],[Valor logrado]]&gt;=Tabla115[[#This Row],[Meta]],Tabla115[[#This Row],[Valor logrado]]&gt;0,Tabla115[[#This Row],[Meta]]&gt;0),"Sí","No")</f>
        <v>No</v>
      </c>
    </row>
    <row r="71" spans="1:10" x14ac:dyDescent="0.25">
      <c r="A71" s="1" t="s">
        <v>131</v>
      </c>
      <c r="B71" s="1" t="s">
        <v>154</v>
      </c>
      <c r="C71" s="1" t="s">
        <v>155</v>
      </c>
      <c r="D71">
        <v>50003</v>
      </c>
      <c r="E71" s="2" t="s">
        <v>13</v>
      </c>
      <c r="F71" s="4">
        <v>0.45</v>
      </c>
      <c r="J71" s="3" t="str">
        <f>IF(AND(Tabla115[[#This Row],[Valor logrado]]&gt;=Tabla115[[#This Row],[Meta]],Tabla115[[#This Row],[Valor logrado]]&gt;0,Tabla115[[#This Row],[Meta]]&gt;0),"Sí","No")</f>
        <v>No</v>
      </c>
    </row>
    <row r="72" spans="1:10" x14ac:dyDescent="0.25">
      <c r="A72" s="1" t="s">
        <v>156</v>
      </c>
      <c r="B72" s="1" t="s">
        <v>157</v>
      </c>
      <c r="C72" s="1" t="s">
        <v>158</v>
      </c>
      <c r="D72">
        <v>60000</v>
      </c>
      <c r="E72" s="2" t="s">
        <v>16</v>
      </c>
      <c r="F72" s="4">
        <v>0.43</v>
      </c>
      <c r="J72" s="3" t="str">
        <f>IF(AND(Tabla115[[#This Row],[Valor logrado]]&gt;=Tabla115[[#This Row],[Meta]],Tabla115[[#This Row],[Valor logrado]]&gt;0,Tabla115[[#This Row],[Meta]]&gt;0),"Sí","No")</f>
        <v>No</v>
      </c>
    </row>
    <row r="73" spans="1:10" x14ac:dyDescent="0.25">
      <c r="A73" s="1" t="s">
        <v>156</v>
      </c>
      <c r="B73" s="1" t="s">
        <v>159</v>
      </c>
      <c r="C73" s="1" t="s">
        <v>160</v>
      </c>
      <c r="D73">
        <v>60004</v>
      </c>
      <c r="E73" s="2" t="s">
        <v>13</v>
      </c>
      <c r="F73" s="4">
        <v>0.45</v>
      </c>
      <c r="J73" s="3" t="str">
        <f>IF(AND(Tabla115[[#This Row],[Valor logrado]]&gt;=Tabla115[[#This Row],[Meta]],Tabla115[[#This Row],[Valor logrado]]&gt;0,Tabla115[[#This Row],[Meta]]&gt;0),"Sí","No")</f>
        <v>No</v>
      </c>
    </row>
    <row r="74" spans="1:10" x14ac:dyDescent="0.25">
      <c r="A74" s="1" t="s">
        <v>156</v>
      </c>
      <c r="B74" s="1" t="s">
        <v>161</v>
      </c>
      <c r="C74" s="1" t="s">
        <v>162</v>
      </c>
      <c r="D74">
        <v>60006</v>
      </c>
      <c r="E74" s="2" t="s">
        <v>13</v>
      </c>
      <c r="F74" s="4">
        <v>0.4</v>
      </c>
      <c r="J74" s="3" t="str">
        <f>IF(AND(Tabla115[[#This Row],[Valor logrado]]&gt;=Tabla115[[#This Row],[Meta]],Tabla115[[#This Row],[Valor logrado]]&gt;0,Tabla115[[#This Row],[Meta]]&gt;0),"Sí","No")</f>
        <v>No</v>
      </c>
    </row>
    <row r="75" spans="1:10" x14ac:dyDescent="0.25">
      <c r="A75" s="1" t="s">
        <v>156</v>
      </c>
      <c r="B75" s="1" t="s">
        <v>163</v>
      </c>
      <c r="C75" s="1" t="s">
        <v>164</v>
      </c>
      <c r="D75">
        <v>60008</v>
      </c>
      <c r="E75" s="2" t="s">
        <v>13</v>
      </c>
      <c r="F75" s="4">
        <v>0.45</v>
      </c>
      <c r="J75" s="3" t="str">
        <f>IF(AND(Tabla115[[#This Row],[Valor logrado]]&gt;=Tabla115[[#This Row],[Meta]],Tabla115[[#This Row],[Valor logrado]]&gt;0,Tabla115[[#This Row],[Meta]]&gt;0),"Sí","No")</f>
        <v>No</v>
      </c>
    </row>
    <row r="76" spans="1:10" x14ac:dyDescent="0.25">
      <c r="A76" s="1" t="s">
        <v>156</v>
      </c>
      <c r="B76" s="1" t="s">
        <v>165</v>
      </c>
      <c r="C76" s="1" t="s">
        <v>166</v>
      </c>
      <c r="D76">
        <v>60009</v>
      </c>
      <c r="E76" s="2" t="s">
        <v>13</v>
      </c>
      <c r="F76" s="4">
        <v>0.4</v>
      </c>
      <c r="J76" s="3" t="str">
        <f>IF(AND(Tabla115[[#This Row],[Valor logrado]]&gt;=Tabla115[[#This Row],[Meta]],Tabla115[[#This Row],[Valor logrado]]&gt;0,Tabla115[[#This Row],[Meta]]&gt;0),"Sí","No")</f>
        <v>No</v>
      </c>
    </row>
    <row r="77" spans="1:10" x14ac:dyDescent="0.25">
      <c r="A77" s="1" t="s">
        <v>156</v>
      </c>
      <c r="B77" s="1" t="s">
        <v>167</v>
      </c>
      <c r="C77" s="1" t="s">
        <v>168</v>
      </c>
      <c r="D77">
        <v>60013</v>
      </c>
      <c r="E77" s="2" t="s">
        <v>13</v>
      </c>
      <c r="F77" s="4">
        <v>0.4</v>
      </c>
      <c r="J77" s="3" t="str">
        <f>IF(AND(Tabla115[[#This Row],[Valor logrado]]&gt;=Tabla115[[#This Row],[Meta]],Tabla115[[#This Row],[Valor logrado]]&gt;0,Tabla115[[#This Row],[Meta]]&gt;0),"Sí","No")</f>
        <v>No</v>
      </c>
    </row>
    <row r="78" spans="1:10" x14ac:dyDescent="0.25">
      <c r="A78" s="1" t="s">
        <v>156</v>
      </c>
      <c r="B78" s="1" t="s">
        <v>169</v>
      </c>
      <c r="C78" s="1" t="s">
        <v>170</v>
      </c>
      <c r="D78">
        <v>60002</v>
      </c>
      <c r="E78" s="2" t="s">
        <v>13</v>
      </c>
      <c r="F78" s="4">
        <v>0.4</v>
      </c>
      <c r="J78" s="3" t="str">
        <f>IF(AND(Tabla115[[#This Row],[Valor logrado]]&gt;=Tabla115[[#This Row],[Meta]],Tabla115[[#This Row],[Valor logrado]]&gt;0,Tabla115[[#This Row],[Meta]]&gt;0),"Sí","No")</f>
        <v>No</v>
      </c>
    </row>
    <row r="79" spans="1:10" x14ac:dyDescent="0.25">
      <c r="A79" s="1" t="s">
        <v>156</v>
      </c>
      <c r="B79" s="1" t="s">
        <v>171</v>
      </c>
      <c r="C79" s="1" t="s">
        <v>172</v>
      </c>
      <c r="D79">
        <v>60007</v>
      </c>
      <c r="E79" s="2" t="s">
        <v>13</v>
      </c>
      <c r="F79" s="4">
        <v>0.45</v>
      </c>
      <c r="J79" s="3" t="str">
        <f>IF(AND(Tabla115[[#This Row],[Valor logrado]]&gt;=Tabla115[[#This Row],[Meta]],Tabla115[[#This Row],[Valor logrado]]&gt;0,Tabla115[[#This Row],[Meta]]&gt;0),"Sí","No")</f>
        <v>No</v>
      </c>
    </row>
    <row r="80" spans="1:10" x14ac:dyDescent="0.25">
      <c r="A80" s="1" t="s">
        <v>156</v>
      </c>
      <c r="B80" s="1" t="s">
        <v>173</v>
      </c>
      <c r="C80" s="1" t="s">
        <v>174</v>
      </c>
      <c r="D80">
        <v>60003</v>
      </c>
      <c r="E80" s="2" t="s">
        <v>13</v>
      </c>
      <c r="F80" s="4">
        <v>0.4</v>
      </c>
      <c r="J80" s="3" t="str">
        <f>IF(AND(Tabla115[[#This Row],[Valor logrado]]&gt;=Tabla115[[#This Row],[Meta]],Tabla115[[#This Row],[Valor logrado]]&gt;0,Tabla115[[#This Row],[Meta]]&gt;0),"Sí","No")</f>
        <v>No</v>
      </c>
    </row>
    <row r="81" spans="1:10" x14ac:dyDescent="0.25">
      <c r="A81" s="1" t="s">
        <v>156</v>
      </c>
      <c r="B81" s="1" t="s">
        <v>175</v>
      </c>
      <c r="C81" s="1" t="s">
        <v>176</v>
      </c>
      <c r="D81">
        <v>60001</v>
      </c>
      <c r="E81" s="2" t="s">
        <v>13</v>
      </c>
      <c r="F81" s="4">
        <v>0.45</v>
      </c>
      <c r="J81" s="3" t="str">
        <f>IF(AND(Tabla115[[#This Row],[Valor logrado]]&gt;=Tabla115[[#This Row],[Meta]],Tabla115[[#This Row],[Valor logrado]]&gt;0,Tabla115[[#This Row],[Meta]]&gt;0),"Sí","No")</f>
        <v>No</v>
      </c>
    </row>
    <row r="82" spans="1:10" x14ac:dyDescent="0.25">
      <c r="A82" s="1" t="s">
        <v>156</v>
      </c>
      <c r="B82" s="1" t="s">
        <v>177</v>
      </c>
      <c r="C82" s="1" t="s">
        <v>178</v>
      </c>
      <c r="D82">
        <v>60010</v>
      </c>
      <c r="E82" s="2" t="s">
        <v>13</v>
      </c>
      <c r="F82" s="4">
        <v>0.4</v>
      </c>
      <c r="J82" s="3" t="str">
        <f>IF(AND(Tabla115[[#This Row],[Valor logrado]]&gt;=Tabla115[[#This Row],[Meta]],Tabla115[[#This Row],[Valor logrado]]&gt;0,Tabla115[[#This Row],[Meta]]&gt;0),"Sí","No")</f>
        <v>No</v>
      </c>
    </row>
    <row r="83" spans="1:10" x14ac:dyDescent="0.25">
      <c r="A83" s="1" t="s">
        <v>156</v>
      </c>
      <c r="B83" s="1" t="s">
        <v>179</v>
      </c>
      <c r="C83" s="1" t="s">
        <v>180</v>
      </c>
      <c r="D83">
        <v>60005</v>
      </c>
      <c r="E83" s="2" t="s">
        <v>13</v>
      </c>
      <c r="F83" s="4">
        <v>0.45</v>
      </c>
      <c r="J83" s="3" t="str">
        <f>IF(AND(Tabla115[[#This Row],[Valor logrado]]&gt;=Tabla115[[#This Row],[Meta]],Tabla115[[#This Row],[Valor logrado]]&gt;0,Tabla115[[#This Row],[Meta]]&gt;0),"Sí","No")</f>
        <v>No</v>
      </c>
    </row>
    <row r="84" spans="1:10" x14ac:dyDescent="0.25">
      <c r="A84" s="1" t="s">
        <v>156</v>
      </c>
      <c r="B84" s="1" t="s">
        <v>181</v>
      </c>
      <c r="C84" s="1" t="s">
        <v>182</v>
      </c>
      <c r="D84">
        <v>60011</v>
      </c>
      <c r="E84" s="2" t="s">
        <v>13</v>
      </c>
      <c r="F84" s="4">
        <v>0.4</v>
      </c>
      <c r="J84" s="3" t="str">
        <f>IF(AND(Tabla115[[#This Row],[Valor logrado]]&gt;=Tabla115[[#This Row],[Meta]],Tabla115[[#This Row],[Valor logrado]]&gt;0,Tabla115[[#This Row],[Meta]]&gt;0),"Sí","No")</f>
        <v>No</v>
      </c>
    </row>
    <row r="85" spans="1:10" x14ac:dyDescent="0.25">
      <c r="A85" s="1" t="s">
        <v>156</v>
      </c>
      <c r="B85" s="1" t="s">
        <v>183</v>
      </c>
      <c r="C85" s="1" t="s">
        <v>184</v>
      </c>
      <c r="D85">
        <v>60012</v>
      </c>
      <c r="E85" s="2" t="s">
        <v>13</v>
      </c>
      <c r="F85" s="4">
        <v>0.4</v>
      </c>
      <c r="J85" s="3" t="str">
        <f>IF(AND(Tabla115[[#This Row],[Valor logrado]]&gt;=Tabla115[[#This Row],[Meta]],Tabla115[[#This Row],[Valor logrado]]&gt;0,Tabla115[[#This Row],[Meta]]&gt;0),"Sí","No")</f>
        <v>No</v>
      </c>
    </row>
    <row r="86" spans="1:10" x14ac:dyDescent="0.25">
      <c r="A86" s="1" t="s">
        <v>185</v>
      </c>
      <c r="B86" s="1" t="s">
        <v>186</v>
      </c>
      <c r="C86" s="1" t="s">
        <v>187</v>
      </c>
      <c r="D86">
        <v>80000</v>
      </c>
      <c r="E86" s="2" t="s">
        <v>16</v>
      </c>
      <c r="F86" s="4">
        <v>0.42</v>
      </c>
      <c r="J86" s="3" t="str">
        <f>IF(AND(Tabla115[[#This Row],[Valor logrado]]&gt;=Tabla115[[#This Row],[Meta]],Tabla115[[#This Row],[Valor logrado]]&gt;0,Tabla115[[#This Row],[Meta]]&gt;0),"Sí","No")</f>
        <v>No</v>
      </c>
    </row>
    <row r="87" spans="1:10" x14ac:dyDescent="0.25">
      <c r="A87" s="1" t="s">
        <v>185</v>
      </c>
      <c r="B87" s="1" t="s">
        <v>188</v>
      </c>
      <c r="C87" s="1" t="s">
        <v>189</v>
      </c>
      <c r="D87">
        <v>80006</v>
      </c>
      <c r="E87" s="2" t="s">
        <v>13</v>
      </c>
      <c r="F87" s="4">
        <v>0.4</v>
      </c>
      <c r="J87" s="3" t="str">
        <f>IF(AND(Tabla115[[#This Row],[Valor logrado]]&gt;=Tabla115[[#This Row],[Meta]],Tabla115[[#This Row],[Valor logrado]]&gt;0,Tabla115[[#This Row],[Meta]]&gt;0),"Sí","No")</f>
        <v>No</v>
      </c>
    </row>
    <row r="88" spans="1:10" x14ac:dyDescent="0.25">
      <c r="A88" s="1" t="s">
        <v>185</v>
      </c>
      <c r="B88" s="1" t="s">
        <v>190</v>
      </c>
      <c r="C88" s="1" t="s">
        <v>191</v>
      </c>
      <c r="D88">
        <v>80012</v>
      </c>
      <c r="E88" s="2" t="s">
        <v>13</v>
      </c>
      <c r="F88" s="4">
        <v>0.4</v>
      </c>
      <c r="J88" s="3" t="str">
        <f>IF(AND(Tabla115[[#This Row],[Valor logrado]]&gt;=Tabla115[[#This Row],[Meta]],Tabla115[[#This Row],[Valor logrado]]&gt;0,Tabla115[[#This Row],[Meta]]&gt;0),"Sí","No")</f>
        <v>No</v>
      </c>
    </row>
    <row r="89" spans="1:10" x14ac:dyDescent="0.25">
      <c r="A89" s="1" t="s">
        <v>185</v>
      </c>
      <c r="B89" s="1" t="s">
        <v>192</v>
      </c>
      <c r="C89" s="1" t="s">
        <v>193</v>
      </c>
      <c r="D89">
        <v>80009</v>
      </c>
      <c r="E89" s="2" t="s">
        <v>13</v>
      </c>
      <c r="F89" s="4">
        <v>0.4</v>
      </c>
      <c r="J89" s="3" t="str">
        <f>IF(AND(Tabla115[[#This Row],[Valor logrado]]&gt;=Tabla115[[#This Row],[Meta]],Tabla115[[#This Row],[Valor logrado]]&gt;0,Tabla115[[#This Row],[Meta]]&gt;0),"Sí","No")</f>
        <v>No</v>
      </c>
    </row>
    <row r="90" spans="1:10" x14ac:dyDescent="0.25">
      <c r="A90" s="1" t="s">
        <v>185</v>
      </c>
      <c r="B90" s="1" t="s">
        <v>194</v>
      </c>
      <c r="C90" s="1" t="s">
        <v>195</v>
      </c>
      <c r="D90">
        <v>80007</v>
      </c>
      <c r="E90" s="2" t="s">
        <v>13</v>
      </c>
      <c r="F90" s="4">
        <v>0.4</v>
      </c>
      <c r="J90" s="3" t="str">
        <f>IF(AND(Tabla115[[#This Row],[Valor logrado]]&gt;=Tabla115[[#This Row],[Meta]],Tabla115[[#This Row],[Valor logrado]]&gt;0,Tabla115[[#This Row],[Meta]]&gt;0),"Sí","No")</f>
        <v>No</v>
      </c>
    </row>
    <row r="91" spans="1:10" x14ac:dyDescent="0.25">
      <c r="A91" s="1" t="s">
        <v>185</v>
      </c>
      <c r="B91" s="1" t="s">
        <v>196</v>
      </c>
      <c r="C91" s="1" t="s">
        <v>197</v>
      </c>
      <c r="D91">
        <v>80010</v>
      </c>
      <c r="E91" s="2" t="s">
        <v>13</v>
      </c>
      <c r="F91" s="4">
        <v>0.4</v>
      </c>
      <c r="J91" s="3" t="str">
        <f>IF(AND(Tabla115[[#This Row],[Valor logrado]]&gt;=Tabla115[[#This Row],[Meta]],Tabla115[[#This Row],[Valor logrado]]&gt;0,Tabla115[[#This Row],[Meta]]&gt;0),"Sí","No")</f>
        <v>No</v>
      </c>
    </row>
    <row r="92" spans="1:10" x14ac:dyDescent="0.25">
      <c r="A92" s="1" t="s">
        <v>185</v>
      </c>
      <c r="B92" s="1" t="s">
        <v>198</v>
      </c>
      <c r="C92" s="1" t="s">
        <v>199</v>
      </c>
      <c r="D92">
        <v>80013</v>
      </c>
      <c r="E92" s="2" t="s">
        <v>13</v>
      </c>
      <c r="F92" s="4">
        <v>0.45</v>
      </c>
      <c r="J92" s="3" t="str">
        <f>IF(AND(Tabla115[[#This Row],[Valor logrado]]&gt;=Tabla115[[#This Row],[Meta]],Tabla115[[#This Row],[Valor logrado]]&gt;0,Tabla115[[#This Row],[Meta]]&gt;0),"Sí","No")</f>
        <v>No</v>
      </c>
    </row>
    <row r="93" spans="1:10" x14ac:dyDescent="0.25">
      <c r="A93" s="1" t="s">
        <v>185</v>
      </c>
      <c r="B93" s="1" t="s">
        <v>200</v>
      </c>
      <c r="C93" s="1" t="s">
        <v>201</v>
      </c>
      <c r="D93">
        <v>80011</v>
      </c>
      <c r="E93" s="2" t="s">
        <v>13</v>
      </c>
      <c r="F93" s="4">
        <v>0.4</v>
      </c>
      <c r="J93" s="3" t="str">
        <f>IF(AND(Tabla115[[#This Row],[Valor logrado]]&gt;=Tabla115[[#This Row],[Meta]],Tabla115[[#This Row],[Valor logrado]]&gt;0,Tabla115[[#This Row],[Meta]]&gt;0),"Sí","No")</f>
        <v>No</v>
      </c>
    </row>
    <row r="94" spans="1:10" x14ac:dyDescent="0.25">
      <c r="A94" s="1" t="s">
        <v>185</v>
      </c>
      <c r="B94" s="1" t="s">
        <v>202</v>
      </c>
      <c r="C94" s="1" t="s">
        <v>203</v>
      </c>
      <c r="D94">
        <v>80008</v>
      </c>
      <c r="E94" s="2" t="s">
        <v>13</v>
      </c>
      <c r="F94" s="4">
        <v>0.4</v>
      </c>
      <c r="J94" s="3" t="str">
        <f>IF(AND(Tabla115[[#This Row],[Valor logrado]]&gt;=Tabla115[[#This Row],[Meta]],Tabla115[[#This Row],[Valor logrado]]&gt;0,Tabla115[[#This Row],[Meta]]&gt;0),"Sí","No")</f>
        <v>No</v>
      </c>
    </row>
    <row r="95" spans="1:10" x14ac:dyDescent="0.25">
      <c r="A95" s="1" t="s">
        <v>185</v>
      </c>
      <c r="B95" s="1" t="s">
        <v>204</v>
      </c>
      <c r="C95" s="1" t="s">
        <v>205</v>
      </c>
      <c r="D95">
        <v>80004</v>
      </c>
      <c r="E95" s="2" t="s">
        <v>13</v>
      </c>
      <c r="F95" s="4">
        <v>0.45</v>
      </c>
      <c r="J95" s="3" t="str">
        <f>IF(AND(Tabla115[[#This Row],[Valor logrado]]&gt;=Tabla115[[#This Row],[Meta]],Tabla115[[#This Row],[Valor logrado]]&gt;0,Tabla115[[#This Row],[Meta]]&gt;0),"Sí","No")</f>
        <v>No</v>
      </c>
    </row>
    <row r="96" spans="1:10" x14ac:dyDescent="0.25">
      <c r="A96" s="1" t="s">
        <v>185</v>
      </c>
      <c r="B96" s="1" t="s">
        <v>206</v>
      </c>
      <c r="C96" s="1" t="s">
        <v>207</v>
      </c>
      <c r="D96">
        <v>80001</v>
      </c>
      <c r="E96" s="2" t="s">
        <v>13</v>
      </c>
      <c r="F96" s="4">
        <v>0.45</v>
      </c>
      <c r="J96" s="3" t="str">
        <f>IF(AND(Tabla115[[#This Row],[Valor logrado]]&gt;=Tabla115[[#This Row],[Meta]],Tabla115[[#This Row],[Valor logrado]]&gt;0,Tabla115[[#This Row],[Meta]]&gt;0),"Sí","No")</f>
        <v>No</v>
      </c>
    </row>
    <row r="97" spans="1:10" x14ac:dyDescent="0.25">
      <c r="A97" s="1" t="s">
        <v>185</v>
      </c>
      <c r="B97" s="1" t="s">
        <v>208</v>
      </c>
      <c r="C97" s="1" t="s">
        <v>209</v>
      </c>
      <c r="D97">
        <v>80005</v>
      </c>
      <c r="E97" s="2" t="s">
        <v>13</v>
      </c>
      <c r="F97" s="4">
        <v>0.4</v>
      </c>
      <c r="J97" s="3" t="str">
        <f>IF(AND(Tabla115[[#This Row],[Valor logrado]]&gt;=Tabla115[[#This Row],[Meta]],Tabla115[[#This Row],[Valor logrado]]&gt;0,Tabla115[[#This Row],[Meta]]&gt;0),"Sí","No")</f>
        <v>No</v>
      </c>
    </row>
    <row r="98" spans="1:10" x14ac:dyDescent="0.25">
      <c r="A98" s="1" t="s">
        <v>185</v>
      </c>
      <c r="B98" s="1" t="s">
        <v>210</v>
      </c>
      <c r="C98" s="1" t="s">
        <v>211</v>
      </c>
      <c r="D98">
        <v>80002</v>
      </c>
      <c r="E98" s="2" t="s">
        <v>13</v>
      </c>
      <c r="F98" s="4">
        <v>0.4</v>
      </c>
      <c r="J98" s="3" t="str">
        <f>IF(AND(Tabla115[[#This Row],[Valor logrado]]&gt;=Tabla115[[#This Row],[Meta]],Tabla115[[#This Row],[Valor logrado]]&gt;0,Tabla115[[#This Row],[Meta]]&gt;0),"Sí","No")</f>
        <v>No</v>
      </c>
    </row>
    <row r="99" spans="1:10" x14ac:dyDescent="0.25">
      <c r="A99" s="1" t="s">
        <v>185</v>
      </c>
      <c r="B99" s="1" t="s">
        <v>212</v>
      </c>
      <c r="C99" s="1" t="s">
        <v>213</v>
      </c>
      <c r="D99">
        <v>80003</v>
      </c>
      <c r="E99" s="2" t="s">
        <v>13</v>
      </c>
      <c r="F99" s="4">
        <v>0.4</v>
      </c>
      <c r="J99" s="3" t="str">
        <f>IF(AND(Tabla115[[#This Row],[Valor logrado]]&gt;=Tabla115[[#This Row],[Meta]],Tabla115[[#This Row],[Valor logrado]]&gt;0,Tabla115[[#This Row],[Meta]]&gt;0),"Sí","No")</f>
        <v>No</v>
      </c>
    </row>
    <row r="100" spans="1:10" ht="25.5" x14ac:dyDescent="0.25">
      <c r="A100" s="1" t="s">
        <v>185</v>
      </c>
      <c r="B100" s="1" t="s">
        <v>214</v>
      </c>
      <c r="C100" s="1" t="s">
        <v>215</v>
      </c>
      <c r="D100">
        <v>80014</v>
      </c>
      <c r="E100" s="2" t="s">
        <v>13</v>
      </c>
      <c r="F100" s="4">
        <v>0.4</v>
      </c>
      <c r="J100" s="3" t="str">
        <f>IF(AND(Tabla115[[#This Row],[Valor logrado]]&gt;=Tabla115[[#This Row],[Meta]],Tabla115[[#This Row],[Valor logrado]]&gt;0,Tabla115[[#This Row],[Meta]]&gt;0),"Sí","No")</f>
        <v>No</v>
      </c>
    </row>
    <row r="101" spans="1:10" x14ac:dyDescent="0.25">
      <c r="A101" s="1" t="s">
        <v>216</v>
      </c>
      <c r="B101" s="1" t="s">
        <v>217</v>
      </c>
      <c r="C101" s="1" t="s">
        <v>218</v>
      </c>
      <c r="D101">
        <v>90000</v>
      </c>
      <c r="E101" s="2" t="s">
        <v>16</v>
      </c>
      <c r="F101" s="4">
        <v>0.42</v>
      </c>
      <c r="J101" s="3" t="str">
        <f>IF(AND(Tabla115[[#This Row],[Valor logrado]]&gt;=Tabla115[[#This Row],[Meta]],Tabla115[[#This Row],[Valor logrado]]&gt;0,Tabla115[[#This Row],[Meta]]&gt;0),"Sí","No")</f>
        <v>No</v>
      </c>
    </row>
    <row r="102" spans="1:10" x14ac:dyDescent="0.25">
      <c r="A102" s="1" t="s">
        <v>216</v>
      </c>
      <c r="B102" s="1" t="s">
        <v>219</v>
      </c>
      <c r="C102" s="1" t="s">
        <v>220</v>
      </c>
      <c r="D102">
        <v>90003</v>
      </c>
      <c r="E102" s="2" t="s">
        <v>13</v>
      </c>
      <c r="F102" s="4">
        <v>0.4</v>
      </c>
      <c r="J102" s="3" t="str">
        <f>IF(AND(Tabla115[[#This Row],[Valor logrado]]&gt;=Tabla115[[#This Row],[Meta]],Tabla115[[#This Row],[Valor logrado]]&gt;0,Tabla115[[#This Row],[Meta]]&gt;0),"Sí","No")</f>
        <v>No</v>
      </c>
    </row>
    <row r="103" spans="1:10" x14ac:dyDescent="0.25">
      <c r="A103" s="1" t="s">
        <v>216</v>
      </c>
      <c r="B103" s="1" t="s">
        <v>221</v>
      </c>
      <c r="C103" s="1" t="s">
        <v>222</v>
      </c>
      <c r="D103">
        <v>90009</v>
      </c>
      <c r="E103" s="2" t="s">
        <v>13</v>
      </c>
      <c r="F103" s="4">
        <v>0.35</v>
      </c>
      <c r="J103" s="3" t="str">
        <f>IF(AND(Tabla115[[#This Row],[Valor logrado]]&gt;=Tabla115[[#This Row],[Meta]],Tabla115[[#This Row],[Valor logrado]]&gt;0,Tabla115[[#This Row],[Meta]]&gt;0),"Sí","No")</f>
        <v>No</v>
      </c>
    </row>
    <row r="104" spans="1:10" x14ac:dyDescent="0.25">
      <c r="A104" s="1" t="s">
        <v>216</v>
      </c>
      <c r="B104" s="1" t="s">
        <v>223</v>
      </c>
      <c r="C104" s="1" t="s">
        <v>224</v>
      </c>
      <c r="D104">
        <v>90002</v>
      </c>
      <c r="E104" s="2" t="s">
        <v>13</v>
      </c>
      <c r="F104" s="4">
        <v>0.4</v>
      </c>
      <c r="J104" s="3" t="str">
        <f>IF(AND(Tabla115[[#This Row],[Valor logrado]]&gt;=Tabla115[[#This Row],[Meta]],Tabla115[[#This Row],[Valor logrado]]&gt;0,Tabla115[[#This Row],[Meta]]&gt;0),"Sí","No")</f>
        <v>No</v>
      </c>
    </row>
    <row r="105" spans="1:10" x14ac:dyDescent="0.25">
      <c r="A105" s="1" t="s">
        <v>216</v>
      </c>
      <c r="B105" s="1" t="s">
        <v>225</v>
      </c>
      <c r="C105" s="1" t="s">
        <v>226</v>
      </c>
      <c r="D105">
        <v>90001</v>
      </c>
      <c r="E105" s="2" t="s">
        <v>13</v>
      </c>
      <c r="F105" s="4">
        <v>0.45</v>
      </c>
      <c r="J105" s="3" t="str">
        <f>IF(AND(Tabla115[[#This Row],[Valor logrado]]&gt;=Tabla115[[#This Row],[Meta]],Tabla115[[#This Row],[Valor logrado]]&gt;0,Tabla115[[#This Row],[Meta]]&gt;0),"Sí","No")</f>
        <v>No</v>
      </c>
    </row>
    <row r="106" spans="1:10" x14ac:dyDescent="0.25">
      <c r="A106" s="1" t="s">
        <v>216</v>
      </c>
      <c r="B106" s="1" t="s">
        <v>227</v>
      </c>
      <c r="C106" s="1" t="s">
        <v>228</v>
      </c>
      <c r="D106">
        <v>90006</v>
      </c>
      <c r="E106" s="2" t="s">
        <v>13</v>
      </c>
      <c r="F106" s="4">
        <v>0.35</v>
      </c>
      <c r="J106" s="3" t="str">
        <f>IF(AND(Tabla115[[#This Row],[Valor logrado]]&gt;=Tabla115[[#This Row],[Meta]],Tabla115[[#This Row],[Valor logrado]]&gt;0,Tabla115[[#This Row],[Meta]]&gt;0),"Sí","No")</f>
        <v>No</v>
      </c>
    </row>
    <row r="107" spans="1:10" x14ac:dyDescent="0.25">
      <c r="A107" s="1" t="s">
        <v>216</v>
      </c>
      <c r="B107" s="1" t="s">
        <v>229</v>
      </c>
      <c r="C107" s="1" t="s">
        <v>230</v>
      </c>
      <c r="D107">
        <v>90007</v>
      </c>
      <c r="E107" s="2" t="s">
        <v>13</v>
      </c>
      <c r="F107" s="4">
        <v>0.4</v>
      </c>
      <c r="J107" s="3" t="str">
        <f>IF(AND(Tabla115[[#This Row],[Valor logrado]]&gt;=Tabla115[[#This Row],[Meta]],Tabla115[[#This Row],[Valor logrado]]&gt;0,Tabla115[[#This Row],[Meta]]&gt;0),"Sí","No")</f>
        <v>No</v>
      </c>
    </row>
    <row r="108" spans="1:10" x14ac:dyDescent="0.25">
      <c r="A108" s="1" t="s">
        <v>216</v>
      </c>
      <c r="B108" s="1" t="s">
        <v>231</v>
      </c>
      <c r="C108" s="1" t="s">
        <v>232</v>
      </c>
      <c r="D108">
        <v>90004</v>
      </c>
      <c r="E108" s="2" t="s">
        <v>13</v>
      </c>
      <c r="F108" s="4">
        <v>0.35</v>
      </c>
      <c r="J108" s="3" t="str">
        <f>IF(AND(Tabla115[[#This Row],[Valor logrado]]&gt;=Tabla115[[#This Row],[Meta]],Tabla115[[#This Row],[Valor logrado]]&gt;0,Tabla115[[#This Row],[Meta]]&gt;0),"Sí","No")</f>
        <v>No</v>
      </c>
    </row>
    <row r="109" spans="1:10" x14ac:dyDescent="0.25">
      <c r="A109" s="1" t="s">
        <v>216</v>
      </c>
      <c r="B109" s="1" t="s">
        <v>233</v>
      </c>
      <c r="C109" s="1" t="s">
        <v>234</v>
      </c>
      <c r="D109">
        <v>90005</v>
      </c>
      <c r="E109" s="2" t="s">
        <v>13</v>
      </c>
      <c r="F109" s="4">
        <v>0.4</v>
      </c>
      <c r="J109" s="3" t="str">
        <f>IF(AND(Tabla115[[#This Row],[Valor logrado]]&gt;=Tabla115[[#This Row],[Meta]],Tabla115[[#This Row],[Valor logrado]]&gt;0,Tabla115[[#This Row],[Meta]]&gt;0),"Sí","No")</f>
        <v>No</v>
      </c>
    </row>
    <row r="110" spans="1:10" x14ac:dyDescent="0.25">
      <c r="A110" s="1" t="s">
        <v>235</v>
      </c>
      <c r="B110" s="1" t="s">
        <v>236</v>
      </c>
      <c r="C110" s="1" t="s">
        <v>237</v>
      </c>
      <c r="D110">
        <v>100000</v>
      </c>
      <c r="E110" s="2" t="s">
        <v>16</v>
      </c>
      <c r="F110" s="4">
        <v>0.42</v>
      </c>
      <c r="J110" s="3" t="str">
        <f>IF(AND(Tabla115[[#This Row],[Valor logrado]]&gt;=Tabla115[[#This Row],[Meta]],Tabla115[[#This Row],[Valor logrado]]&gt;0,Tabla115[[#This Row],[Meta]]&gt;0),"Sí","No")</f>
        <v>No</v>
      </c>
    </row>
    <row r="111" spans="1:10" x14ac:dyDescent="0.25">
      <c r="A111" s="1" t="s">
        <v>235</v>
      </c>
      <c r="B111" s="1" t="s">
        <v>238</v>
      </c>
      <c r="C111" s="1" t="s">
        <v>239</v>
      </c>
      <c r="D111">
        <v>100009</v>
      </c>
      <c r="E111" s="2" t="s">
        <v>13</v>
      </c>
      <c r="F111" s="4">
        <v>0.4</v>
      </c>
      <c r="J111" s="3" t="str">
        <f>IF(AND(Tabla115[[#This Row],[Valor logrado]]&gt;=Tabla115[[#This Row],[Meta]],Tabla115[[#This Row],[Valor logrado]]&gt;0,Tabla115[[#This Row],[Meta]]&gt;0),"Sí","No")</f>
        <v>No</v>
      </c>
    </row>
    <row r="112" spans="1:10" x14ac:dyDescent="0.25">
      <c r="A112" s="1" t="s">
        <v>235</v>
      </c>
      <c r="B112" s="1" t="s">
        <v>240</v>
      </c>
      <c r="C112" s="1" t="s">
        <v>241</v>
      </c>
      <c r="D112">
        <v>100008</v>
      </c>
      <c r="E112" s="2" t="s">
        <v>13</v>
      </c>
      <c r="F112" s="4">
        <v>0.4</v>
      </c>
      <c r="J112" s="3" t="str">
        <f>IF(AND(Tabla115[[#This Row],[Valor logrado]]&gt;=Tabla115[[#This Row],[Meta]],Tabla115[[#This Row],[Valor logrado]]&gt;0,Tabla115[[#This Row],[Meta]]&gt;0),"Sí","No")</f>
        <v>No</v>
      </c>
    </row>
    <row r="113" spans="1:10" x14ac:dyDescent="0.25">
      <c r="A113" s="1" t="s">
        <v>235</v>
      </c>
      <c r="B113" s="1" t="s">
        <v>242</v>
      </c>
      <c r="C113" s="1" t="s">
        <v>243</v>
      </c>
      <c r="D113">
        <v>100003</v>
      </c>
      <c r="E113" s="2" t="s">
        <v>13</v>
      </c>
      <c r="F113" s="4">
        <v>0.4</v>
      </c>
      <c r="J113" s="3" t="str">
        <f>IF(AND(Tabla115[[#This Row],[Valor logrado]]&gt;=Tabla115[[#This Row],[Meta]],Tabla115[[#This Row],[Valor logrado]]&gt;0,Tabla115[[#This Row],[Meta]]&gt;0),"Sí","No")</f>
        <v>No</v>
      </c>
    </row>
    <row r="114" spans="1:10" x14ac:dyDescent="0.25">
      <c r="A114" s="1" t="s">
        <v>235</v>
      </c>
      <c r="B114" s="1" t="s">
        <v>244</v>
      </c>
      <c r="C114" s="1" t="s">
        <v>245</v>
      </c>
      <c r="D114">
        <v>100010</v>
      </c>
      <c r="E114" s="2" t="s">
        <v>13</v>
      </c>
      <c r="F114" s="4">
        <v>0.4</v>
      </c>
      <c r="J114" s="3" t="str">
        <f>IF(AND(Tabla115[[#This Row],[Valor logrado]]&gt;=Tabla115[[#This Row],[Meta]],Tabla115[[#This Row],[Valor logrado]]&gt;0,Tabla115[[#This Row],[Meta]]&gt;0),"Sí","No")</f>
        <v>No</v>
      </c>
    </row>
    <row r="115" spans="1:10" x14ac:dyDescent="0.25">
      <c r="A115" s="1" t="s">
        <v>235</v>
      </c>
      <c r="B115" s="1" t="s">
        <v>246</v>
      </c>
      <c r="C115" s="1" t="s">
        <v>247</v>
      </c>
      <c r="D115">
        <v>100007</v>
      </c>
      <c r="E115" s="2" t="s">
        <v>13</v>
      </c>
      <c r="F115" s="4">
        <v>0.4</v>
      </c>
      <c r="J115" s="3" t="str">
        <f>IF(AND(Tabla115[[#This Row],[Valor logrado]]&gt;=Tabla115[[#This Row],[Meta]],Tabla115[[#This Row],[Valor logrado]]&gt;0,Tabla115[[#This Row],[Meta]]&gt;0),"Sí","No")</f>
        <v>No</v>
      </c>
    </row>
    <row r="116" spans="1:10" x14ac:dyDescent="0.25">
      <c r="A116" s="1" t="s">
        <v>235</v>
      </c>
      <c r="B116" s="1" t="s">
        <v>248</v>
      </c>
      <c r="C116" s="1" t="s">
        <v>249</v>
      </c>
      <c r="D116">
        <v>100011</v>
      </c>
      <c r="E116" s="2" t="s">
        <v>13</v>
      </c>
      <c r="F116" s="4">
        <v>0.35</v>
      </c>
      <c r="J116" s="3" t="str">
        <f>IF(AND(Tabla115[[#This Row],[Valor logrado]]&gt;=Tabla115[[#This Row],[Meta]],Tabla115[[#This Row],[Valor logrado]]&gt;0,Tabla115[[#This Row],[Meta]]&gt;0),"Sí","No")</f>
        <v>No</v>
      </c>
    </row>
    <row r="117" spans="1:10" x14ac:dyDescent="0.25">
      <c r="A117" s="1" t="s">
        <v>235</v>
      </c>
      <c r="B117" s="1" t="s">
        <v>250</v>
      </c>
      <c r="C117" s="1" t="s">
        <v>251</v>
      </c>
      <c r="D117">
        <v>100006</v>
      </c>
      <c r="E117" s="2" t="s">
        <v>13</v>
      </c>
      <c r="F117" s="4">
        <v>0.35</v>
      </c>
      <c r="J117" s="3" t="str">
        <f>IF(AND(Tabla115[[#This Row],[Valor logrado]]&gt;=Tabla115[[#This Row],[Meta]],Tabla115[[#This Row],[Valor logrado]]&gt;0,Tabla115[[#This Row],[Meta]]&gt;0),"Sí","No")</f>
        <v>No</v>
      </c>
    </row>
    <row r="118" spans="1:10" x14ac:dyDescent="0.25">
      <c r="A118" s="1" t="s">
        <v>235</v>
      </c>
      <c r="B118" s="1" t="s">
        <v>252</v>
      </c>
      <c r="C118" s="1" t="s">
        <v>253</v>
      </c>
      <c r="D118">
        <v>100002</v>
      </c>
      <c r="E118" s="2" t="s">
        <v>13</v>
      </c>
      <c r="F118" s="4">
        <v>0.4</v>
      </c>
      <c r="J118" s="3" t="str">
        <f>IF(AND(Tabla115[[#This Row],[Valor logrado]]&gt;=Tabla115[[#This Row],[Meta]],Tabla115[[#This Row],[Valor logrado]]&gt;0,Tabla115[[#This Row],[Meta]]&gt;0),"Sí","No")</f>
        <v>No</v>
      </c>
    </row>
    <row r="119" spans="1:10" x14ac:dyDescent="0.25">
      <c r="A119" s="1" t="s">
        <v>235</v>
      </c>
      <c r="B119" s="1" t="s">
        <v>254</v>
      </c>
      <c r="C119" s="1" t="s">
        <v>255</v>
      </c>
      <c r="D119">
        <v>100004</v>
      </c>
      <c r="E119" s="2" t="s">
        <v>13</v>
      </c>
      <c r="F119" s="4">
        <v>0.35</v>
      </c>
      <c r="J119" s="3" t="str">
        <f>IF(AND(Tabla115[[#This Row],[Valor logrado]]&gt;=Tabla115[[#This Row],[Meta]],Tabla115[[#This Row],[Valor logrado]]&gt;0,Tabla115[[#This Row],[Meta]]&gt;0),"Sí","No")</f>
        <v>No</v>
      </c>
    </row>
    <row r="120" spans="1:10" x14ac:dyDescent="0.25">
      <c r="A120" s="1" t="s">
        <v>235</v>
      </c>
      <c r="B120" s="1" t="s">
        <v>256</v>
      </c>
      <c r="C120" s="1" t="s">
        <v>257</v>
      </c>
      <c r="D120">
        <v>100005</v>
      </c>
      <c r="E120" s="2" t="s">
        <v>13</v>
      </c>
      <c r="F120" s="4">
        <v>0.4</v>
      </c>
      <c r="J120" s="3" t="str">
        <f>IF(AND(Tabla115[[#This Row],[Valor logrado]]&gt;=Tabla115[[#This Row],[Meta]],Tabla115[[#This Row],[Valor logrado]]&gt;0,Tabla115[[#This Row],[Meta]]&gt;0),"Sí","No")</f>
        <v>No</v>
      </c>
    </row>
    <row r="121" spans="1:10" x14ac:dyDescent="0.25">
      <c r="A121" s="1" t="s">
        <v>235</v>
      </c>
      <c r="B121" s="1" t="s">
        <v>258</v>
      </c>
      <c r="C121" s="1" t="s">
        <v>259</v>
      </c>
      <c r="D121">
        <v>100001</v>
      </c>
      <c r="E121" s="2" t="s">
        <v>13</v>
      </c>
      <c r="F121" s="4">
        <v>0.45</v>
      </c>
      <c r="J121" s="3" t="str">
        <f>IF(AND(Tabla115[[#This Row],[Valor logrado]]&gt;=Tabla115[[#This Row],[Meta]],Tabla115[[#This Row],[Valor logrado]]&gt;0,Tabla115[[#This Row],[Meta]]&gt;0),"Sí","No")</f>
        <v>No</v>
      </c>
    </row>
    <row r="122" spans="1:10" x14ac:dyDescent="0.25">
      <c r="A122" s="1" t="s">
        <v>260</v>
      </c>
      <c r="B122" s="1" t="s">
        <v>261</v>
      </c>
      <c r="C122" s="1" t="s">
        <v>262</v>
      </c>
      <c r="D122">
        <v>110000</v>
      </c>
      <c r="E122" s="2" t="s">
        <v>16</v>
      </c>
      <c r="F122" s="4">
        <v>0.45</v>
      </c>
      <c r="J122" s="3" t="str">
        <f>IF(AND(Tabla115[[#This Row],[Valor logrado]]&gt;=Tabla115[[#This Row],[Meta]],Tabla115[[#This Row],[Valor logrado]]&gt;0,Tabla115[[#This Row],[Meta]]&gt;0),"Sí","No")</f>
        <v>No</v>
      </c>
    </row>
    <row r="123" spans="1:10" x14ac:dyDescent="0.25">
      <c r="A123" s="1" t="s">
        <v>260</v>
      </c>
      <c r="B123" s="1" t="s">
        <v>261</v>
      </c>
      <c r="C123" s="1" t="s">
        <v>263</v>
      </c>
      <c r="D123">
        <v>110001</v>
      </c>
      <c r="E123" s="2" t="s">
        <v>33</v>
      </c>
      <c r="F123" s="4">
        <v>0.45</v>
      </c>
      <c r="J123" s="3" t="str">
        <f>IF(AND(Tabla115[[#This Row],[Valor logrado]]&gt;=Tabla115[[#This Row],[Meta]],Tabla115[[#This Row],[Valor logrado]]&gt;0,Tabla115[[#This Row],[Meta]]&gt;0),"Sí","No")</f>
        <v>No</v>
      </c>
    </row>
    <row r="124" spans="1:10" x14ac:dyDescent="0.25">
      <c r="A124" s="1" t="s">
        <v>260</v>
      </c>
      <c r="B124" s="1" t="s">
        <v>264</v>
      </c>
      <c r="C124" s="1" t="s">
        <v>265</v>
      </c>
      <c r="D124">
        <v>110002</v>
      </c>
      <c r="E124" s="2" t="s">
        <v>13</v>
      </c>
      <c r="F124" s="4">
        <v>0.45</v>
      </c>
      <c r="J124" s="3" t="str">
        <f>IF(AND(Tabla115[[#This Row],[Valor logrado]]&gt;=Tabla115[[#This Row],[Meta]],Tabla115[[#This Row],[Valor logrado]]&gt;0,Tabla115[[#This Row],[Meta]]&gt;0),"Sí","No")</f>
        <v>No</v>
      </c>
    </row>
    <row r="125" spans="1:10" x14ac:dyDescent="0.25">
      <c r="A125" s="1" t="s">
        <v>260</v>
      </c>
      <c r="B125" s="1" t="s">
        <v>266</v>
      </c>
      <c r="C125" s="1" t="s">
        <v>267</v>
      </c>
      <c r="D125">
        <v>110003</v>
      </c>
      <c r="E125" s="2" t="s">
        <v>13</v>
      </c>
      <c r="F125" s="4">
        <v>0.45</v>
      </c>
      <c r="J125" s="3" t="str">
        <f>IF(AND(Tabla115[[#This Row],[Valor logrado]]&gt;=Tabla115[[#This Row],[Meta]],Tabla115[[#This Row],[Valor logrado]]&gt;0,Tabla115[[#This Row],[Meta]]&gt;0),"Sí","No")</f>
        <v>No</v>
      </c>
    </row>
    <row r="126" spans="1:10" x14ac:dyDescent="0.25">
      <c r="A126" s="1" t="s">
        <v>260</v>
      </c>
      <c r="B126" s="1" t="s">
        <v>268</v>
      </c>
      <c r="C126" s="1" t="s">
        <v>269</v>
      </c>
      <c r="D126">
        <v>110005</v>
      </c>
      <c r="E126" s="2" t="s">
        <v>13</v>
      </c>
      <c r="F126" s="4">
        <v>0.45</v>
      </c>
      <c r="J126" s="3" t="str">
        <f>IF(AND(Tabla115[[#This Row],[Valor logrado]]&gt;=Tabla115[[#This Row],[Meta]],Tabla115[[#This Row],[Valor logrado]]&gt;0,Tabla115[[#This Row],[Meta]]&gt;0),"Sí","No")</f>
        <v>No</v>
      </c>
    </row>
    <row r="127" spans="1:10" x14ac:dyDescent="0.25">
      <c r="A127" s="1" t="s">
        <v>260</v>
      </c>
      <c r="B127" s="1" t="s">
        <v>270</v>
      </c>
      <c r="C127" s="1" t="s">
        <v>271</v>
      </c>
      <c r="D127">
        <v>110004</v>
      </c>
      <c r="E127" s="2" t="s">
        <v>13</v>
      </c>
      <c r="F127" s="4">
        <v>0.4</v>
      </c>
      <c r="J127" s="3" t="str">
        <f>IF(AND(Tabla115[[#This Row],[Valor logrado]]&gt;=Tabla115[[#This Row],[Meta]],Tabla115[[#This Row],[Valor logrado]]&gt;0,Tabla115[[#This Row],[Meta]]&gt;0),"Sí","No")</f>
        <v>No</v>
      </c>
    </row>
    <row r="128" spans="1:10" x14ac:dyDescent="0.25">
      <c r="A128" s="1" t="s">
        <v>272</v>
      </c>
      <c r="B128" s="1" t="s">
        <v>273</v>
      </c>
      <c r="C128" s="1" t="s">
        <v>274</v>
      </c>
      <c r="D128">
        <v>120000</v>
      </c>
      <c r="E128" s="2" t="s">
        <v>16</v>
      </c>
      <c r="F128" s="4">
        <v>0.43</v>
      </c>
      <c r="J128" s="3" t="str">
        <f>IF(AND(Tabla115[[#This Row],[Valor logrado]]&gt;=Tabla115[[#This Row],[Meta]],Tabla115[[#This Row],[Valor logrado]]&gt;0,Tabla115[[#This Row],[Meta]]&gt;0),"Sí","No")</f>
        <v>No</v>
      </c>
    </row>
    <row r="129" spans="1:10" x14ac:dyDescent="0.25">
      <c r="A129" s="1" t="s">
        <v>272</v>
      </c>
      <c r="B129" s="1" t="s">
        <v>275</v>
      </c>
      <c r="C129" s="1" t="s">
        <v>276</v>
      </c>
      <c r="D129">
        <v>120008</v>
      </c>
      <c r="E129" s="2" t="s">
        <v>13</v>
      </c>
      <c r="F129" s="4">
        <v>0.45</v>
      </c>
      <c r="J129" s="3" t="str">
        <f>IF(AND(Tabla115[[#This Row],[Valor logrado]]&gt;=Tabla115[[#This Row],[Meta]],Tabla115[[#This Row],[Valor logrado]]&gt;0,Tabla115[[#This Row],[Meta]]&gt;0),"Sí","No")</f>
        <v>No</v>
      </c>
    </row>
    <row r="130" spans="1:10" x14ac:dyDescent="0.25">
      <c r="A130" s="1" t="s">
        <v>272</v>
      </c>
      <c r="B130" s="1" t="s">
        <v>277</v>
      </c>
      <c r="C130" s="1" t="s">
        <v>278</v>
      </c>
      <c r="D130">
        <v>120007</v>
      </c>
      <c r="E130" s="2" t="s">
        <v>13</v>
      </c>
      <c r="F130" s="4">
        <v>0.4</v>
      </c>
      <c r="J130" s="3" t="str">
        <f>IF(AND(Tabla115[[#This Row],[Valor logrado]]&gt;=Tabla115[[#This Row],[Meta]],Tabla115[[#This Row],[Valor logrado]]&gt;0,Tabla115[[#This Row],[Meta]]&gt;0),"Sí","No")</f>
        <v>No</v>
      </c>
    </row>
    <row r="131" spans="1:10" x14ac:dyDescent="0.25">
      <c r="A131" s="1" t="s">
        <v>272</v>
      </c>
      <c r="B131" s="1" t="s">
        <v>277</v>
      </c>
      <c r="C131" s="1" t="s">
        <v>279</v>
      </c>
      <c r="D131">
        <v>120014</v>
      </c>
      <c r="E131" s="2" t="s">
        <v>33</v>
      </c>
      <c r="F131" s="4">
        <v>0.35</v>
      </c>
      <c r="J131" s="3" t="str">
        <f>IF(AND(Tabla115[[#This Row],[Valor logrado]]&gt;=Tabla115[[#This Row],[Meta]],Tabla115[[#This Row],[Valor logrado]]&gt;0,Tabla115[[#This Row],[Meta]]&gt;0),"Sí","No")</f>
        <v>No</v>
      </c>
    </row>
    <row r="132" spans="1:10" x14ac:dyDescent="0.25">
      <c r="A132" s="1" t="s">
        <v>272</v>
      </c>
      <c r="B132" s="1" t="s">
        <v>280</v>
      </c>
      <c r="C132" s="1" t="s">
        <v>281</v>
      </c>
      <c r="D132">
        <v>120004</v>
      </c>
      <c r="E132" s="2" t="s">
        <v>13</v>
      </c>
      <c r="F132" s="4">
        <v>0.4</v>
      </c>
      <c r="J132" s="3" t="str">
        <f>IF(AND(Tabla115[[#This Row],[Valor logrado]]&gt;=Tabla115[[#This Row],[Meta]],Tabla115[[#This Row],[Valor logrado]]&gt;0,Tabla115[[#This Row],[Meta]]&gt;0),"Sí","No")</f>
        <v>No</v>
      </c>
    </row>
    <row r="133" spans="1:10" x14ac:dyDescent="0.25">
      <c r="A133" s="1" t="s">
        <v>272</v>
      </c>
      <c r="B133" s="1" t="s">
        <v>282</v>
      </c>
      <c r="C133" s="1" t="s">
        <v>283</v>
      </c>
      <c r="D133">
        <v>120001</v>
      </c>
      <c r="E133" s="2" t="s">
        <v>13</v>
      </c>
      <c r="F133" s="4">
        <v>0.45</v>
      </c>
      <c r="J133" s="3" t="str">
        <f>IF(AND(Tabla115[[#This Row],[Valor logrado]]&gt;=Tabla115[[#This Row],[Meta]],Tabla115[[#This Row],[Valor logrado]]&gt;0,Tabla115[[#This Row],[Meta]]&gt;0),"Sí","No")</f>
        <v>No</v>
      </c>
    </row>
    <row r="134" spans="1:10" x14ac:dyDescent="0.25">
      <c r="A134" s="1" t="s">
        <v>272</v>
      </c>
      <c r="B134" s="1" t="s">
        <v>284</v>
      </c>
      <c r="C134" s="1" t="s">
        <v>285</v>
      </c>
      <c r="D134">
        <v>120003</v>
      </c>
      <c r="E134" s="2" t="s">
        <v>13</v>
      </c>
      <c r="F134" s="4">
        <v>0.4</v>
      </c>
      <c r="J134" s="3" t="str">
        <f>IF(AND(Tabla115[[#This Row],[Valor logrado]]&gt;=Tabla115[[#This Row],[Meta]],Tabla115[[#This Row],[Valor logrado]]&gt;0,Tabla115[[#This Row],[Meta]]&gt;0),"Sí","No")</f>
        <v>No</v>
      </c>
    </row>
    <row r="135" spans="1:10" x14ac:dyDescent="0.25">
      <c r="A135" s="1" t="s">
        <v>272</v>
      </c>
      <c r="B135" s="1" t="s">
        <v>286</v>
      </c>
      <c r="C135" s="1" t="s">
        <v>287</v>
      </c>
      <c r="D135">
        <v>120002</v>
      </c>
      <c r="E135" s="2" t="s">
        <v>13</v>
      </c>
      <c r="F135" s="4">
        <v>0.45</v>
      </c>
      <c r="J135" s="3" t="str">
        <f>IF(AND(Tabla115[[#This Row],[Valor logrado]]&gt;=Tabla115[[#This Row],[Meta]],Tabla115[[#This Row],[Valor logrado]]&gt;0,Tabla115[[#This Row],[Meta]]&gt;0),"Sí","No")</f>
        <v>No</v>
      </c>
    </row>
    <row r="136" spans="1:10" x14ac:dyDescent="0.25">
      <c r="A136" s="1" t="s">
        <v>272</v>
      </c>
      <c r="B136" s="1" t="s">
        <v>288</v>
      </c>
      <c r="C136" s="1" t="s">
        <v>289</v>
      </c>
      <c r="D136">
        <v>120005</v>
      </c>
      <c r="E136" s="2" t="s">
        <v>13</v>
      </c>
      <c r="F136" s="4">
        <v>0.45</v>
      </c>
      <c r="J136" s="3" t="str">
        <f>IF(AND(Tabla115[[#This Row],[Valor logrado]]&gt;=Tabla115[[#This Row],[Meta]],Tabla115[[#This Row],[Valor logrado]]&gt;0,Tabla115[[#This Row],[Meta]]&gt;0),"Sí","No")</f>
        <v>No</v>
      </c>
    </row>
    <row r="137" spans="1:10" x14ac:dyDescent="0.25">
      <c r="A137" s="1" t="s">
        <v>272</v>
      </c>
      <c r="B137" s="1" t="s">
        <v>290</v>
      </c>
      <c r="C137" s="1" t="s">
        <v>291</v>
      </c>
      <c r="D137">
        <v>120009</v>
      </c>
      <c r="E137" s="2" t="s">
        <v>13</v>
      </c>
      <c r="F137" s="4">
        <v>0.4</v>
      </c>
      <c r="J137" s="3" t="str">
        <f>IF(AND(Tabla115[[#This Row],[Valor logrado]]&gt;=Tabla115[[#This Row],[Meta]],Tabla115[[#This Row],[Valor logrado]]&gt;0,Tabla115[[#This Row],[Meta]]&gt;0),"Sí","No")</f>
        <v>No</v>
      </c>
    </row>
    <row r="138" spans="1:10" x14ac:dyDescent="0.25">
      <c r="A138" s="1" t="s">
        <v>272</v>
      </c>
      <c r="B138" s="1" t="s">
        <v>292</v>
      </c>
      <c r="C138" s="1" t="s">
        <v>293</v>
      </c>
      <c r="D138">
        <v>120006</v>
      </c>
      <c r="E138" s="2" t="s">
        <v>13</v>
      </c>
      <c r="F138" s="4">
        <v>0.4</v>
      </c>
      <c r="J138" s="3" t="str">
        <f>IF(AND(Tabla115[[#This Row],[Valor logrado]]&gt;=Tabla115[[#This Row],[Meta]],Tabla115[[#This Row],[Valor logrado]]&gt;0,Tabla115[[#This Row],[Meta]]&gt;0),"Sí","No")</f>
        <v>No</v>
      </c>
    </row>
    <row r="139" spans="1:10" x14ac:dyDescent="0.25">
      <c r="A139" s="1" t="s">
        <v>272</v>
      </c>
      <c r="B139" s="1" t="s">
        <v>294</v>
      </c>
      <c r="C139" s="1" t="s">
        <v>295</v>
      </c>
      <c r="D139">
        <v>120011</v>
      </c>
      <c r="E139" s="2" t="s">
        <v>13</v>
      </c>
      <c r="F139" s="4">
        <v>0.4</v>
      </c>
      <c r="J139" s="3" t="str">
        <f>IF(AND(Tabla115[[#This Row],[Valor logrado]]&gt;=Tabla115[[#This Row],[Meta]],Tabla115[[#This Row],[Valor logrado]]&gt;0,Tabla115[[#This Row],[Meta]]&gt;0),"Sí","No")</f>
        <v>No</v>
      </c>
    </row>
    <row r="140" spans="1:10" x14ac:dyDescent="0.25">
      <c r="A140" s="1" t="s">
        <v>272</v>
      </c>
      <c r="B140" s="1" t="s">
        <v>296</v>
      </c>
      <c r="C140" s="1" t="s">
        <v>297</v>
      </c>
      <c r="D140">
        <v>120010</v>
      </c>
      <c r="E140" s="2" t="s">
        <v>13</v>
      </c>
      <c r="F140" s="4">
        <v>0.4</v>
      </c>
      <c r="J140" s="3" t="str">
        <f>IF(AND(Tabla115[[#This Row],[Valor logrado]]&gt;=Tabla115[[#This Row],[Meta]],Tabla115[[#This Row],[Valor logrado]]&gt;0,Tabla115[[#This Row],[Meta]]&gt;0),"Sí","No")</f>
        <v>No</v>
      </c>
    </row>
    <row r="141" spans="1:10" x14ac:dyDescent="0.25">
      <c r="A141" s="1" t="s">
        <v>272</v>
      </c>
      <c r="B141" s="1" t="s">
        <v>298</v>
      </c>
      <c r="C141" s="1" t="s">
        <v>299</v>
      </c>
      <c r="D141">
        <v>120012</v>
      </c>
      <c r="E141" s="2" t="s">
        <v>13</v>
      </c>
      <c r="F141" s="4">
        <v>0.35</v>
      </c>
      <c r="J141" s="3" t="str">
        <f>IF(AND(Tabla115[[#This Row],[Valor logrado]]&gt;=Tabla115[[#This Row],[Meta]],Tabla115[[#This Row],[Valor logrado]]&gt;0,Tabla115[[#This Row],[Meta]]&gt;0),"Sí","No")</f>
        <v>No</v>
      </c>
    </row>
    <row r="142" spans="1:10" x14ac:dyDescent="0.25">
      <c r="A142" s="1" t="s">
        <v>300</v>
      </c>
      <c r="B142" s="1" t="s">
        <v>301</v>
      </c>
      <c r="C142" s="1" t="s">
        <v>302</v>
      </c>
      <c r="D142">
        <v>130000</v>
      </c>
      <c r="E142" s="2" t="s">
        <v>91</v>
      </c>
      <c r="F142" s="4">
        <v>0.43</v>
      </c>
      <c r="J142" s="3" t="str">
        <f>IF(AND(Tabla115[[#This Row],[Valor logrado]]&gt;=Tabla115[[#This Row],[Meta]],Tabla115[[#This Row],[Valor logrado]]&gt;0,Tabla115[[#This Row],[Meta]]&gt;0),"Sí","No")</f>
        <v>No</v>
      </c>
    </row>
    <row r="143" spans="1:10" x14ac:dyDescent="0.25">
      <c r="A143" s="1" t="s">
        <v>300</v>
      </c>
      <c r="B143" s="1" t="s">
        <v>303</v>
      </c>
      <c r="C143" s="1" t="s">
        <v>304</v>
      </c>
      <c r="D143">
        <v>130005</v>
      </c>
      <c r="E143" s="2" t="s">
        <v>13</v>
      </c>
      <c r="F143" s="4">
        <v>0.45</v>
      </c>
      <c r="J143" s="3" t="str">
        <f>IF(AND(Tabla115[[#This Row],[Valor logrado]]&gt;=Tabla115[[#This Row],[Meta]],Tabla115[[#This Row],[Valor logrado]]&gt;0,Tabla115[[#This Row],[Meta]]&gt;0),"Sí","No")</f>
        <v>No</v>
      </c>
    </row>
    <row r="144" spans="1:10" x14ac:dyDescent="0.25">
      <c r="A144" s="1" t="s">
        <v>300</v>
      </c>
      <c r="B144" s="1" t="s">
        <v>305</v>
      </c>
      <c r="C144" s="1" t="s">
        <v>306</v>
      </c>
      <c r="D144">
        <v>130008</v>
      </c>
      <c r="E144" s="2" t="s">
        <v>13</v>
      </c>
      <c r="F144" s="4">
        <v>0.45</v>
      </c>
      <c r="J144" s="3" t="str">
        <f>IF(AND(Tabla115[[#This Row],[Valor logrado]]&gt;=Tabla115[[#This Row],[Meta]],Tabla115[[#This Row],[Valor logrado]]&gt;0,Tabla115[[#This Row],[Meta]]&gt;0),"Sí","No")</f>
        <v>No</v>
      </c>
    </row>
    <row r="145" spans="1:10" x14ac:dyDescent="0.25">
      <c r="A145" s="1" t="s">
        <v>300</v>
      </c>
      <c r="B145" s="1" t="s">
        <v>307</v>
      </c>
      <c r="C145" s="1" t="s">
        <v>308</v>
      </c>
      <c r="D145">
        <v>130003</v>
      </c>
      <c r="E145" s="2" t="s">
        <v>13</v>
      </c>
      <c r="F145" s="4">
        <v>0.45</v>
      </c>
      <c r="J145" s="3" t="str">
        <f>IF(AND(Tabla115[[#This Row],[Valor logrado]]&gt;=Tabla115[[#This Row],[Meta]],Tabla115[[#This Row],[Valor logrado]]&gt;0,Tabla115[[#This Row],[Meta]]&gt;0),"Sí","No")</f>
        <v>No</v>
      </c>
    </row>
    <row r="146" spans="1:10" x14ac:dyDescent="0.25">
      <c r="A146" s="1" t="s">
        <v>300</v>
      </c>
      <c r="B146" s="1" t="s">
        <v>309</v>
      </c>
      <c r="C146" s="1" t="s">
        <v>310</v>
      </c>
      <c r="D146">
        <v>130012</v>
      </c>
      <c r="E146" s="2" t="s">
        <v>13</v>
      </c>
      <c r="F146" s="4">
        <v>0.35</v>
      </c>
      <c r="J146" s="3" t="str">
        <f>IF(AND(Tabla115[[#This Row],[Valor logrado]]&gt;=Tabla115[[#This Row],[Meta]],Tabla115[[#This Row],[Valor logrado]]&gt;0,Tabla115[[#This Row],[Meta]]&gt;0),"Sí","No")</f>
        <v>No</v>
      </c>
    </row>
    <row r="147" spans="1:10" x14ac:dyDescent="0.25">
      <c r="A147" s="1" t="s">
        <v>300</v>
      </c>
      <c r="B147" s="1" t="s">
        <v>311</v>
      </c>
      <c r="C147" s="1" t="s">
        <v>312</v>
      </c>
      <c r="D147">
        <v>130007</v>
      </c>
      <c r="E147" s="2" t="s">
        <v>13</v>
      </c>
      <c r="F147" s="4">
        <v>0.4</v>
      </c>
      <c r="J147" s="3" t="str">
        <f>IF(AND(Tabla115[[#This Row],[Valor logrado]]&gt;=Tabla115[[#This Row],[Meta]],Tabla115[[#This Row],[Valor logrado]]&gt;0,Tabla115[[#This Row],[Meta]]&gt;0),"Sí","No")</f>
        <v>No</v>
      </c>
    </row>
    <row r="148" spans="1:10" x14ac:dyDescent="0.25">
      <c r="A148" s="1" t="s">
        <v>300</v>
      </c>
      <c r="B148" s="1" t="s">
        <v>313</v>
      </c>
      <c r="C148" s="1" t="s">
        <v>314</v>
      </c>
      <c r="D148">
        <v>130011</v>
      </c>
      <c r="E148" s="2" t="s">
        <v>13</v>
      </c>
      <c r="F148" s="4">
        <v>0.4</v>
      </c>
      <c r="J148" s="3" t="str">
        <f>IF(AND(Tabla115[[#This Row],[Valor logrado]]&gt;=Tabla115[[#This Row],[Meta]],Tabla115[[#This Row],[Valor logrado]]&gt;0,Tabla115[[#This Row],[Meta]]&gt;0),"Sí","No")</f>
        <v>No</v>
      </c>
    </row>
    <row r="149" spans="1:10" x14ac:dyDescent="0.25">
      <c r="A149" s="1" t="s">
        <v>300</v>
      </c>
      <c r="B149" s="1" t="s">
        <v>315</v>
      </c>
      <c r="C149" s="1" t="s">
        <v>316</v>
      </c>
      <c r="D149">
        <v>130010</v>
      </c>
      <c r="E149" s="2" t="s">
        <v>13</v>
      </c>
      <c r="F149" s="4">
        <v>0.4</v>
      </c>
      <c r="J149" s="3" t="str">
        <f>IF(AND(Tabla115[[#This Row],[Valor logrado]]&gt;=Tabla115[[#This Row],[Meta]],Tabla115[[#This Row],[Valor logrado]]&gt;0,Tabla115[[#This Row],[Meta]]&gt;0),"Sí","No")</f>
        <v>No</v>
      </c>
    </row>
    <row r="150" spans="1:10" x14ac:dyDescent="0.25">
      <c r="A150" s="1" t="s">
        <v>300</v>
      </c>
      <c r="B150" s="1" t="s">
        <v>317</v>
      </c>
      <c r="C150" s="1" t="s">
        <v>318</v>
      </c>
      <c r="D150">
        <v>130009</v>
      </c>
      <c r="E150" s="2" t="s">
        <v>13</v>
      </c>
      <c r="F150" s="4">
        <v>0.35</v>
      </c>
      <c r="J150" s="3" t="str">
        <f>IF(AND(Tabla115[[#This Row],[Valor logrado]]&gt;=Tabla115[[#This Row],[Meta]],Tabla115[[#This Row],[Valor logrado]]&gt;0,Tabla115[[#This Row],[Meta]]&gt;0),"Sí","No")</f>
        <v>No</v>
      </c>
    </row>
    <row r="151" spans="1:10" x14ac:dyDescent="0.25">
      <c r="A151" s="1" t="s">
        <v>300</v>
      </c>
      <c r="B151" s="1" t="s">
        <v>319</v>
      </c>
      <c r="C151" s="1" t="s">
        <v>320</v>
      </c>
      <c r="D151">
        <v>130004</v>
      </c>
      <c r="E151" s="2" t="s">
        <v>13</v>
      </c>
      <c r="F151" s="4">
        <v>0.4</v>
      </c>
      <c r="J151" s="3" t="str">
        <f>IF(AND(Tabla115[[#This Row],[Valor logrado]]&gt;=Tabla115[[#This Row],[Meta]],Tabla115[[#This Row],[Valor logrado]]&gt;0,Tabla115[[#This Row],[Meta]]&gt;0),"Sí","No")</f>
        <v>No</v>
      </c>
    </row>
    <row r="152" spans="1:10" x14ac:dyDescent="0.25">
      <c r="A152" s="1" t="s">
        <v>300</v>
      </c>
      <c r="B152" s="1" t="s">
        <v>321</v>
      </c>
      <c r="C152" s="1" t="s">
        <v>322</v>
      </c>
      <c r="D152">
        <v>130006</v>
      </c>
      <c r="E152" s="2" t="s">
        <v>13</v>
      </c>
      <c r="F152" s="4">
        <v>0.35</v>
      </c>
      <c r="J152" s="3" t="str">
        <f>IF(AND(Tabla115[[#This Row],[Valor logrado]]&gt;=Tabla115[[#This Row],[Meta]],Tabla115[[#This Row],[Valor logrado]]&gt;0,Tabla115[[#This Row],[Meta]]&gt;0),"Sí","No")</f>
        <v>No</v>
      </c>
    </row>
    <row r="153" spans="1:10" x14ac:dyDescent="0.25">
      <c r="A153" s="1" t="s">
        <v>300</v>
      </c>
      <c r="B153" s="1" t="s">
        <v>323</v>
      </c>
      <c r="C153" s="1" t="s">
        <v>324</v>
      </c>
      <c r="D153">
        <v>130002</v>
      </c>
      <c r="E153" s="2" t="s">
        <v>13</v>
      </c>
      <c r="F153" s="4">
        <v>0.45</v>
      </c>
      <c r="J153" s="3" t="str">
        <f>IF(AND(Tabla115[[#This Row],[Valor logrado]]&gt;=Tabla115[[#This Row],[Meta]],Tabla115[[#This Row],[Valor logrado]]&gt;0,Tabla115[[#This Row],[Meta]]&gt;0),"Sí","No")</f>
        <v>No</v>
      </c>
    </row>
    <row r="154" spans="1:10" x14ac:dyDescent="0.25">
      <c r="A154" s="1" t="s">
        <v>300</v>
      </c>
      <c r="B154" s="1" t="s">
        <v>325</v>
      </c>
      <c r="C154" s="1" t="s">
        <v>326</v>
      </c>
      <c r="D154">
        <v>130014</v>
      </c>
      <c r="E154" s="2" t="s">
        <v>13</v>
      </c>
      <c r="F154" s="4">
        <v>0.45</v>
      </c>
      <c r="J154" s="3" t="str">
        <f>IF(AND(Tabla115[[#This Row],[Valor logrado]]&gt;=Tabla115[[#This Row],[Meta]],Tabla115[[#This Row],[Valor logrado]]&gt;0,Tabla115[[#This Row],[Meta]]&gt;0),"Sí","No")</f>
        <v>No</v>
      </c>
    </row>
    <row r="155" spans="1:10" x14ac:dyDescent="0.25">
      <c r="A155" s="1" t="s">
        <v>300</v>
      </c>
      <c r="B155" s="1" t="s">
        <v>327</v>
      </c>
      <c r="C155" s="1" t="s">
        <v>328</v>
      </c>
      <c r="D155">
        <v>130015</v>
      </c>
      <c r="E155" s="2" t="s">
        <v>13</v>
      </c>
      <c r="F155" s="4">
        <v>0.45</v>
      </c>
      <c r="J155" s="3" t="str">
        <f>IF(AND(Tabla115[[#This Row],[Valor logrado]]&gt;=Tabla115[[#This Row],[Meta]],Tabla115[[#This Row],[Valor logrado]]&gt;0,Tabla115[[#This Row],[Meta]]&gt;0),"Sí","No")</f>
        <v>No</v>
      </c>
    </row>
    <row r="156" spans="1:10" x14ac:dyDescent="0.25">
      <c r="A156" s="1" t="s">
        <v>300</v>
      </c>
      <c r="B156" s="1" t="s">
        <v>329</v>
      </c>
      <c r="C156" s="1" t="s">
        <v>330</v>
      </c>
      <c r="D156">
        <v>130016</v>
      </c>
      <c r="E156" s="2" t="s">
        <v>13</v>
      </c>
      <c r="F156" s="4">
        <v>0.45</v>
      </c>
      <c r="J156" s="3" t="str">
        <f>IF(AND(Tabla115[[#This Row],[Valor logrado]]&gt;=Tabla115[[#This Row],[Meta]],Tabla115[[#This Row],[Valor logrado]]&gt;0,Tabla115[[#This Row],[Meta]]&gt;0),"Sí","No")</f>
        <v>No</v>
      </c>
    </row>
    <row r="157" spans="1:10" x14ac:dyDescent="0.25">
      <c r="A157" s="1" t="s">
        <v>300</v>
      </c>
      <c r="B157" s="1" t="s">
        <v>331</v>
      </c>
      <c r="C157" s="1" t="s">
        <v>332</v>
      </c>
      <c r="D157">
        <v>130017</v>
      </c>
      <c r="E157" s="2" t="s">
        <v>13</v>
      </c>
      <c r="F157" s="4">
        <v>0.45</v>
      </c>
      <c r="J157" s="3" t="str">
        <f>IF(AND(Tabla115[[#This Row],[Valor logrado]]&gt;=Tabla115[[#This Row],[Meta]],Tabla115[[#This Row],[Valor logrado]]&gt;0,Tabla115[[#This Row],[Meta]]&gt;0),"Sí","No")</f>
        <v>No</v>
      </c>
    </row>
    <row r="158" spans="1:10" x14ac:dyDescent="0.25">
      <c r="A158" s="1" t="s">
        <v>333</v>
      </c>
      <c r="B158" s="1" t="s">
        <v>334</v>
      </c>
      <c r="C158" s="1" t="s">
        <v>335</v>
      </c>
      <c r="D158">
        <v>140001</v>
      </c>
      <c r="E158" s="2" t="s">
        <v>13</v>
      </c>
      <c r="F158" s="4">
        <v>0.45</v>
      </c>
      <c r="J158" s="3" t="str">
        <f>IF(AND(Tabla115[[#This Row],[Valor logrado]]&gt;=Tabla115[[#This Row],[Meta]],Tabla115[[#This Row],[Valor logrado]]&gt;0,Tabla115[[#This Row],[Meta]]&gt;0),"Sí","No")</f>
        <v>No</v>
      </c>
    </row>
    <row r="159" spans="1:10" x14ac:dyDescent="0.25">
      <c r="A159" s="1" t="s">
        <v>333</v>
      </c>
      <c r="B159" s="1" t="s">
        <v>336</v>
      </c>
      <c r="C159" s="1" t="s">
        <v>337</v>
      </c>
      <c r="D159">
        <v>140003</v>
      </c>
      <c r="E159" s="2" t="s">
        <v>13</v>
      </c>
      <c r="F159" s="4">
        <v>0.45</v>
      </c>
      <c r="J159" s="3" t="str">
        <f>IF(AND(Tabla115[[#This Row],[Valor logrado]]&gt;=Tabla115[[#This Row],[Meta]],Tabla115[[#This Row],[Valor logrado]]&gt;0,Tabla115[[#This Row],[Meta]]&gt;0),"Sí","No")</f>
        <v>No</v>
      </c>
    </row>
    <row r="160" spans="1:10" x14ac:dyDescent="0.25">
      <c r="A160" s="1" t="s">
        <v>333</v>
      </c>
      <c r="B160" s="1" t="s">
        <v>338</v>
      </c>
      <c r="C160" s="1" t="s">
        <v>339</v>
      </c>
      <c r="D160">
        <v>140002</v>
      </c>
      <c r="E160" s="2" t="s">
        <v>13</v>
      </c>
      <c r="F160" s="4">
        <v>0.45</v>
      </c>
      <c r="J160" s="3" t="str">
        <f>IF(AND(Tabla115[[#This Row],[Valor logrado]]&gt;=Tabla115[[#This Row],[Meta]],Tabla115[[#This Row],[Valor logrado]]&gt;0,Tabla115[[#This Row],[Meta]]&gt;0),"Sí","No")</f>
        <v>No</v>
      </c>
    </row>
    <row r="161" spans="1:10" ht="25.5" x14ac:dyDescent="0.25">
      <c r="A161" s="1" t="s">
        <v>333</v>
      </c>
      <c r="B161" s="1" t="s">
        <v>340</v>
      </c>
      <c r="C161" s="1" t="s">
        <v>341</v>
      </c>
      <c r="D161">
        <v>140000</v>
      </c>
      <c r="E161" s="2" t="s">
        <v>91</v>
      </c>
      <c r="F161" s="4">
        <v>0.45</v>
      </c>
      <c r="J161" s="3" t="str">
        <f>IF(AND(Tabla115[[#This Row],[Valor logrado]]&gt;=Tabla115[[#This Row],[Meta]],Tabla115[[#This Row],[Valor logrado]]&gt;0,Tabla115[[#This Row],[Meta]]&gt;0),"Sí","No")</f>
        <v>No</v>
      </c>
    </row>
    <row r="162" spans="1:10" x14ac:dyDescent="0.25">
      <c r="A162" s="1" t="s">
        <v>342</v>
      </c>
      <c r="B162" s="1" t="s">
        <v>343</v>
      </c>
      <c r="C162" s="1" t="s">
        <v>344</v>
      </c>
      <c r="D162">
        <v>160001</v>
      </c>
      <c r="E162" s="2" t="s">
        <v>33</v>
      </c>
      <c r="F162" s="4">
        <v>0.45</v>
      </c>
      <c r="J162" s="3" t="str">
        <f>IF(AND(Tabla115[[#This Row],[Valor logrado]]&gt;=Tabla115[[#This Row],[Meta]],Tabla115[[#This Row],[Valor logrado]]&gt;0,Tabla115[[#This Row],[Meta]]&gt;0),"Sí","No")</f>
        <v>No</v>
      </c>
    </row>
    <row r="163" spans="1:10" x14ac:dyDescent="0.25">
      <c r="A163" s="1" t="s">
        <v>342</v>
      </c>
      <c r="B163" s="1" t="s">
        <v>343</v>
      </c>
      <c r="C163" s="1" t="s">
        <v>345</v>
      </c>
      <c r="D163">
        <v>160000</v>
      </c>
      <c r="E163" s="2" t="s">
        <v>16</v>
      </c>
      <c r="F163" s="4">
        <v>0.43</v>
      </c>
      <c r="J163" s="3" t="str">
        <f>IF(AND(Tabla115[[#This Row],[Valor logrado]]&gt;=Tabla115[[#This Row],[Meta]],Tabla115[[#This Row],[Valor logrado]]&gt;0,Tabla115[[#This Row],[Meta]]&gt;0),"Sí","No")</f>
        <v>No</v>
      </c>
    </row>
    <row r="164" spans="1:10" ht="25.5" x14ac:dyDescent="0.25">
      <c r="A164" s="1" t="s">
        <v>342</v>
      </c>
      <c r="B164" s="1" t="s">
        <v>346</v>
      </c>
      <c r="C164" s="1" t="s">
        <v>347</v>
      </c>
      <c r="D164">
        <v>160002</v>
      </c>
      <c r="E164" s="2" t="s">
        <v>13</v>
      </c>
      <c r="F164" s="4">
        <v>0.4</v>
      </c>
      <c r="J164" s="3" t="str">
        <f>IF(AND(Tabla115[[#This Row],[Valor logrado]]&gt;=Tabla115[[#This Row],[Meta]],Tabla115[[#This Row],[Valor logrado]]&gt;0,Tabla115[[#This Row],[Meta]]&gt;0),"Sí","No")</f>
        <v>No</v>
      </c>
    </row>
    <row r="165" spans="1:10" x14ac:dyDescent="0.25">
      <c r="A165" s="1" t="s">
        <v>342</v>
      </c>
      <c r="B165" s="1" t="s">
        <v>348</v>
      </c>
      <c r="C165" s="1" t="s">
        <v>349</v>
      </c>
      <c r="D165">
        <v>160007</v>
      </c>
      <c r="E165" s="2" t="s">
        <v>13</v>
      </c>
      <c r="F165" s="4">
        <v>0.35</v>
      </c>
      <c r="J165" s="3" t="str">
        <f>IF(AND(Tabla115[[#This Row],[Valor logrado]]&gt;=Tabla115[[#This Row],[Meta]],Tabla115[[#This Row],[Valor logrado]]&gt;0,Tabla115[[#This Row],[Meta]]&gt;0),"Sí","No")</f>
        <v>No</v>
      </c>
    </row>
    <row r="166" spans="1:10" ht="25.5" x14ac:dyDescent="0.25">
      <c r="A166" s="1" t="s">
        <v>342</v>
      </c>
      <c r="B166" s="1" t="s">
        <v>350</v>
      </c>
      <c r="C166" s="1" t="s">
        <v>351</v>
      </c>
      <c r="D166">
        <v>160005</v>
      </c>
      <c r="E166" s="2" t="s">
        <v>13</v>
      </c>
      <c r="F166" s="4">
        <v>0.35</v>
      </c>
      <c r="J166" s="3" t="str">
        <f>IF(AND(Tabla115[[#This Row],[Valor logrado]]&gt;=Tabla115[[#This Row],[Meta]],Tabla115[[#This Row],[Valor logrado]]&gt;0,Tabla115[[#This Row],[Meta]]&gt;0),"Sí","No")</f>
        <v>No</v>
      </c>
    </row>
    <row r="167" spans="1:10" x14ac:dyDescent="0.25">
      <c r="A167" s="1" t="s">
        <v>342</v>
      </c>
      <c r="B167" s="1" t="s">
        <v>352</v>
      </c>
      <c r="C167" s="1" t="s">
        <v>353</v>
      </c>
      <c r="D167">
        <v>160006</v>
      </c>
      <c r="E167" s="2" t="s">
        <v>13</v>
      </c>
      <c r="F167" s="4">
        <v>0.35</v>
      </c>
      <c r="J167" s="3" t="str">
        <f>IF(AND(Tabla115[[#This Row],[Valor logrado]]&gt;=Tabla115[[#This Row],[Meta]],Tabla115[[#This Row],[Valor logrado]]&gt;0,Tabla115[[#This Row],[Meta]]&gt;0),"Sí","No")</f>
        <v>No</v>
      </c>
    </row>
    <row r="168" spans="1:10" x14ac:dyDescent="0.25">
      <c r="A168" s="1" t="s">
        <v>342</v>
      </c>
      <c r="B168" s="1" t="s">
        <v>354</v>
      </c>
      <c r="C168" s="1" t="s">
        <v>355</v>
      </c>
      <c r="D168">
        <v>160004</v>
      </c>
      <c r="E168" s="2" t="s">
        <v>13</v>
      </c>
      <c r="F168" s="4">
        <v>0.35</v>
      </c>
      <c r="J168" s="3" t="str">
        <f>IF(AND(Tabla115[[#This Row],[Valor logrado]]&gt;=Tabla115[[#This Row],[Meta]],Tabla115[[#This Row],[Valor logrado]]&gt;0,Tabla115[[#This Row],[Meta]]&gt;0),"Sí","No")</f>
        <v>No</v>
      </c>
    </row>
    <row r="169" spans="1:10" ht="25.5" x14ac:dyDescent="0.25">
      <c r="A169" s="1" t="s">
        <v>342</v>
      </c>
      <c r="B169" s="1" t="s">
        <v>356</v>
      </c>
      <c r="C169" s="1" t="s">
        <v>357</v>
      </c>
      <c r="D169">
        <v>160003</v>
      </c>
      <c r="E169" s="2" t="s">
        <v>13</v>
      </c>
      <c r="F169" s="4">
        <v>0.35</v>
      </c>
      <c r="J169" s="3" t="str">
        <f>IF(AND(Tabla115[[#This Row],[Valor logrado]]&gt;=Tabla115[[#This Row],[Meta]],Tabla115[[#This Row],[Valor logrado]]&gt;0,Tabla115[[#This Row],[Meta]]&gt;0),"Sí","No")</f>
        <v>No</v>
      </c>
    </row>
    <row r="170" spans="1:10" x14ac:dyDescent="0.25">
      <c r="A170" s="1" t="s">
        <v>342</v>
      </c>
      <c r="B170" s="1" t="s">
        <v>358</v>
      </c>
      <c r="C170" s="1" t="s">
        <v>359</v>
      </c>
      <c r="D170">
        <v>160008</v>
      </c>
      <c r="E170" s="2" t="s">
        <v>13</v>
      </c>
      <c r="F170" s="4">
        <v>0.35</v>
      </c>
      <c r="J170" s="3" t="str">
        <f>IF(AND(Tabla115[[#This Row],[Valor logrado]]&gt;=Tabla115[[#This Row],[Meta]],Tabla115[[#This Row],[Valor logrado]]&gt;0,Tabla115[[#This Row],[Meta]]&gt;0),"Sí","No")</f>
        <v>No</v>
      </c>
    </row>
    <row r="171" spans="1:10" x14ac:dyDescent="0.25">
      <c r="A171" s="1" t="s">
        <v>360</v>
      </c>
      <c r="B171" s="1" t="s">
        <v>361</v>
      </c>
      <c r="C171" s="1" t="s">
        <v>362</v>
      </c>
      <c r="D171">
        <v>170003</v>
      </c>
      <c r="E171" s="2" t="s">
        <v>33</v>
      </c>
      <c r="F171" s="4">
        <v>0.4</v>
      </c>
      <c r="J171" s="3" t="str">
        <f>IF(AND(Tabla115[[#This Row],[Valor logrado]]&gt;=Tabla115[[#This Row],[Meta]],Tabla115[[#This Row],[Valor logrado]]&gt;0,Tabla115[[#This Row],[Meta]]&gt;0),"Sí","No")</f>
        <v>No</v>
      </c>
    </row>
    <row r="172" spans="1:10" x14ac:dyDescent="0.25">
      <c r="A172" s="1" t="s">
        <v>360</v>
      </c>
      <c r="B172" s="1" t="s">
        <v>361</v>
      </c>
      <c r="C172" s="1" t="s">
        <v>363</v>
      </c>
      <c r="D172">
        <v>170000</v>
      </c>
      <c r="E172" s="2" t="s">
        <v>16</v>
      </c>
      <c r="F172" s="4">
        <v>0.44</v>
      </c>
      <c r="J172" s="3" t="str">
        <f>IF(AND(Tabla115[[#This Row],[Valor logrado]]&gt;=Tabla115[[#This Row],[Meta]],Tabla115[[#This Row],[Valor logrado]]&gt;0,Tabla115[[#This Row],[Meta]]&gt;0),"Sí","No")</f>
        <v>No</v>
      </c>
    </row>
    <row r="173" spans="1:10" x14ac:dyDescent="0.25">
      <c r="A173" s="1" t="s">
        <v>360</v>
      </c>
      <c r="B173" s="1" t="s">
        <v>361</v>
      </c>
      <c r="C173" s="1" t="s">
        <v>364</v>
      </c>
      <c r="D173">
        <v>170002</v>
      </c>
      <c r="E173" s="2" t="s">
        <v>33</v>
      </c>
      <c r="F173" s="4">
        <v>0.35</v>
      </c>
      <c r="J173" s="3" t="str">
        <f>IF(AND(Tabla115[[#This Row],[Valor logrado]]&gt;=Tabla115[[#This Row],[Meta]],Tabla115[[#This Row],[Valor logrado]]&gt;0,Tabla115[[#This Row],[Meta]]&gt;0),"Sí","No")</f>
        <v>No</v>
      </c>
    </row>
    <row r="174" spans="1:10" x14ac:dyDescent="0.25">
      <c r="A174" s="1" t="s">
        <v>360</v>
      </c>
      <c r="B174" s="1" t="s">
        <v>361</v>
      </c>
      <c r="C174" s="1" t="s">
        <v>365</v>
      </c>
      <c r="D174">
        <v>170001</v>
      </c>
      <c r="E174" s="2" t="s">
        <v>33</v>
      </c>
      <c r="F174" s="4">
        <v>0.45</v>
      </c>
      <c r="J174" s="3" t="str">
        <f>IF(AND(Tabla115[[#This Row],[Valor logrado]]&gt;=Tabla115[[#This Row],[Meta]],Tabla115[[#This Row],[Valor logrado]]&gt;0,Tabla115[[#This Row],[Meta]]&gt;0),"Sí","No")</f>
        <v>No</v>
      </c>
    </row>
    <row r="175" spans="1:10" x14ac:dyDescent="0.25">
      <c r="A175" s="1" t="s">
        <v>366</v>
      </c>
      <c r="B175" s="1" t="s">
        <v>367</v>
      </c>
      <c r="C175" s="1" t="s">
        <v>368</v>
      </c>
      <c r="D175">
        <v>180000</v>
      </c>
      <c r="E175" s="2" t="s">
        <v>91</v>
      </c>
      <c r="F175" s="4">
        <v>0.45</v>
      </c>
      <c r="J175" s="3" t="str">
        <f>IF(AND(Tabla115[[#This Row],[Valor logrado]]&gt;=Tabla115[[#This Row],[Meta]],Tabla115[[#This Row],[Valor logrado]]&gt;0,Tabla115[[#This Row],[Meta]]&gt;0),"Sí","No")</f>
        <v>No</v>
      </c>
    </row>
    <row r="176" spans="1:10" ht="25.5" x14ac:dyDescent="0.25">
      <c r="A176" s="1" t="s">
        <v>366</v>
      </c>
      <c r="B176" s="1" t="s">
        <v>367</v>
      </c>
      <c r="C176" s="1" t="s">
        <v>369</v>
      </c>
      <c r="D176">
        <v>180005</v>
      </c>
      <c r="E176" s="2" t="s">
        <v>33</v>
      </c>
      <c r="F176" s="4">
        <v>0.4</v>
      </c>
      <c r="J176" s="3" t="str">
        <f>IF(AND(Tabla115[[#This Row],[Valor logrado]]&gt;=Tabla115[[#This Row],[Meta]],Tabla115[[#This Row],[Valor logrado]]&gt;0,Tabla115[[#This Row],[Meta]]&gt;0),"Sí","No")</f>
        <v>No</v>
      </c>
    </row>
    <row r="177" spans="1:10" x14ac:dyDescent="0.25">
      <c r="A177" s="1" t="s">
        <v>366</v>
      </c>
      <c r="B177" s="1" t="s">
        <v>370</v>
      </c>
      <c r="C177" s="1" t="s">
        <v>371</v>
      </c>
      <c r="D177">
        <v>180003</v>
      </c>
      <c r="E177" s="2" t="s">
        <v>13</v>
      </c>
      <c r="F177" s="4">
        <v>0.45</v>
      </c>
      <c r="J177" s="3" t="str">
        <f>IF(AND(Tabla115[[#This Row],[Valor logrado]]&gt;=Tabla115[[#This Row],[Meta]],Tabla115[[#This Row],[Valor logrado]]&gt;0,Tabla115[[#This Row],[Meta]]&gt;0),"Sí","No")</f>
        <v>No</v>
      </c>
    </row>
    <row r="178" spans="1:10" x14ac:dyDescent="0.25">
      <c r="A178" s="1" t="s">
        <v>366</v>
      </c>
      <c r="B178" s="1" t="s">
        <v>372</v>
      </c>
      <c r="C178" s="1" t="s">
        <v>373</v>
      </c>
      <c r="D178">
        <v>180001</v>
      </c>
      <c r="E178" s="2" t="s">
        <v>13</v>
      </c>
      <c r="F178" s="4">
        <v>0.45</v>
      </c>
      <c r="J178" s="3" t="str">
        <f>IF(AND(Tabla115[[#This Row],[Valor logrado]]&gt;=Tabla115[[#This Row],[Meta]],Tabla115[[#This Row],[Valor logrado]]&gt;0,Tabla115[[#This Row],[Meta]]&gt;0),"Sí","No")</f>
        <v>No</v>
      </c>
    </row>
    <row r="179" spans="1:10" x14ac:dyDescent="0.25">
      <c r="A179" s="1" t="s">
        <v>366</v>
      </c>
      <c r="B179" s="1" t="s">
        <v>374</v>
      </c>
      <c r="C179" s="1" t="s">
        <v>375</v>
      </c>
      <c r="D179">
        <v>180002</v>
      </c>
      <c r="E179" s="2" t="s">
        <v>13</v>
      </c>
      <c r="F179" s="4">
        <v>0.4</v>
      </c>
      <c r="J179" s="3" t="str">
        <f>IF(AND(Tabla115[[#This Row],[Valor logrado]]&gt;=Tabla115[[#This Row],[Meta]],Tabla115[[#This Row],[Valor logrado]]&gt;0,Tabla115[[#This Row],[Meta]]&gt;0),"Sí","No")</f>
        <v>No</v>
      </c>
    </row>
    <row r="180" spans="1:10" x14ac:dyDescent="0.25">
      <c r="A180" s="1" t="s">
        <v>376</v>
      </c>
      <c r="B180" s="1" t="s">
        <v>377</v>
      </c>
      <c r="C180" s="1" t="s">
        <v>378</v>
      </c>
      <c r="D180">
        <v>190000</v>
      </c>
      <c r="E180" s="2" t="s">
        <v>16</v>
      </c>
      <c r="F180" s="4">
        <v>0.43</v>
      </c>
      <c r="J180" s="3" t="str">
        <f>IF(AND(Tabla115[[#This Row],[Valor logrado]]&gt;=Tabla115[[#This Row],[Meta]],Tabla115[[#This Row],[Valor logrado]]&gt;0,Tabla115[[#This Row],[Meta]]&gt;0),"Sí","No")</f>
        <v>No</v>
      </c>
    </row>
    <row r="181" spans="1:10" x14ac:dyDescent="0.25">
      <c r="A181" s="1" t="s">
        <v>376</v>
      </c>
      <c r="B181" s="1" t="s">
        <v>379</v>
      </c>
      <c r="C181" s="1" t="s">
        <v>380</v>
      </c>
      <c r="D181">
        <v>190006</v>
      </c>
      <c r="E181" s="2" t="s">
        <v>33</v>
      </c>
      <c r="F181" s="4">
        <v>0.4</v>
      </c>
      <c r="J181" s="3" t="str">
        <f>IF(AND(Tabla115[[#This Row],[Valor logrado]]&gt;=Tabla115[[#This Row],[Meta]],Tabla115[[#This Row],[Valor logrado]]&gt;0,Tabla115[[#This Row],[Meta]]&gt;0),"Sí","No")</f>
        <v>No</v>
      </c>
    </row>
    <row r="182" spans="1:10" x14ac:dyDescent="0.25">
      <c r="A182" s="1" t="s">
        <v>376</v>
      </c>
      <c r="B182" s="1" t="s">
        <v>379</v>
      </c>
      <c r="C182" s="1" t="s">
        <v>381</v>
      </c>
      <c r="D182">
        <v>190003</v>
      </c>
      <c r="E182" s="2" t="s">
        <v>13</v>
      </c>
      <c r="F182" s="4">
        <v>0.4</v>
      </c>
      <c r="J182" s="3" t="str">
        <f>IF(AND(Tabla115[[#This Row],[Valor logrado]]&gt;=Tabla115[[#This Row],[Meta]],Tabla115[[#This Row],[Valor logrado]]&gt;0,Tabla115[[#This Row],[Meta]]&gt;0),"Sí","No")</f>
        <v>No</v>
      </c>
    </row>
    <row r="183" spans="1:10" x14ac:dyDescent="0.25">
      <c r="A183" s="1" t="s">
        <v>376</v>
      </c>
      <c r="B183" s="1" t="s">
        <v>382</v>
      </c>
      <c r="C183" s="1" t="s">
        <v>383</v>
      </c>
      <c r="D183">
        <v>190002</v>
      </c>
      <c r="E183" s="2" t="s">
        <v>13</v>
      </c>
      <c r="F183" s="4">
        <v>0.4</v>
      </c>
      <c r="J183" s="3" t="str">
        <f>IF(AND(Tabla115[[#This Row],[Valor logrado]]&gt;=Tabla115[[#This Row],[Meta]],Tabla115[[#This Row],[Valor logrado]]&gt;0,Tabla115[[#This Row],[Meta]]&gt;0),"Sí","No")</f>
        <v>No</v>
      </c>
    </row>
    <row r="184" spans="1:10" x14ac:dyDescent="0.25">
      <c r="A184" s="1" t="s">
        <v>376</v>
      </c>
      <c r="B184" s="1" t="s">
        <v>384</v>
      </c>
      <c r="C184" s="1" t="s">
        <v>385</v>
      </c>
      <c r="D184">
        <v>190001</v>
      </c>
      <c r="E184" s="2" t="s">
        <v>13</v>
      </c>
      <c r="F184" s="4">
        <v>0.45</v>
      </c>
      <c r="J184" s="3" t="str">
        <f>IF(AND(Tabla115[[#This Row],[Valor logrado]]&gt;=Tabla115[[#This Row],[Meta]],Tabla115[[#This Row],[Valor logrado]]&gt;0,Tabla115[[#This Row],[Meta]]&gt;0),"Sí","No")</f>
        <v>No</v>
      </c>
    </row>
    <row r="185" spans="1:10" x14ac:dyDescent="0.25">
      <c r="A185" s="1" t="s">
        <v>386</v>
      </c>
      <c r="B185" s="1" t="s">
        <v>387</v>
      </c>
      <c r="C185" s="1" t="s">
        <v>388</v>
      </c>
      <c r="D185">
        <v>200004</v>
      </c>
      <c r="E185" s="2" t="s">
        <v>33</v>
      </c>
      <c r="F185" s="4">
        <v>0.45</v>
      </c>
      <c r="J185" s="3" t="str">
        <f>IF(AND(Tabla115[[#This Row],[Valor logrado]]&gt;=Tabla115[[#This Row],[Meta]],Tabla115[[#This Row],[Valor logrado]]&gt;0,Tabla115[[#This Row],[Meta]]&gt;0),"Sí","No")</f>
        <v>No</v>
      </c>
    </row>
    <row r="186" spans="1:10" x14ac:dyDescent="0.25">
      <c r="A186" s="1" t="s">
        <v>386</v>
      </c>
      <c r="B186" s="1" t="s">
        <v>387</v>
      </c>
      <c r="C186" s="1" t="s">
        <v>389</v>
      </c>
      <c r="D186">
        <v>200003</v>
      </c>
      <c r="E186" s="2" t="s">
        <v>33</v>
      </c>
      <c r="F186" s="4">
        <v>0.45</v>
      </c>
      <c r="J186" s="3" t="str">
        <f>IF(AND(Tabla115[[#This Row],[Valor logrado]]&gt;=Tabla115[[#This Row],[Meta]],Tabla115[[#This Row],[Valor logrado]]&gt;0,Tabla115[[#This Row],[Meta]]&gt;0),"Sí","No")</f>
        <v>No</v>
      </c>
    </row>
    <row r="187" spans="1:10" x14ac:dyDescent="0.25">
      <c r="A187" s="1" t="s">
        <v>386</v>
      </c>
      <c r="B187" s="1" t="s">
        <v>387</v>
      </c>
      <c r="C187" s="1" t="s">
        <v>390</v>
      </c>
      <c r="D187">
        <v>200000</v>
      </c>
      <c r="E187" s="2" t="s">
        <v>16</v>
      </c>
      <c r="F187" s="4">
        <v>0.43</v>
      </c>
      <c r="J187" s="3" t="str">
        <f>IF(AND(Tabla115[[#This Row],[Valor logrado]]&gt;=Tabla115[[#This Row],[Meta]],Tabla115[[#This Row],[Valor logrado]]&gt;0,Tabla115[[#This Row],[Meta]]&gt;0),"Sí","No")</f>
        <v>No</v>
      </c>
    </row>
    <row r="188" spans="1:10" x14ac:dyDescent="0.25">
      <c r="A188" s="1" t="s">
        <v>386</v>
      </c>
      <c r="B188" s="1" t="s">
        <v>387</v>
      </c>
      <c r="C188" s="1" t="s">
        <v>391</v>
      </c>
      <c r="D188">
        <v>200001</v>
      </c>
      <c r="E188" s="2" t="s">
        <v>33</v>
      </c>
      <c r="F188" s="4">
        <v>0.45</v>
      </c>
      <c r="J188" s="3" t="str">
        <f>IF(AND(Tabla115[[#This Row],[Valor logrado]]&gt;=Tabla115[[#This Row],[Meta]],Tabla115[[#This Row],[Valor logrado]]&gt;0,Tabla115[[#This Row],[Meta]]&gt;0),"Sí","No")</f>
        <v>No</v>
      </c>
    </row>
    <row r="189" spans="1:10" x14ac:dyDescent="0.25">
      <c r="A189" s="1" t="s">
        <v>386</v>
      </c>
      <c r="B189" s="1" t="s">
        <v>387</v>
      </c>
      <c r="C189" s="1" t="s">
        <v>392</v>
      </c>
      <c r="D189">
        <v>200002</v>
      </c>
      <c r="E189" s="2" t="s">
        <v>33</v>
      </c>
      <c r="F189" s="4">
        <v>0.4</v>
      </c>
      <c r="J189" s="3" t="str">
        <f>IF(AND(Tabla115[[#This Row],[Valor logrado]]&gt;=Tabla115[[#This Row],[Meta]],Tabla115[[#This Row],[Valor logrado]]&gt;0,Tabla115[[#This Row],[Meta]]&gt;0),"Sí","No")</f>
        <v>No</v>
      </c>
    </row>
    <row r="190" spans="1:10" x14ac:dyDescent="0.25">
      <c r="A190" s="1" t="s">
        <v>386</v>
      </c>
      <c r="B190" s="1" t="s">
        <v>393</v>
      </c>
      <c r="C190" s="1" t="s">
        <v>394</v>
      </c>
      <c r="D190">
        <v>200010</v>
      </c>
      <c r="E190" s="2" t="s">
        <v>13</v>
      </c>
      <c r="F190" s="4">
        <v>0.45</v>
      </c>
      <c r="J190" s="3" t="str">
        <f>IF(AND(Tabla115[[#This Row],[Valor logrado]]&gt;=Tabla115[[#This Row],[Meta]],Tabla115[[#This Row],[Valor logrado]]&gt;0,Tabla115[[#This Row],[Meta]]&gt;0),"Sí","No")</f>
        <v>No</v>
      </c>
    </row>
    <row r="191" spans="1:10" x14ac:dyDescent="0.25">
      <c r="A191" s="1" t="s">
        <v>386</v>
      </c>
      <c r="B191" s="1" t="s">
        <v>395</v>
      </c>
      <c r="C191" s="1" t="s">
        <v>396</v>
      </c>
      <c r="D191">
        <v>200007</v>
      </c>
      <c r="E191" s="2" t="s">
        <v>13</v>
      </c>
      <c r="F191" s="4">
        <v>0.4</v>
      </c>
      <c r="J191" s="3" t="str">
        <f>IF(AND(Tabla115[[#This Row],[Valor logrado]]&gt;=Tabla115[[#This Row],[Meta]],Tabla115[[#This Row],[Valor logrado]]&gt;0,Tabla115[[#This Row],[Meta]]&gt;0),"Sí","No")</f>
        <v>No</v>
      </c>
    </row>
    <row r="192" spans="1:10" x14ac:dyDescent="0.25">
      <c r="A192" s="1" t="s">
        <v>386</v>
      </c>
      <c r="B192" s="1" t="s">
        <v>397</v>
      </c>
      <c r="C192" s="1" t="s">
        <v>398</v>
      </c>
      <c r="D192">
        <v>200009</v>
      </c>
      <c r="E192" s="2" t="s">
        <v>13</v>
      </c>
      <c r="F192" s="4">
        <v>0.45</v>
      </c>
      <c r="J192" s="3" t="str">
        <f>IF(AND(Tabla115[[#This Row],[Valor logrado]]&gt;=Tabla115[[#This Row],[Meta]],Tabla115[[#This Row],[Valor logrado]]&gt;0,Tabla115[[#This Row],[Meta]]&gt;0),"Sí","No")</f>
        <v>No</v>
      </c>
    </row>
    <row r="193" spans="1:10" x14ac:dyDescent="0.25">
      <c r="A193" s="1" t="s">
        <v>386</v>
      </c>
      <c r="B193" s="1" t="s">
        <v>399</v>
      </c>
      <c r="C193" s="1" t="s">
        <v>400</v>
      </c>
      <c r="D193">
        <v>200011</v>
      </c>
      <c r="E193" s="2" t="s">
        <v>13</v>
      </c>
      <c r="F193" s="4">
        <v>0.45</v>
      </c>
      <c r="J193" s="3" t="str">
        <f>IF(AND(Tabla115[[#This Row],[Valor logrado]]&gt;=Tabla115[[#This Row],[Meta]],Tabla115[[#This Row],[Valor logrado]]&gt;0,Tabla115[[#This Row],[Meta]]&gt;0),"Sí","No")</f>
        <v>No</v>
      </c>
    </row>
    <row r="194" spans="1:10" x14ac:dyDescent="0.25">
      <c r="A194" s="1" t="s">
        <v>386</v>
      </c>
      <c r="B194" s="1" t="s">
        <v>401</v>
      </c>
      <c r="C194" s="1" t="s">
        <v>402</v>
      </c>
      <c r="D194">
        <v>200008</v>
      </c>
      <c r="E194" s="2" t="s">
        <v>13</v>
      </c>
      <c r="F194" s="4">
        <v>0.35</v>
      </c>
      <c r="J194" s="3" t="str">
        <f>IF(AND(Tabla115[[#This Row],[Valor logrado]]&gt;=Tabla115[[#This Row],[Meta]],Tabla115[[#This Row],[Valor logrado]]&gt;0,Tabla115[[#This Row],[Meta]]&gt;0),"Sí","No")</f>
        <v>No</v>
      </c>
    </row>
    <row r="195" spans="1:10" x14ac:dyDescent="0.25">
      <c r="A195" s="1" t="s">
        <v>386</v>
      </c>
      <c r="B195" s="1" t="s">
        <v>403</v>
      </c>
      <c r="C195" s="1" t="s">
        <v>404</v>
      </c>
      <c r="D195">
        <v>200005</v>
      </c>
      <c r="E195" s="2" t="s">
        <v>13</v>
      </c>
      <c r="F195" s="4">
        <v>0.35</v>
      </c>
      <c r="J195" s="3" t="str">
        <f>IF(AND(Tabla115[[#This Row],[Valor logrado]]&gt;=Tabla115[[#This Row],[Meta]],Tabla115[[#This Row],[Valor logrado]]&gt;0,Tabla115[[#This Row],[Meta]]&gt;0),"Sí","No")</f>
        <v>No</v>
      </c>
    </row>
    <row r="196" spans="1:10" ht="25.5" x14ac:dyDescent="0.25">
      <c r="A196" s="1" t="s">
        <v>386</v>
      </c>
      <c r="B196" s="1" t="s">
        <v>405</v>
      </c>
      <c r="C196" s="1" t="s">
        <v>406</v>
      </c>
      <c r="D196">
        <v>200006</v>
      </c>
      <c r="E196" s="2" t="s">
        <v>13</v>
      </c>
      <c r="F196" s="4">
        <v>0.4</v>
      </c>
      <c r="J196" s="3" t="str">
        <f>IF(AND(Tabla115[[#This Row],[Valor logrado]]&gt;=Tabla115[[#This Row],[Meta]],Tabla115[[#This Row],[Valor logrado]]&gt;0,Tabla115[[#This Row],[Meta]]&gt;0),"Sí","No")</f>
        <v>No</v>
      </c>
    </row>
    <row r="197" spans="1:10" x14ac:dyDescent="0.25">
      <c r="A197" s="1" t="s">
        <v>386</v>
      </c>
      <c r="B197" s="1" t="s">
        <v>407</v>
      </c>
      <c r="C197" s="1" t="s">
        <v>408</v>
      </c>
      <c r="D197">
        <v>200012</v>
      </c>
      <c r="E197" s="2" t="s">
        <v>13</v>
      </c>
      <c r="F197" s="4">
        <v>0.35</v>
      </c>
      <c r="J197" s="3" t="str">
        <f>IF(AND(Tabla115[[#This Row],[Valor logrado]]&gt;=Tabla115[[#This Row],[Meta]],Tabla115[[#This Row],[Valor logrado]]&gt;0,Tabla115[[#This Row],[Meta]]&gt;0),"Sí","No")</f>
        <v>No</v>
      </c>
    </row>
    <row r="198" spans="1:10" x14ac:dyDescent="0.25">
      <c r="A198" s="1" t="s">
        <v>409</v>
      </c>
      <c r="B198" s="1" t="s">
        <v>410</v>
      </c>
      <c r="C198" s="1" t="s">
        <v>411</v>
      </c>
      <c r="D198">
        <v>210000</v>
      </c>
      <c r="E198" s="2" t="s">
        <v>16</v>
      </c>
      <c r="F198" s="4">
        <v>0.44</v>
      </c>
      <c r="J198" s="3" t="str">
        <f>IF(AND(Tabla115[[#This Row],[Valor logrado]]&gt;=Tabla115[[#This Row],[Meta]],Tabla115[[#This Row],[Valor logrado]]&gt;0,Tabla115[[#This Row],[Meta]]&gt;0),"Sí","No")</f>
        <v>No</v>
      </c>
    </row>
    <row r="199" spans="1:10" x14ac:dyDescent="0.25">
      <c r="A199" s="1" t="s">
        <v>409</v>
      </c>
      <c r="B199" s="1" t="s">
        <v>412</v>
      </c>
      <c r="C199" s="1" t="s">
        <v>413</v>
      </c>
      <c r="D199">
        <v>210011</v>
      </c>
      <c r="E199" s="2" t="s">
        <v>13</v>
      </c>
      <c r="F199" s="4">
        <v>0.45</v>
      </c>
      <c r="J199" s="3" t="str">
        <f>IF(AND(Tabla115[[#This Row],[Valor logrado]]&gt;=Tabla115[[#This Row],[Meta]],Tabla115[[#This Row],[Valor logrado]]&gt;0,Tabla115[[#This Row],[Meta]]&gt;0),"Sí","No")</f>
        <v>No</v>
      </c>
    </row>
    <row r="200" spans="1:10" x14ac:dyDescent="0.25">
      <c r="A200" s="1" t="s">
        <v>409</v>
      </c>
      <c r="B200" s="1" t="s">
        <v>414</v>
      </c>
      <c r="C200" s="1" t="s">
        <v>415</v>
      </c>
      <c r="D200">
        <v>210010</v>
      </c>
      <c r="E200" s="2" t="s">
        <v>13</v>
      </c>
      <c r="F200" s="4">
        <v>0.45</v>
      </c>
      <c r="J200" s="3" t="str">
        <f>IF(AND(Tabla115[[#This Row],[Valor logrado]]&gt;=Tabla115[[#This Row],[Meta]],Tabla115[[#This Row],[Valor logrado]]&gt;0,Tabla115[[#This Row],[Meta]]&gt;0),"Sí","No")</f>
        <v>No</v>
      </c>
    </row>
    <row r="201" spans="1:10" x14ac:dyDescent="0.25">
      <c r="A201" s="1" t="s">
        <v>409</v>
      </c>
      <c r="B201" s="1" t="s">
        <v>416</v>
      </c>
      <c r="C201" s="1" t="s">
        <v>417</v>
      </c>
      <c r="D201">
        <v>210002</v>
      </c>
      <c r="E201" s="2" t="s">
        <v>13</v>
      </c>
      <c r="F201" s="4">
        <v>0.45</v>
      </c>
      <c r="J201" s="3" t="str">
        <f>IF(AND(Tabla115[[#This Row],[Valor logrado]]&gt;=Tabla115[[#This Row],[Meta]],Tabla115[[#This Row],[Valor logrado]]&gt;0,Tabla115[[#This Row],[Meta]]&gt;0),"Sí","No")</f>
        <v>No</v>
      </c>
    </row>
    <row r="202" spans="1:10" x14ac:dyDescent="0.25">
      <c r="A202" s="1" t="s">
        <v>409</v>
      </c>
      <c r="B202" s="1" t="s">
        <v>418</v>
      </c>
      <c r="C202" s="1" t="s">
        <v>419</v>
      </c>
      <c r="D202">
        <v>210006</v>
      </c>
      <c r="E202" s="2" t="s">
        <v>13</v>
      </c>
      <c r="F202" s="4">
        <v>0.4</v>
      </c>
      <c r="J202" s="3" t="str">
        <f>IF(AND(Tabla115[[#This Row],[Valor logrado]]&gt;=Tabla115[[#This Row],[Meta]],Tabla115[[#This Row],[Valor logrado]]&gt;0,Tabla115[[#This Row],[Meta]]&gt;0),"Sí","No")</f>
        <v>No</v>
      </c>
    </row>
    <row r="203" spans="1:10" x14ac:dyDescent="0.25">
      <c r="A203" s="1" t="s">
        <v>409</v>
      </c>
      <c r="B203" s="1" t="s">
        <v>420</v>
      </c>
      <c r="C203" s="1" t="s">
        <v>421</v>
      </c>
      <c r="D203">
        <v>210007</v>
      </c>
      <c r="E203" s="2" t="s">
        <v>13</v>
      </c>
      <c r="F203" s="4">
        <v>0.4</v>
      </c>
      <c r="J203" s="3" t="str">
        <f>IF(AND(Tabla115[[#This Row],[Valor logrado]]&gt;=Tabla115[[#This Row],[Meta]],Tabla115[[#This Row],[Valor logrado]]&gt;0,Tabla115[[#This Row],[Meta]]&gt;0),"Sí","No")</f>
        <v>No</v>
      </c>
    </row>
    <row r="204" spans="1:10" x14ac:dyDescent="0.25">
      <c r="A204" s="1" t="s">
        <v>409</v>
      </c>
      <c r="B204" s="1" t="s">
        <v>422</v>
      </c>
      <c r="C204" s="1" t="s">
        <v>423</v>
      </c>
      <c r="D204">
        <v>210004</v>
      </c>
      <c r="E204" s="2" t="s">
        <v>13</v>
      </c>
      <c r="F204" s="4">
        <v>0.45</v>
      </c>
      <c r="J204" s="3" t="str">
        <f>IF(AND(Tabla115[[#This Row],[Valor logrado]]&gt;=Tabla115[[#This Row],[Meta]],Tabla115[[#This Row],[Valor logrado]]&gt;0,Tabla115[[#This Row],[Meta]]&gt;0),"Sí","No")</f>
        <v>No</v>
      </c>
    </row>
    <row r="205" spans="1:10" x14ac:dyDescent="0.25">
      <c r="A205" s="1" t="s">
        <v>409</v>
      </c>
      <c r="B205" s="1" t="s">
        <v>424</v>
      </c>
      <c r="C205" s="1" t="s">
        <v>425</v>
      </c>
      <c r="D205">
        <v>210005</v>
      </c>
      <c r="E205" s="2" t="s">
        <v>13</v>
      </c>
      <c r="F205" s="4">
        <v>0.4</v>
      </c>
      <c r="J205" s="3" t="str">
        <f>IF(AND(Tabla115[[#This Row],[Valor logrado]]&gt;=Tabla115[[#This Row],[Meta]],Tabla115[[#This Row],[Valor logrado]]&gt;0,Tabla115[[#This Row],[Meta]]&gt;0),"Sí","No")</f>
        <v>No</v>
      </c>
    </row>
    <row r="206" spans="1:10" x14ac:dyDescent="0.25">
      <c r="A206" s="1" t="s">
        <v>409</v>
      </c>
      <c r="B206" s="1" t="s">
        <v>426</v>
      </c>
      <c r="C206" s="1" t="s">
        <v>427</v>
      </c>
      <c r="D206">
        <v>210013</v>
      </c>
      <c r="E206" s="2" t="s">
        <v>13</v>
      </c>
      <c r="F206" s="4">
        <v>0.4</v>
      </c>
      <c r="J206" s="3" t="str">
        <f>IF(AND(Tabla115[[#This Row],[Valor logrado]]&gt;=Tabla115[[#This Row],[Meta]],Tabla115[[#This Row],[Valor logrado]]&gt;0,Tabla115[[#This Row],[Meta]]&gt;0),"Sí","No")</f>
        <v>No</v>
      </c>
    </row>
    <row r="207" spans="1:10" x14ac:dyDescent="0.25">
      <c r="A207" s="1" t="s">
        <v>409</v>
      </c>
      <c r="B207" s="1" t="s">
        <v>428</v>
      </c>
      <c r="C207" s="1" t="s">
        <v>429</v>
      </c>
      <c r="D207">
        <v>210003</v>
      </c>
      <c r="E207" s="2" t="s">
        <v>13</v>
      </c>
      <c r="F207" s="4">
        <v>0.4</v>
      </c>
      <c r="J207" s="3" t="str">
        <f>IF(AND(Tabla115[[#This Row],[Valor logrado]]&gt;=Tabla115[[#This Row],[Meta]],Tabla115[[#This Row],[Valor logrado]]&gt;0,Tabla115[[#This Row],[Meta]]&gt;0),"Sí","No")</f>
        <v>No</v>
      </c>
    </row>
    <row r="208" spans="1:10" x14ac:dyDescent="0.25">
      <c r="A208" s="1" t="s">
        <v>409</v>
      </c>
      <c r="B208" s="1" t="s">
        <v>430</v>
      </c>
      <c r="C208" s="1" t="s">
        <v>431</v>
      </c>
      <c r="D208">
        <v>210012</v>
      </c>
      <c r="E208" s="2" t="s">
        <v>13</v>
      </c>
      <c r="F208" s="4">
        <v>0.4</v>
      </c>
      <c r="J208" s="3" t="str">
        <f>IF(AND(Tabla115[[#This Row],[Valor logrado]]&gt;=Tabla115[[#This Row],[Meta]],Tabla115[[#This Row],[Valor logrado]]&gt;0,Tabla115[[#This Row],[Meta]]&gt;0),"Sí","No")</f>
        <v>No</v>
      </c>
    </row>
    <row r="209" spans="1:10" x14ac:dyDescent="0.25">
      <c r="A209" s="1" t="s">
        <v>409</v>
      </c>
      <c r="B209" s="1" t="s">
        <v>432</v>
      </c>
      <c r="C209" s="1" t="s">
        <v>433</v>
      </c>
      <c r="D209">
        <v>210001</v>
      </c>
      <c r="E209" s="2" t="s">
        <v>13</v>
      </c>
      <c r="F209" s="4">
        <v>0.45</v>
      </c>
      <c r="J209" s="3" t="str">
        <f>IF(AND(Tabla115[[#This Row],[Valor logrado]]&gt;=Tabla115[[#This Row],[Meta]],Tabla115[[#This Row],[Valor logrado]]&gt;0,Tabla115[[#This Row],[Meta]]&gt;0),"Sí","No")</f>
        <v>No</v>
      </c>
    </row>
    <row r="210" spans="1:10" x14ac:dyDescent="0.25">
      <c r="A210" s="1" t="s">
        <v>409</v>
      </c>
      <c r="B210" s="1" t="s">
        <v>434</v>
      </c>
      <c r="C210" s="1" t="s">
        <v>435</v>
      </c>
      <c r="D210">
        <v>210009</v>
      </c>
      <c r="E210" s="2" t="s">
        <v>13</v>
      </c>
      <c r="F210" s="4">
        <v>0.45</v>
      </c>
      <c r="J210" s="3" t="str">
        <f>IF(AND(Tabla115[[#This Row],[Valor logrado]]&gt;=Tabla115[[#This Row],[Meta]],Tabla115[[#This Row],[Valor logrado]]&gt;0,Tabla115[[#This Row],[Meta]]&gt;0),"Sí","No")</f>
        <v>No</v>
      </c>
    </row>
    <row r="211" spans="1:10" x14ac:dyDescent="0.25">
      <c r="A211" s="1" t="s">
        <v>409</v>
      </c>
      <c r="B211" s="1" t="s">
        <v>436</v>
      </c>
      <c r="C211" s="1" t="s">
        <v>437</v>
      </c>
      <c r="D211">
        <v>210008</v>
      </c>
      <c r="E211" s="2" t="s">
        <v>13</v>
      </c>
      <c r="F211" s="4">
        <v>0.4</v>
      </c>
      <c r="J211" s="3" t="str">
        <f>IF(AND(Tabla115[[#This Row],[Valor logrado]]&gt;=Tabla115[[#This Row],[Meta]],Tabla115[[#This Row],[Valor logrado]]&gt;0,Tabla115[[#This Row],[Meta]]&gt;0),"Sí","No")</f>
        <v>No</v>
      </c>
    </row>
    <row r="212" spans="1:10" x14ac:dyDescent="0.25">
      <c r="A212" s="1" t="s">
        <v>409</v>
      </c>
      <c r="B212" s="1" t="s">
        <v>438</v>
      </c>
      <c r="C212" s="1" t="s">
        <v>439</v>
      </c>
      <c r="D212">
        <v>210014</v>
      </c>
      <c r="E212" s="2" t="s">
        <v>13</v>
      </c>
      <c r="F212" s="4">
        <v>0.4</v>
      </c>
      <c r="J212" s="3" t="str">
        <f>IF(AND(Tabla115[[#This Row],[Valor logrado]]&gt;=Tabla115[[#This Row],[Meta]],Tabla115[[#This Row],[Valor logrado]]&gt;0,Tabla115[[#This Row],[Meta]]&gt;0),"Sí","No")</f>
        <v>No</v>
      </c>
    </row>
    <row r="213" spans="1:10" x14ac:dyDescent="0.25">
      <c r="A213" s="1" t="s">
        <v>440</v>
      </c>
      <c r="B213" s="1" t="s">
        <v>441</v>
      </c>
      <c r="C213" s="1" t="s">
        <v>442</v>
      </c>
      <c r="D213">
        <v>220001</v>
      </c>
      <c r="E213" s="2" t="s">
        <v>33</v>
      </c>
      <c r="F213" s="4">
        <v>0.45</v>
      </c>
      <c r="J213" s="3" t="str">
        <f>IF(AND(Tabla115[[#This Row],[Valor logrado]]&gt;=Tabla115[[#This Row],[Meta]],Tabla115[[#This Row],[Valor logrado]]&gt;0,Tabla115[[#This Row],[Meta]]&gt;0),"Sí","No")</f>
        <v>No</v>
      </c>
    </row>
    <row r="214" spans="1:10" x14ac:dyDescent="0.25">
      <c r="A214" s="1" t="s">
        <v>440</v>
      </c>
      <c r="B214" s="1" t="s">
        <v>441</v>
      </c>
      <c r="C214" s="1" t="s">
        <v>443</v>
      </c>
      <c r="D214">
        <v>220000</v>
      </c>
      <c r="E214" s="2" t="s">
        <v>16</v>
      </c>
      <c r="F214" s="4">
        <v>0.43</v>
      </c>
      <c r="J214" s="3" t="str">
        <f>IF(AND(Tabla115[[#This Row],[Valor logrado]]&gt;=Tabla115[[#This Row],[Meta]],Tabla115[[#This Row],[Valor logrado]]&gt;0,Tabla115[[#This Row],[Meta]]&gt;0),"Sí","No")</f>
        <v>No</v>
      </c>
    </row>
    <row r="215" spans="1:10" x14ac:dyDescent="0.25">
      <c r="A215" s="1" t="s">
        <v>440</v>
      </c>
      <c r="B215" s="1" t="s">
        <v>444</v>
      </c>
      <c r="C215" s="1" t="s">
        <v>445</v>
      </c>
      <c r="D215">
        <v>220005</v>
      </c>
      <c r="E215" s="2" t="s">
        <v>13</v>
      </c>
      <c r="F215" s="4">
        <v>0.4</v>
      </c>
      <c r="J215" s="3" t="str">
        <f>IF(AND(Tabla115[[#This Row],[Valor logrado]]&gt;=Tabla115[[#This Row],[Meta]],Tabla115[[#This Row],[Valor logrado]]&gt;0,Tabla115[[#This Row],[Meta]]&gt;0),"Sí","No")</f>
        <v>No</v>
      </c>
    </row>
    <row r="216" spans="1:10" x14ac:dyDescent="0.25">
      <c r="A216" s="1" t="s">
        <v>440</v>
      </c>
      <c r="B216" s="1" t="s">
        <v>444</v>
      </c>
      <c r="C216" s="1" t="s">
        <v>446</v>
      </c>
      <c r="D216">
        <v>220009</v>
      </c>
      <c r="E216" s="2" t="s">
        <v>33</v>
      </c>
      <c r="F216" s="4">
        <v>0.45</v>
      </c>
      <c r="J216" s="3" t="str">
        <f>IF(AND(Tabla115[[#This Row],[Valor logrado]]&gt;=Tabla115[[#This Row],[Meta]],Tabla115[[#This Row],[Valor logrado]]&gt;0,Tabla115[[#This Row],[Meta]]&gt;0),"Sí","No")</f>
        <v>No</v>
      </c>
    </row>
    <row r="217" spans="1:10" x14ac:dyDescent="0.25">
      <c r="A217" s="1" t="s">
        <v>440</v>
      </c>
      <c r="B217" s="1" t="s">
        <v>444</v>
      </c>
      <c r="C217" s="1" t="s">
        <v>447</v>
      </c>
      <c r="D217">
        <v>220007</v>
      </c>
      <c r="E217" s="2" t="s">
        <v>33</v>
      </c>
      <c r="F217" s="4">
        <v>0.4</v>
      </c>
      <c r="J217" s="3" t="str">
        <f>IF(AND(Tabla115[[#This Row],[Valor logrado]]&gt;=Tabla115[[#This Row],[Meta]],Tabla115[[#This Row],[Valor logrado]]&gt;0,Tabla115[[#This Row],[Meta]]&gt;0),"Sí","No")</f>
        <v>No</v>
      </c>
    </row>
    <row r="218" spans="1:10" x14ac:dyDescent="0.25">
      <c r="A218" s="1" t="s">
        <v>440</v>
      </c>
      <c r="B218" s="1" t="s">
        <v>448</v>
      </c>
      <c r="C218" s="1" t="s">
        <v>449</v>
      </c>
      <c r="D218">
        <v>220003</v>
      </c>
      <c r="E218" s="2" t="s">
        <v>33</v>
      </c>
      <c r="F218" s="4">
        <v>0.4</v>
      </c>
      <c r="J218" s="3" t="str">
        <f>IF(AND(Tabla115[[#This Row],[Valor logrado]]&gt;=Tabla115[[#This Row],[Meta]],Tabla115[[#This Row],[Valor logrado]]&gt;0,Tabla115[[#This Row],[Meta]]&gt;0),"Sí","No")</f>
        <v>No</v>
      </c>
    </row>
    <row r="219" spans="1:10" x14ac:dyDescent="0.25">
      <c r="A219" s="1" t="s">
        <v>440</v>
      </c>
      <c r="B219" s="1" t="s">
        <v>448</v>
      </c>
      <c r="C219" s="1" t="s">
        <v>450</v>
      </c>
      <c r="D219">
        <v>220006</v>
      </c>
      <c r="E219" s="2" t="s">
        <v>13</v>
      </c>
      <c r="F219" s="4">
        <v>0.4</v>
      </c>
      <c r="J219" s="3" t="str">
        <f>IF(AND(Tabla115[[#This Row],[Valor logrado]]&gt;=Tabla115[[#This Row],[Meta]],Tabla115[[#This Row],[Valor logrado]]&gt;0,Tabla115[[#This Row],[Meta]]&gt;0),"Sí","No")</f>
        <v>No</v>
      </c>
    </row>
    <row r="220" spans="1:10" x14ac:dyDescent="0.25">
      <c r="A220" s="1" t="s">
        <v>440</v>
      </c>
      <c r="B220" s="1" t="s">
        <v>451</v>
      </c>
      <c r="C220" s="1" t="s">
        <v>452</v>
      </c>
      <c r="D220">
        <v>220010</v>
      </c>
      <c r="E220" s="2" t="s">
        <v>13</v>
      </c>
      <c r="F220" s="4">
        <v>0.4</v>
      </c>
      <c r="J220" s="3" t="str">
        <f>IF(AND(Tabla115[[#This Row],[Valor logrado]]&gt;=Tabla115[[#This Row],[Meta]],Tabla115[[#This Row],[Valor logrado]]&gt;0,Tabla115[[#This Row],[Meta]]&gt;0),"Sí","No")</f>
        <v>No</v>
      </c>
    </row>
    <row r="221" spans="1:10" x14ac:dyDescent="0.25">
      <c r="A221" s="1" t="s">
        <v>440</v>
      </c>
      <c r="B221" s="1" t="s">
        <v>453</v>
      </c>
      <c r="C221" s="1" t="s">
        <v>454</v>
      </c>
      <c r="D221">
        <v>220004</v>
      </c>
      <c r="E221" s="2" t="s">
        <v>13</v>
      </c>
      <c r="F221" s="4">
        <v>0.4</v>
      </c>
      <c r="J221" s="3" t="str">
        <f>IF(AND(Tabla115[[#This Row],[Valor logrado]]&gt;=Tabla115[[#This Row],[Meta]],Tabla115[[#This Row],[Valor logrado]]&gt;0,Tabla115[[#This Row],[Meta]]&gt;0),"Sí","No")</f>
        <v>No</v>
      </c>
    </row>
    <row r="222" spans="1:10" x14ac:dyDescent="0.25">
      <c r="A222" s="1" t="s">
        <v>440</v>
      </c>
      <c r="B222" s="1" t="s">
        <v>455</v>
      </c>
      <c r="C222" s="1" t="s">
        <v>456</v>
      </c>
      <c r="D222">
        <v>220008</v>
      </c>
      <c r="E222" s="2" t="s">
        <v>13</v>
      </c>
      <c r="F222" s="4">
        <v>0.45</v>
      </c>
      <c r="J222" s="3" t="str">
        <f>IF(AND(Tabla115[[#This Row],[Valor logrado]]&gt;=Tabla115[[#This Row],[Meta]],Tabla115[[#This Row],[Valor logrado]]&gt;0,Tabla115[[#This Row],[Meta]]&gt;0),"Sí","No")</f>
        <v>No</v>
      </c>
    </row>
    <row r="223" spans="1:10" x14ac:dyDescent="0.25">
      <c r="A223" s="1" t="s">
        <v>440</v>
      </c>
      <c r="B223" s="1" t="s">
        <v>457</v>
      </c>
      <c r="C223" s="1" t="s">
        <v>458</v>
      </c>
      <c r="D223">
        <v>220002</v>
      </c>
      <c r="E223" s="2" t="s">
        <v>13</v>
      </c>
      <c r="F223" s="4">
        <v>0.4</v>
      </c>
      <c r="J223" s="3" t="str">
        <f>IF(AND(Tabla115[[#This Row],[Valor logrado]]&gt;=Tabla115[[#This Row],[Meta]],Tabla115[[#This Row],[Valor logrado]]&gt;0,Tabla115[[#This Row],[Meta]]&gt;0),"Sí","No")</f>
        <v>No</v>
      </c>
    </row>
    <row r="224" spans="1:10" x14ac:dyDescent="0.25">
      <c r="A224" s="1" t="s">
        <v>459</v>
      </c>
      <c r="B224" s="1" t="s">
        <v>460</v>
      </c>
      <c r="C224" s="1" t="s">
        <v>461</v>
      </c>
      <c r="D224">
        <v>230003</v>
      </c>
      <c r="E224" s="2" t="s">
        <v>33</v>
      </c>
      <c r="F224" s="4">
        <v>0.4</v>
      </c>
      <c r="J224" s="3" t="str">
        <f>IF(AND(Tabla115[[#This Row],[Valor logrado]]&gt;=Tabla115[[#This Row],[Meta]],Tabla115[[#This Row],[Valor logrado]]&gt;0,Tabla115[[#This Row],[Meta]]&gt;0),"Sí","No")</f>
        <v>No</v>
      </c>
    </row>
    <row r="225" spans="1:10" x14ac:dyDescent="0.25">
      <c r="A225" s="1" t="s">
        <v>459</v>
      </c>
      <c r="B225" s="1" t="s">
        <v>460</v>
      </c>
      <c r="C225" s="1" t="s">
        <v>462</v>
      </c>
      <c r="D225">
        <v>230002</v>
      </c>
      <c r="E225" s="2" t="s">
        <v>33</v>
      </c>
      <c r="F225" s="4">
        <v>0.4</v>
      </c>
      <c r="J225" s="3" t="str">
        <f>IF(AND(Tabla115[[#This Row],[Valor logrado]]&gt;=Tabla115[[#This Row],[Meta]],Tabla115[[#This Row],[Valor logrado]]&gt;0,Tabla115[[#This Row],[Meta]]&gt;0),"Sí","No")</f>
        <v>No</v>
      </c>
    </row>
    <row r="226" spans="1:10" x14ac:dyDescent="0.25">
      <c r="A226" s="1" t="s">
        <v>459</v>
      </c>
      <c r="B226" s="1" t="s">
        <v>460</v>
      </c>
      <c r="C226" s="1" t="s">
        <v>463</v>
      </c>
      <c r="D226">
        <v>230004</v>
      </c>
      <c r="E226" s="2" t="s">
        <v>33</v>
      </c>
      <c r="F226" s="4">
        <v>0.4</v>
      </c>
      <c r="J226" s="3" t="str">
        <f>IF(AND(Tabla115[[#This Row],[Valor logrado]]&gt;=Tabla115[[#This Row],[Meta]],Tabla115[[#This Row],[Valor logrado]]&gt;0,Tabla115[[#This Row],[Meta]]&gt;0),"Sí","No")</f>
        <v>No</v>
      </c>
    </row>
    <row r="227" spans="1:10" x14ac:dyDescent="0.25">
      <c r="A227" s="1" t="s">
        <v>459</v>
      </c>
      <c r="B227" s="1" t="s">
        <v>460</v>
      </c>
      <c r="C227" s="1" t="s">
        <v>464</v>
      </c>
      <c r="D227">
        <v>230000</v>
      </c>
      <c r="E227" s="2" t="s">
        <v>16</v>
      </c>
      <c r="F227" s="4">
        <v>0.45</v>
      </c>
      <c r="J227" s="3" t="str">
        <f>IF(AND(Tabla115[[#This Row],[Valor logrado]]&gt;=Tabla115[[#This Row],[Meta]],Tabla115[[#This Row],[Valor logrado]]&gt;0,Tabla115[[#This Row],[Meta]]&gt;0),"Sí","No")</f>
        <v>No</v>
      </c>
    </row>
    <row r="228" spans="1:10" x14ac:dyDescent="0.25">
      <c r="A228" s="1" t="s">
        <v>459</v>
      </c>
      <c r="B228" s="1" t="s">
        <v>465</v>
      </c>
      <c r="C228" s="1" t="s">
        <v>466</v>
      </c>
      <c r="D228">
        <v>230001</v>
      </c>
      <c r="E228" s="2" t="s">
        <v>13</v>
      </c>
      <c r="F228" s="4">
        <v>0.45</v>
      </c>
      <c r="J228" s="3" t="str">
        <f>IF(AND(Tabla115[[#This Row],[Valor logrado]]&gt;=Tabla115[[#This Row],[Meta]],Tabla115[[#This Row],[Valor logrado]]&gt;0,Tabla115[[#This Row],[Meta]]&gt;0),"Sí","No")</f>
        <v>No</v>
      </c>
    </row>
    <row r="229" spans="1:10" x14ac:dyDescent="0.25">
      <c r="A229" s="1" t="s">
        <v>467</v>
      </c>
      <c r="B229" s="1" t="s">
        <v>468</v>
      </c>
      <c r="C229" s="1" t="s">
        <v>469</v>
      </c>
      <c r="D229">
        <v>240000</v>
      </c>
      <c r="E229" s="2" t="s">
        <v>16</v>
      </c>
      <c r="F229" s="4">
        <v>0.45</v>
      </c>
      <c r="J229" s="3" t="str">
        <f>IF(AND(Tabla115[[#This Row],[Valor logrado]]&gt;=Tabla115[[#This Row],[Meta]],Tabla115[[#This Row],[Valor logrado]]&gt;0,Tabla115[[#This Row],[Meta]]&gt;0),"Sí","No")</f>
        <v>No</v>
      </c>
    </row>
    <row r="230" spans="1:10" x14ac:dyDescent="0.25">
      <c r="A230" s="1" t="s">
        <v>467</v>
      </c>
      <c r="B230" s="1" t="s">
        <v>470</v>
      </c>
      <c r="C230" s="1" t="s">
        <v>471</v>
      </c>
      <c r="D230">
        <v>240001</v>
      </c>
      <c r="E230" s="2" t="s">
        <v>13</v>
      </c>
      <c r="F230" s="4">
        <v>0.45</v>
      </c>
      <c r="J230" s="3" t="str">
        <f>IF(AND(Tabla115[[#This Row],[Valor logrado]]&gt;=Tabla115[[#This Row],[Meta]],Tabla115[[#This Row],[Valor logrado]]&gt;0,Tabla115[[#This Row],[Meta]]&gt;0),"Sí","No")</f>
        <v>No</v>
      </c>
    </row>
    <row r="231" spans="1:10" ht="25.5" x14ac:dyDescent="0.25">
      <c r="A231" s="1" t="s">
        <v>467</v>
      </c>
      <c r="B231" s="1" t="s">
        <v>472</v>
      </c>
      <c r="C231" s="1" t="s">
        <v>473</v>
      </c>
      <c r="D231">
        <v>240002</v>
      </c>
      <c r="E231" s="2" t="s">
        <v>13</v>
      </c>
      <c r="F231" s="4">
        <v>0.45</v>
      </c>
      <c r="J231" s="3" t="str">
        <f>IF(AND(Tabla115[[#This Row],[Valor logrado]]&gt;=Tabla115[[#This Row],[Meta]],Tabla115[[#This Row],[Valor logrado]]&gt;0,Tabla115[[#This Row],[Meta]]&gt;0),"Sí","No")</f>
        <v>No</v>
      </c>
    </row>
    <row r="232" spans="1:10" x14ac:dyDescent="0.25">
      <c r="A232" s="1" t="s">
        <v>467</v>
      </c>
      <c r="B232" s="1" t="s">
        <v>474</v>
      </c>
      <c r="C232" s="1" t="s">
        <v>475</v>
      </c>
      <c r="D232">
        <v>240003</v>
      </c>
      <c r="E232" s="2" t="s">
        <v>13</v>
      </c>
      <c r="F232" s="4">
        <v>0.45</v>
      </c>
      <c r="J232" s="3" t="str">
        <f>IF(AND(Tabla115[[#This Row],[Valor logrado]]&gt;=Tabla115[[#This Row],[Meta]],Tabla115[[#This Row],[Valor logrado]]&gt;0,Tabla115[[#This Row],[Meta]]&gt;0),"Sí","No")</f>
        <v>No</v>
      </c>
    </row>
    <row r="233" spans="1:10" x14ac:dyDescent="0.25">
      <c r="A233" s="1" t="s">
        <v>476</v>
      </c>
      <c r="B233" s="1" t="s">
        <v>477</v>
      </c>
      <c r="C233" s="1" t="s">
        <v>478</v>
      </c>
      <c r="D233">
        <v>250000</v>
      </c>
      <c r="E233" s="2" t="s">
        <v>16</v>
      </c>
      <c r="F233" s="4">
        <v>0.4</v>
      </c>
      <c r="J233" s="3" t="str">
        <f>IF(AND(Tabla115[[#This Row],[Valor logrado]]&gt;=Tabla115[[#This Row],[Meta]],Tabla115[[#This Row],[Valor logrado]]&gt;0,Tabla115[[#This Row],[Meta]]&gt;0),"Sí","No")</f>
        <v>No</v>
      </c>
    </row>
    <row r="234" spans="1:10" x14ac:dyDescent="0.25">
      <c r="A234" s="1" t="s">
        <v>476</v>
      </c>
      <c r="B234" s="1" t="s">
        <v>479</v>
      </c>
      <c r="C234" s="1" t="s">
        <v>480</v>
      </c>
      <c r="D234">
        <v>250004</v>
      </c>
      <c r="E234" s="2" t="s">
        <v>13</v>
      </c>
      <c r="F234" s="4">
        <v>0.35</v>
      </c>
      <c r="J234" s="3" t="str">
        <f>IF(AND(Tabla115[[#This Row],[Valor logrado]]&gt;=Tabla115[[#This Row],[Meta]],Tabla115[[#This Row],[Valor logrado]]&gt;0,Tabla115[[#This Row],[Meta]]&gt;0),"Sí","No")</f>
        <v>No</v>
      </c>
    </row>
    <row r="235" spans="1:10" x14ac:dyDescent="0.25">
      <c r="A235" s="1" t="s">
        <v>476</v>
      </c>
      <c r="B235" s="1" t="s">
        <v>481</v>
      </c>
      <c r="C235" s="1" t="s">
        <v>482</v>
      </c>
      <c r="D235">
        <v>250002</v>
      </c>
      <c r="E235" s="2" t="s">
        <v>13</v>
      </c>
      <c r="F235" s="4">
        <v>0.35</v>
      </c>
      <c r="J235" s="3" t="str">
        <f>IF(AND(Tabla115[[#This Row],[Valor logrado]]&gt;=Tabla115[[#This Row],[Meta]],Tabla115[[#This Row],[Valor logrado]]&gt;0,Tabla115[[#This Row],[Meta]]&gt;0),"Sí","No")</f>
        <v>No</v>
      </c>
    </row>
    <row r="236" spans="1:10" x14ac:dyDescent="0.25">
      <c r="A236" s="1" t="s">
        <v>476</v>
      </c>
      <c r="B236" s="1" t="s">
        <v>483</v>
      </c>
      <c r="C236" s="1" t="s">
        <v>484</v>
      </c>
      <c r="D236">
        <v>250001</v>
      </c>
      <c r="E236" s="2" t="s">
        <v>13</v>
      </c>
      <c r="F236" s="4">
        <v>0.4</v>
      </c>
      <c r="J236" s="3" t="str">
        <f>IF(AND(Tabla115[[#This Row],[Valor logrado]]&gt;=Tabla115[[#This Row],[Meta]],Tabla115[[#This Row],[Valor logrado]]&gt;0,Tabla115[[#This Row],[Meta]]&gt;0),"Sí","No")</f>
        <v>No</v>
      </c>
    </row>
    <row r="237" spans="1:10" x14ac:dyDescent="0.25">
      <c r="A237" s="1" t="s">
        <v>476</v>
      </c>
      <c r="B237" s="1" t="s">
        <v>485</v>
      </c>
      <c r="C237" s="1" t="s">
        <v>486</v>
      </c>
      <c r="D237">
        <v>250003</v>
      </c>
      <c r="E237" s="2" t="s">
        <v>13</v>
      </c>
      <c r="F237" s="4">
        <v>0.4</v>
      </c>
      <c r="J237" s="3" t="str">
        <f>IF(AND(Tabla115[[#This Row],[Valor logrado]]&gt;=Tabla115[[#This Row],[Meta]],Tabla115[[#This Row],[Valor logrado]]&gt;0,Tabla115[[#This Row],[Meta]]&gt;0),"Sí","No")</f>
        <v>No</v>
      </c>
    </row>
    <row r="238" spans="1:10" x14ac:dyDescent="0.25">
      <c r="A238" s="1" t="s">
        <v>487</v>
      </c>
      <c r="B238" s="1" t="s">
        <v>488</v>
      </c>
      <c r="C238" s="1" t="s">
        <v>489</v>
      </c>
      <c r="D238">
        <v>150200</v>
      </c>
      <c r="E238" s="2" t="s">
        <v>16</v>
      </c>
      <c r="F238" s="4">
        <v>0.45</v>
      </c>
      <c r="J238" s="3" t="str">
        <f>IF(AND(Tabla115[[#This Row],[Valor logrado]]&gt;=Tabla115[[#This Row],[Meta]],Tabla115[[#This Row],[Valor logrado]]&gt;0,Tabla115[[#This Row],[Meta]]&gt;0),"Sí","No")</f>
        <v>No</v>
      </c>
    </row>
    <row r="239" spans="1:10" x14ac:dyDescent="0.25">
      <c r="A239" s="1" t="s">
        <v>487</v>
      </c>
      <c r="B239" s="1" t="s">
        <v>490</v>
      </c>
      <c r="C239" s="1" t="s">
        <v>491</v>
      </c>
      <c r="D239">
        <v>150201</v>
      </c>
      <c r="E239" s="2" t="s">
        <v>13</v>
      </c>
      <c r="F239" s="4">
        <v>0.45</v>
      </c>
      <c r="J239" s="3" t="str">
        <f>IF(AND(Tabla115[[#This Row],[Valor logrado]]&gt;=Tabla115[[#This Row],[Meta]],Tabla115[[#This Row],[Valor logrado]]&gt;0,Tabla115[[#This Row],[Meta]]&gt;0),"Sí","No")</f>
        <v>No</v>
      </c>
    </row>
    <row r="240" spans="1:10" x14ac:dyDescent="0.25">
      <c r="A240" s="1" t="s">
        <v>487</v>
      </c>
      <c r="B240" s="1" t="s">
        <v>492</v>
      </c>
      <c r="C240" s="1" t="s">
        <v>493</v>
      </c>
      <c r="D240">
        <v>150202</v>
      </c>
      <c r="E240" s="2" t="s">
        <v>13</v>
      </c>
      <c r="F240" s="4">
        <v>0.45</v>
      </c>
      <c r="J240" s="3" t="str">
        <f>IF(AND(Tabla115[[#This Row],[Valor logrado]]&gt;=Tabla115[[#This Row],[Meta]],Tabla115[[#This Row],[Valor logrado]]&gt;0,Tabla115[[#This Row],[Meta]]&gt;0),"Sí","No")</f>
        <v>No</v>
      </c>
    </row>
    <row r="241" spans="1:10" x14ac:dyDescent="0.25">
      <c r="A241" s="1" t="s">
        <v>487</v>
      </c>
      <c r="B241" s="1" t="s">
        <v>494</v>
      </c>
      <c r="C241" s="1" t="s">
        <v>495</v>
      </c>
      <c r="D241">
        <v>150203</v>
      </c>
      <c r="E241" s="2" t="s">
        <v>13</v>
      </c>
      <c r="F241" s="4">
        <v>0.45</v>
      </c>
      <c r="J241" s="3" t="str">
        <f>IF(AND(Tabla115[[#This Row],[Valor logrado]]&gt;=Tabla115[[#This Row],[Meta]],Tabla115[[#This Row],[Valor logrado]]&gt;0,Tabla115[[#This Row],[Meta]]&gt;0),"Sí","No")</f>
        <v>No</v>
      </c>
    </row>
    <row r="242" spans="1:10" x14ac:dyDescent="0.25">
      <c r="A242" s="1" t="s">
        <v>487</v>
      </c>
      <c r="B242" s="1" t="s">
        <v>496</v>
      </c>
      <c r="C242" s="1" t="s">
        <v>497</v>
      </c>
      <c r="D242">
        <v>150204</v>
      </c>
      <c r="E242" s="2" t="s">
        <v>13</v>
      </c>
      <c r="F242" s="4">
        <v>0.35</v>
      </c>
      <c r="J242" s="3" t="str">
        <f>IF(AND(Tabla115[[#This Row],[Valor logrado]]&gt;=Tabla115[[#This Row],[Meta]],Tabla115[[#This Row],[Valor logrado]]&gt;0,Tabla115[[#This Row],[Meta]]&gt;0),"Sí","No")</f>
        <v>No</v>
      </c>
    </row>
    <row r="243" spans="1:10" x14ac:dyDescent="0.25">
      <c r="A243" s="1" t="s">
        <v>487</v>
      </c>
      <c r="B243" s="1" t="s">
        <v>498</v>
      </c>
      <c r="C243" s="1" t="s">
        <v>499</v>
      </c>
      <c r="D243">
        <v>150205</v>
      </c>
      <c r="E243" s="2" t="s">
        <v>13</v>
      </c>
      <c r="F243" s="4">
        <v>0.4</v>
      </c>
      <c r="J243" s="3" t="str">
        <f>IF(AND(Tabla115[[#This Row],[Valor logrado]]&gt;=Tabla115[[#This Row],[Meta]],Tabla115[[#This Row],[Valor logrado]]&gt;0,Tabla115[[#This Row],[Meta]]&gt;0),"Sí","No")</f>
        <v>No</v>
      </c>
    </row>
    <row r="244" spans="1:10" x14ac:dyDescent="0.25">
      <c r="A244" s="1" t="s">
        <v>487</v>
      </c>
      <c r="B244" s="1" t="s">
        <v>500</v>
      </c>
      <c r="C244" s="1" t="s">
        <v>501</v>
      </c>
      <c r="D244">
        <v>150206</v>
      </c>
      <c r="E244" s="2" t="s">
        <v>13</v>
      </c>
      <c r="F244" s="4">
        <v>0.4</v>
      </c>
      <c r="J244" s="3" t="str">
        <f>IF(AND(Tabla115[[#This Row],[Valor logrado]]&gt;=Tabla115[[#This Row],[Meta]],Tabla115[[#This Row],[Valor logrado]]&gt;0,Tabla115[[#This Row],[Meta]]&gt;0),"Sí","No")</f>
        <v>No</v>
      </c>
    </row>
    <row r="245" spans="1:10" x14ac:dyDescent="0.25">
      <c r="A245" s="1" t="s">
        <v>487</v>
      </c>
      <c r="B245" s="1" t="s">
        <v>502</v>
      </c>
      <c r="C245" s="1" t="s">
        <v>503</v>
      </c>
      <c r="D245">
        <v>150207</v>
      </c>
      <c r="E245" s="2" t="s">
        <v>13</v>
      </c>
      <c r="F245" s="4">
        <v>0.4</v>
      </c>
      <c r="J245" s="3" t="str">
        <f>IF(AND(Tabla115[[#This Row],[Valor logrado]]&gt;=Tabla115[[#This Row],[Meta]],Tabla115[[#This Row],[Valor logrado]]&gt;0,Tabla115[[#This Row],[Meta]]&gt;0),"Sí","No")</f>
        <v>No</v>
      </c>
    </row>
    <row r="246" spans="1:10" x14ac:dyDescent="0.25">
      <c r="A246" s="1" t="s">
        <v>487</v>
      </c>
      <c r="B246" s="1" t="s">
        <v>504</v>
      </c>
      <c r="C246" s="1" t="s">
        <v>505</v>
      </c>
      <c r="D246">
        <v>150208</v>
      </c>
      <c r="E246" s="2" t="s">
        <v>13</v>
      </c>
      <c r="F246" s="4">
        <v>0.45</v>
      </c>
      <c r="J246" s="3" t="str">
        <f>IF(AND(Tabla115[[#This Row],[Valor logrado]]&gt;=Tabla115[[#This Row],[Meta]],Tabla115[[#This Row],[Valor logrado]]&gt;0,Tabla115[[#This Row],[Meta]]&gt;0),"Sí","No")</f>
        <v>No</v>
      </c>
    </row>
    <row r="247" spans="1:10" x14ac:dyDescent="0.25">
      <c r="A247" s="1" t="s">
        <v>487</v>
      </c>
      <c r="B247" s="1" t="s">
        <v>506</v>
      </c>
      <c r="C247" s="1" t="s">
        <v>507</v>
      </c>
      <c r="D247">
        <v>150209</v>
      </c>
      <c r="E247" s="2" t="s">
        <v>13</v>
      </c>
      <c r="F247" s="4">
        <v>0.45</v>
      </c>
      <c r="J247" s="3" t="str">
        <f>IF(AND(Tabla115[[#This Row],[Valor logrado]]&gt;=Tabla115[[#This Row],[Meta]],Tabla115[[#This Row],[Valor logrado]]&gt;0,Tabla115[[#This Row],[Meta]]&gt;0),"Sí","No")</f>
        <v>No</v>
      </c>
    </row>
    <row r="248" spans="1:10" x14ac:dyDescent="0.25">
      <c r="A248" s="1" t="s">
        <v>508</v>
      </c>
      <c r="B248" s="1" t="s">
        <v>509</v>
      </c>
      <c r="C248" s="1" t="s">
        <v>510</v>
      </c>
      <c r="D248">
        <v>70101</v>
      </c>
      <c r="E248" s="2" t="s">
        <v>16</v>
      </c>
      <c r="F248" s="4">
        <v>0.42</v>
      </c>
      <c r="J248" s="3" t="str">
        <f>IF(AND(Tabla115[[#This Row],[Valor logrado]]&gt;=Tabla115[[#This Row],[Meta]],Tabla115[[#This Row],[Valor logrado]]&gt;0,Tabla115[[#This Row],[Meta]]&gt;0),"Sí","No")</f>
        <v>No</v>
      </c>
    </row>
    <row r="249" spans="1:10" x14ac:dyDescent="0.25">
      <c r="A249" s="1" t="s">
        <v>508</v>
      </c>
      <c r="B249" s="1" t="s">
        <v>511</v>
      </c>
      <c r="C249" s="1" t="s">
        <v>512</v>
      </c>
      <c r="D249">
        <v>70102</v>
      </c>
      <c r="E249" s="2" t="s">
        <v>13</v>
      </c>
      <c r="F249" s="4">
        <v>0.45</v>
      </c>
      <c r="J249" s="3" t="str">
        <f>IF(AND(Tabla115[[#This Row],[Valor logrado]]&gt;=Tabla115[[#This Row],[Meta]],Tabla115[[#This Row],[Valor logrado]]&gt;0,Tabla115[[#This Row],[Meta]]&gt;0),"Sí","No")</f>
        <v>No</v>
      </c>
    </row>
  </sheetData>
  <pageMargins left="0.7" right="0.7" top="0.75" bottom="0.75" header="0.3" footer="0.3"/>
  <tableParts count="1">
    <tablePart r:id="rId1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010C18-6D29-480F-9932-3B7AAB3E9D08}">
  <sheetPr codeName="Hoja15">
    <tabColor theme="3" tint="0.59999389629810485"/>
  </sheetPr>
  <dimension ref="A1:J249"/>
  <sheetViews>
    <sheetView workbookViewId="0"/>
  </sheetViews>
  <sheetFormatPr baseColWidth="10" defaultColWidth="11.42578125" defaultRowHeight="15" x14ac:dyDescent="0.25"/>
  <cols>
    <col min="1" max="1" width="21.7109375" bestFit="1" customWidth="1"/>
    <col min="2" max="2" width="74.85546875" customWidth="1"/>
    <col min="3" max="3" width="36.28515625" customWidth="1"/>
    <col min="4" max="4" width="25.140625" customWidth="1"/>
    <col min="5" max="5" width="17.7109375" bestFit="1" customWidth="1"/>
    <col min="6" max="6" width="14.7109375" style="4" customWidth="1"/>
    <col min="7" max="7" width="13.28515625" style="3" customWidth="1"/>
    <col min="8" max="8" width="15.28515625" style="3" customWidth="1"/>
    <col min="9" max="9" width="15" style="4" customWidth="1"/>
    <col min="10" max="10" width="15.85546875" style="3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4" t="s">
        <v>5</v>
      </c>
      <c r="G1" s="3" t="s">
        <v>6</v>
      </c>
      <c r="H1" s="3" t="s">
        <v>7</v>
      </c>
      <c r="I1" s="4" t="s">
        <v>8</v>
      </c>
      <c r="J1" s="3" t="s">
        <v>9</v>
      </c>
    </row>
    <row r="2" spans="1:10" x14ac:dyDescent="0.25">
      <c r="A2" s="1" t="s">
        <v>10</v>
      </c>
      <c r="B2" s="1" t="s">
        <v>11</v>
      </c>
      <c r="C2" s="1" t="s">
        <v>12</v>
      </c>
      <c r="D2">
        <v>150102</v>
      </c>
      <c r="E2" s="2" t="s">
        <v>13</v>
      </c>
      <c r="F2" s="4">
        <v>0.65</v>
      </c>
      <c r="J2" s="3" t="str">
        <f>IF(AND(Tabla116[[#This Row],[Valor logrado]]&gt;=Tabla116[[#This Row],[Meta]],Tabla116[[#This Row],[Valor logrado]]&gt;0,Tabla116[[#This Row],[Meta]]&gt;0),"Sí","No")</f>
        <v>No</v>
      </c>
    </row>
    <row r="3" spans="1:10" x14ac:dyDescent="0.25">
      <c r="A3" s="1" t="s">
        <v>10</v>
      </c>
      <c r="B3" s="1" t="s">
        <v>14</v>
      </c>
      <c r="C3" s="1" t="s">
        <v>15</v>
      </c>
      <c r="D3">
        <v>150101</v>
      </c>
      <c r="E3" s="2" t="s">
        <v>16</v>
      </c>
      <c r="F3" s="4">
        <v>0.65</v>
      </c>
      <c r="J3" s="3" t="str">
        <f>IF(AND(Tabla116[[#This Row],[Valor logrado]]&gt;=Tabla116[[#This Row],[Meta]],Tabla116[[#This Row],[Valor logrado]]&gt;0,Tabla116[[#This Row],[Meta]]&gt;0),"Sí","No")</f>
        <v>No</v>
      </c>
    </row>
    <row r="4" spans="1:10" x14ac:dyDescent="0.25">
      <c r="A4" s="1" t="s">
        <v>10</v>
      </c>
      <c r="B4" s="1" t="s">
        <v>18</v>
      </c>
      <c r="C4" s="1" t="s">
        <v>19</v>
      </c>
      <c r="D4">
        <v>150103</v>
      </c>
      <c r="E4" s="2" t="s">
        <v>13</v>
      </c>
      <c r="F4" s="4">
        <v>0.65</v>
      </c>
      <c r="J4" s="3" t="str">
        <f>IF(AND(Tabla116[[#This Row],[Valor logrado]]&gt;=Tabla116[[#This Row],[Meta]],Tabla116[[#This Row],[Valor logrado]]&gt;0,Tabla116[[#This Row],[Meta]]&gt;0),"Sí","No")</f>
        <v>No</v>
      </c>
    </row>
    <row r="5" spans="1:10" x14ac:dyDescent="0.25">
      <c r="A5" s="1" t="s">
        <v>10</v>
      </c>
      <c r="B5" s="1" t="s">
        <v>20</v>
      </c>
      <c r="C5" s="1" t="s">
        <v>21</v>
      </c>
      <c r="D5">
        <v>150104</v>
      </c>
      <c r="E5" s="2" t="s">
        <v>13</v>
      </c>
      <c r="F5" s="4">
        <v>0.65</v>
      </c>
      <c r="J5" s="3" t="str">
        <f>IF(AND(Tabla116[[#This Row],[Valor logrado]]&gt;=Tabla116[[#This Row],[Meta]],Tabla116[[#This Row],[Valor logrado]]&gt;0,Tabla116[[#This Row],[Meta]]&gt;0),"Sí","No")</f>
        <v>No</v>
      </c>
    </row>
    <row r="6" spans="1:10" x14ac:dyDescent="0.25">
      <c r="A6" s="1" t="s">
        <v>10</v>
      </c>
      <c r="B6" s="1" t="s">
        <v>22</v>
      </c>
      <c r="C6" s="1" t="s">
        <v>23</v>
      </c>
      <c r="D6">
        <v>150105</v>
      </c>
      <c r="E6" s="2" t="s">
        <v>13</v>
      </c>
      <c r="F6" s="4">
        <v>0.65</v>
      </c>
      <c r="J6" s="3" t="str">
        <f>IF(AND(Tabla116[[#This Row],[Valor logrado]]&gt;=Tabla116[[#This Row],[Meta]],Tabla116[[#This Row],[Valor logrado]]&gt;0,Tabla116[[#This Row],[Meta]]&gt;0),"Sí","No")</f>
        <v>No</v>
      </c>
    </row>
    <row r="7" spans="1:10" x14ac:dyDescent="0.25">
      <c r="A7" s="1" t="s">
        <v>10</v>
      </c>
      <c r="B7" s="1" t="s">
        <v>24</v>
      </c>
      <c r="C7" s="1" t="s">
        <v>25</v>
      </c>
      <c r="D7">
        <v>150106</v>
      </c>
      <c r="E7" s="2" t="s">
        <v>13</v>
      </c>
      <c r="F7" s="4">
        <v>0.65</v>
      </c>
      <c r="J7" s="3" t="str">
        <f>IF(AND(Tabla116[[#This Row],[Valor logrado]]&gt;=Tabla116[[#This Row],[Meta]],Tabla116[[#This Row],[Valor logrado]]&gt;0,Tabla116[[#This Row],[Meta]]&gt;0),"Sí","No")</f>
        <v>No</v>
      </c>
    </row>
    <row r="8" spans="1:10" x14ac:dyDescent="0.25">
      <c r="A8" s="1" t="s">
        <v>10</v>
      </c>
      <c r="B8" s="1" t="s">
        <v>26</v>
      </c>
      <c r="C8" s="1" t="s">
        <v>27</v>
      </c>
      <c r="D8">
        <v>150107</v>
      </c>
      <c r="E8" s="2" t="s">
        <v>13</v>
      </c>
      <c r="F8" s="4">
        <v>0.65</v>
      </c>
      <c r="J8" s="3" t="str">
        <f>IF(AND(Tabla116[[#This Row],[Valor logrado]]&gt;=Tabla116[[#This Row],[Meta]],Tabla116[[#This Row],[Valor logrado]]&gt;0,Tabla116[[#This Row],[Meta]]&gt;0),"Sí","No")</f>
        <v>No</v>
      </c>
    </row>
    <row r="9" spans="1:10" x14ac:dyDescent="0.25">
      <c r="A9" s="1" t="s">
        <v>10</v>
      </c>
      <c r="B9" s="1" t="s">
        <v>28</v>
      </c>
      <c r="C9" s="1" t="s">
        <v>29</v>
      </c>
      <c r="D9">
        <v>150108</v>
      </c>
      <c r="E9" s="2" t="s">
        <v>13</v>
      </c>
      <c r="F9" s="4">
        <v>0.65</v>
      </c>
      <c r="J9" s="3" t="str">
        <f>IF(AND(Tabla116[[#This Row],[Valor logrado]]&gt;=Tabla116[[#This Row],[Meta]],Tabla116[[#This Row],[Valor logrado]]&gt;0,Tabla116[[#This Row],[Meta]]&gt;0),"Sí","No")</f>
        <v>No</v>
      </c>
    </row>
    <row r="10" spans="1:10" x14ac:dyDescent="0.25">
      <c r="A10" s="1" t="s">
        <v>30</v>
      </c>
      <c r="B10" s="1" t="s">
        <v>31</v>
      </c>
      <c r="C10" s="1" t="s">
        <v>32</v>
      </c>
      <c r="D10">
        <v>10003</v>
      </c>
      <c r="E10" s="2" t="s">
        <v>33</v>
      </c>
      <c r="F10" s="4">
        <v>0.65</v>
      </c>
      <c r="J10" s="3" t="str">
        <f>IF(AND(Tabla116[[#This Row],[Valor logrado]]&gt;=Tabla116[[#This Row],[Meta]],Tabla116[[#This Row],[Valor logrado]]&gt;0,Tabla116[[#This Row],[Meta]]&gt;0),"Sí","No")</f>
        <v>No</v>
      </c>
    </row>
    <row r="11" spans="1:10" x14ac:dyDescent="0.25">
      <c r="A11" s="1" t="s">
        <v>30</v>
      </c>
      <c r="B11" s="1" t="s">
        <v>31</v>
      </c>
      <c r="C11" s="1" t="s">
        <v>34</v>
      </c>
      <c r="D11">
        <v>10001</v>
      </c>
      <c r="E11" s="2" t="s">
        <v>33</v>
      </c>
      <c r="F11" s="4">
        <v>0.65</v>
      </c>
      <c r="J11" s="3" t="str">
        <f>IF(AND(Tabla116[[#This Row],[Valor logrado]]&gt;=Tabla116[[#This Row],[Meta]],Tabla116[[#This Row],[Valor logrado]]&gt;0,Tabla116[[#This Row],[Meta]]&gt;0),"Sí","No")</f>
        <v>No</v>
      </c>
    </row>
    <row r="12" spans="1:10" x14ac:dyDescent="0.25">
      <c r="A12" s="1" t="s">
        <v>30</v>
      </c>
      <c r="B12" s="1" t="s">
        <v>31</v>
      </c>
      <c r="C12" s="1" t="s">
        <v>35</v>
      </c>
      <c r="D12">
        <v>10000</v>
      </c>
      <c r="E12" s="2" t="s">
        <v>16</v>
      </c>
      <c r="F12" s="4">
        <v>0.62</v>
      </c>
      <c r="J12" s="3" t="str">
        <f>IF(AND(Tabla116[[#This Row],[Valor logrado]]&gt;=Tabla116[[#This Row],[Meta]],Tabla116[[#This Row],[Valor logrado]]&gt;0,Tabla116[[#This Row],[Meta]]&gt;0),"Sí","No")</f>
        <v>No</v>
      </c>
    </row>
    <row r="13" spans="1:10" x14ac:dyDescent="0.25">
      <c r="A13" s="1" t="s">
        <v>30</v>
      </c>
      <c r="B13" s="1" t="s">
        <v>31</v>
      </c>
      <c r="C13" s="1" t="s">
        <v>36</v>
      </c>
      <c r="D13">
        <v>10005</v>
      </c>
      <c r="E13" s="2" t="s">
        <v>33</v>
      </c>
      <c r="F13" s="4">
        <v>0.6</v>
      </c>
      <c r="J13" s="3" t="str">
        <f>IF(AND(Tabla116[[#This Row],[Valor logrado]]&gt;=Tabla116[[#This Row],[Meta]],Tabla116[[#This Row],[Valor logrado]]&gt;0,Tabla116[[#This Row],[Meta]]&gt;0),"Sí","No")</f>
        <v>No</v>
      </c>
    </row>
    <row r="14" spans="1:10" x14ac:dyDescent="0.25">
      <c r="A14" s="1" t="s">
        <v>30</v>
      </c>
      <c r="B14" s="1" t="s">
        <v>31</v>
      </c>
      <c r="C14" s="1" t="s">
        <v>37</v>
      </c>
      <c r="D14">
        <v>10006</v>
      </c>
      <c r="E14" s="2" t="s">
        <v>33</v>
      </c>
      <c r="F14" s="4">
        <v>0.6</v>
      </c>
      <c r="J14" s="3" t="str">
        <f>IF(AND(Tabla116[[#This Row],[Valor logrado]]&gt;=Tabla116[[#This Row],[Meta]],Tabla116[[#This Row],[Valor logrado]]&gt;0,Tabla116[[#This Row],[Meta]]&gt;0),"Sí","No")</f>
        <v>No</v>
      </c>
    </row>
    <row r="15" spans="1:10" x14ac:dyDescent="0.25">
      <c r="A15" s="1" t="s">
        <v>30</v>
      </c>
      <c r="B15" s="1" t="s">
        <v>38</v>
      </c>
      <c r="C15" s="1" t="s">
        <v>39</v>
      </c>
      <c r="D15">
        <v>10007</v>
      </c>
      <c r="E15" s="2" t="s">
        <v>13</v>
      </c>
      <c r="F15" s="4">
        <v>0.6</v>
      </c>
      <c r="J15" s="3" t="str">
        <f>IF(AND(Tabla116[[#This Row],[Valor logrado]]&gt;=Tabla116[[#This Row],[Meta]],Tabla116[[#This Row],[Valor logrado]]&gt;0,Tabla116[[#This Row],[Meta]]&gt;0),"Sí","No")</f>
        <v>No</v>
      </c>
    </row>
    <row r="16" spans="1:10" x14ac:dyDescent="0.25">
      <c r="A16" s="1" t="s">
        <v>30</v>
      </c>
      <c r="B16" s="1" t="s">
        <v>40</v>
      </c>
      <c r="C16" s="1" t="s">
        <v>41</v>
      </c>
      <c r="D16">
        <v>10004</v>
      </c>
      <c r="E16" s="2" t="s">
        <v>13</v>
      </c>
      <c r="F16" s="4">
        <v>0.55000000000000004</v>
      </c>
      <c r="J16" s="3" t="str">
        <f>IF(AND(Tabla116[[#This Row],[Valor logrado]]&gt;=Tabla116[[#This Row],[Meta]],Tabla116[[#This Row],[Valor logrado]]&gt;0,Tabla116[[#This Row],[Meta]]&gt;0),"Sí","No")</f>
        <v>No</v>
      </c>
    </row>
    <row r="17" spans="1:10" x14ac:dyDescent="0.25">
      <c r="A17" s="1" t="s">
        <v>30</v>
      </c>
      <c r="B17" s="1" t="s">
        <v>42</v>
      </c>
      <c r="C17" s="1" t="s">
        <v>43</v>
      </c>
      <c r="D17">
        <v>10002</v>
      </c>
      <c r="E17" s="2" t="s">
        <v>13</v>
      </c>
      <c r="F17" s="4">
        <v>0.65</v>
      </c>
      <c r="J17" s="3" t="str">
        <f>IF(AND(Tabla116[[#This Row],[Valor logrado]]&gt;=Tabla116[[#This Row],[Meta]],Tabla116[[#This Row],[Valor logrado]]&gt;0,Tabla116[[#This Row],[Meta]]&gt;0),"Sí","No")</f>
        <v>No</v>
      </c>
    </row>
    <row r="18" spans="1:10" x14ac:dyDescent="0.25">
      <c r="A18" s="1" t="s">
        <v>30</v>
      </c>
      <c r="B18" s="1" t="s">
        <v>42</v>
      </c>
      <c r="C18" s="1" t="s">
        <v>44</v>
      </c>
      <c r="D18">
        <v>10009</v>
      </c>
      <c r="E18" s="2" t="s">
        <v>33</v>
      </c>
      <c r="F18" s="4">
        <v>0.55000000000000004</v>
      </c>
      <c r="J18" s="3" t="str">
        <f>IF(AND(Tabla116[[#This Row],[Valor logrado]]&gt;=Tabla116[[#This Row],[Meta]],Tabla116[[#This Row],[Valor logrado]]&gt;0,Tabla116[[#This Row],[Meta]]&gt;0),"Sí","No")</f>
        <v>No</v>
      </c>
    </row>
    <row r="19" spans="1:10" x14ac:dyDescent="0.25">
      <c r="A19" s="1" t="s">
        <v>45</v>
      </c>
      <c r="B19" s="1" t="s">
        <v>46</v>
      </c>
      <c r="C19" s="1" t="s">
        <v>47</v>
      </c>
      <c r="D19">
        <v>20000</v>
      </c>
      <c r="E19" s="2" t="s">
        <v>16</v>
      </c>
      <c r="F19" s="4">
        <v>0.63</v>
      </c>
      <c r="J19" s="3" t="str">
        <f>IF(AND(Tabla116[[#This Row],[Valor logrado]]&gt;=Tabla116[[#This Row],[Meta]],Tabla116[[#This Row],[Valor logrado]]&gt;0,Tabla116[[#This Row],[Meta]]&gt;0),"Sí","No")</f>
        <v>No</v>
      </c>
    </row>
    <row r="20" spans="1:10" x14ac:dyDescent="0.25">
      <c r="A20" s="1" t="s">
        <v>45</v>
      </c>
      <c r="B20" s="1" t="s">
        <v>48</v>
      </c>
      <c r="C20" s="1" t="s">
        <v>49</v>
      </c>
      <c r="D20">
        <v>20018</v>
      </c>
      <c r="E20" s="2" t="s">
        <v>13</v>
      </c>
      <c r="F20" s="4">
        <v>0.65</v>
      </c>
      <c r="J20" s="3" t="str">
        <f>IF(AND(Tabla116[[#This Row],[Valor logrado]]&gt;=Tabla116[[#This Row],[Meta]],Tabla116[[#This Row],[Valor logrado]]&gt;0,Tabla116[[#This Row],[Meta]]&gt;0),"Sí","No")</f>
        <v>No</v>
      </c>
    </row>
    <row r="21" spans="1:10" x14ac:dyDescent="0.25">
      <c r="A21" s="1" t="s">
        <v>45</v>
      </c>
      <c r="B21" s="1" t="s">
        <v>50</v>
      </c>
      <c r="C21" s="1" t="s">
        <v>51</v>
      </c>
      <c r="D21">
        <v>20012</v>
      </c>
      <c r="E21" s="2" t="s">
        <v>13</v>
      </c>
      <c r="F21" s="4">
        <v>0.6</v>
      </c>
      <c r="J21" s="3" t="str">
        <f>IF(AND(Tabla116[[#This Row],[Valor logrado]]&gt;=Tabla116[[#This Row],[Meta]],Tabla116[[#This Row],[Valor logrado]]&gt;0,Tabla116[[#This Row],[Meta]]&gt;0),"Sí","No")</f>
        <v>No</v>
      </c>
    </row>
    <row r="22" spans="1:10" x14ac:dyDescent="0.25">
      <c r="A22" s="1" t="s">
        <v>45</v>
      </c>
      <c r="B22" s="1" t="s">
        <v>52</v>
      </c>
      <c r="C22" s="1" t="s">
        <v>53</v>
      </c>
      <c r="D22">
        <v>20011</v>
      </c>
      <c r="E22" s="2" t="s">
        <v>13</v>
      </c>
      <c r="F22" s="4">
        <v>0.6</v>
      </c>
      <c r="J22" s="3" t="str">
        <f>IF(AND(Tabla116[[#This Row],[Valor logrado]]&gt;=Tabla116[[#This Row],[Meta]],Tabla116[[#This Row],[Valor logrado]]&gt;0,Tabla116[[#This Row],[Meta]]&gt;0),"Sí","No")</f>
        <v>No</v>
      </c>
    </row>
    <row r="23" spans="1:10" x14ac:dyDescent="0.25">
      <c r="A23" s="1" t="s">
        <v>45</v>
      </c>
      <c r="B23" s="1" t="s">
        <v>54</v>
      </c>
      <c r="C23" s="1" t="s">
        <v>55</v>
      </c>
      <c r="D23">
        <v>20002</v>
      </c>
      <c r="E23" s="2" t="s">
        <v>13</v>
      </c>
      <c r="F23" s="4">
        <v>0.6</v>
      </c>
      <c r="J23" s="3" t="str">
        <f>IF(AND(Tabla116[[#This Row],[Valor logrado]]&gt;=Tabla116[[#This Row],[Meta]],Tabla116[[#This Row],[Valor logrado]]&gt;0,Tabla116[[#This Row],[Meta]]&gt;0),"Sí","No")</f>
        <v>No</v>
      </c>
    </row>
    <row r="24" spans="1:10" x14ac:dyDescent="0.25">
      <c r="A24" s="1" t="s">
        <v>45</v>
      </c>
      <c r="B24" s="1" t="s">
        <v>56</v>
      </c>
      <c r="C24" s="1" t="s">
        <v>57</v>
      </c>
      <c r="D24">
        <v>20016</v>
      </c>
      <c r="E24" s="2" t="s">
        <v>13</v>
      </c>
      <c r="F24" s="4">
        <v>0.6</v>
      </c>
      <c r="J24" s="3" t="str">
        <f>IF(AND(Tabla116[[#This Row],[Valor logrado]]&gt;=Tabla116[[#This Row],[Meta]],Tabla116[[#This Row],[Valor logrado]]&gt;0,Tabla116[[#This Row],[Meta]]&gt;0),"Sí","No")</f>
        <v>No</v>
      </c>
    </row>
    <row r="25" spans="1:10" x14ac:dyDescent="0.25">
      <c r="A25" s="1" t="s">
        <v>45</v>
      </c>
      <c r="B25" s="1" t="s">
        <v>58</v>
      </c>
      <c r="C25" s="1" t="s">
        <v>59</v>
      </c>
      <c r="D25">
        <v>20019</v>
      </c>
      <c r="E25" s="2" t="s">
        <v>13</v>
      </c>
      <c r="F25" s="4">
        <v>0.6</v>
      </c>
      <c r="J25" s="3" t="str">
        <f>IF(AND(Tabla116[[#This Row],[Valor logrado]]&gt;=Tabla116[[#This Row],[Meta]],Tabla116[[#This Row],[Valor logrado]]&gt;0,Tabla116[[#This Row],[Meta]]&gt;0),"Sí","No")</f>
        <v>No</v>
      </c>
    </row>
    <row r="26" spans="1:10" x14ac:dyDescent="0.25">
      <c r="A26" s="1" t="s">
        <v>45</v>
      </c>
      <c r="B26" s="1" t="s">
        <v>60</v>
      </c>
      <c r="C26" s="1" t="s">
        <v>61</v>
      </c>
      <c r="D26">
        <v>20007</v>
      </c>
      <c r="E26" s="2" t="s">
        <v>13</v>
      </c>
      <c r="F26" s="4">
        <v>0.6</v>
      </c>
      <c r="J26" s="3" t="str">
        <f>IF(AND(Tabla116[[#This Row],[Valor logrado]]&gt;=Tabla116[[#This Row],[Meta]],Tabla116[[#This Row],[Valor logrado]]&gt;0,Tabla116[[#This Row],[Meta]]&gt;0),"Sí","No")</f>
        <v>No</v>
      </c>
    </row>
    <row r="27" spans="1:10" x14ac:dyDescent="0.25">
      <c r="A27" s="1" t="s">
        <v>45</v>
      </c>
      <c r="B27" s="1" t="s">
        <v>62</v>
      </c>
      <c r="C27" s="1" t="s">
        <v>63</v>
      </c>
      <c r="D27">
        <v>20010</v>
      </c>
      <c r="E27" s="2" t="s">
        <v>13</v>
      </c>
      <c r="F27" s="4">
        <v>0.6</v>
      </c>
      <c r="J27" s="3" t="str">
        <f>IF(AND(Tabla116[[#This Row],[Valor logrado]]&gt;=Tabla116[[#This Row],[Meta]],Tabla116[[#This Row],[Valor logrado]]&gt;0,Tabla116[[#This Row],[Meta]]&gt;0),"Sí","No")</f>
        <v>No</v>
      </c>
    </row>
    <row r="28" spans="1:10" x14ac:dyDescent="0.25">
      <c r="A28" s="1" t="s">
        <v>45</v>
      </c>
      <c r="B28" s="1" t="s">
        <v>64</v>
      </c>
      <c r="C28" s="1" t="s">
        <v>65</v>
      </c>
      <c r="D28">
        <v>20015</v>
      </c>
      <c r="E28" s="2" t="s">
        <v>13</v>
      </c>
      <c r="F28" s="4">
        <v>0.6</v>
      </c>
      <c r="J28" s="3" t="str">
        <f>IF(AND(Tabla116[[#This Row],[Valor logrado]]&gt;=Tabla116[[#This Row],[Meta]],Tabla116[[#This Row],[Valor logrado]]&gt;0,Tabla116[[#This Row],[Meta]]&gt;0),"Sí","No")</f>
        <v>No</v>
      </c>
    </row>
    <row r="29" spans="1:10" x14ac:dyDescent="0.25">
      <c r="A29" s="1" t="s">
        <v>45</v>
      </c>
      <c r="B29" s="1" t="s">
        <v>66</v>
      </c>
      <c r="C29" s="1" t="s">
        <v>67</v>
      </c>
      <c r="D29">
        <v>20008</v>
      </c>
      <c r="E29" s="2" t="s">
        <v>13</v>
      </c>
      <c r="F29" s="4">
        <v>0.65</v>
      </c>
      <c r="J29" s="3" t="str">
        <f>IF(AND(Tabla116[[#This Row],[Valor logrado]]&gt;=Tabla116[[#This Row],[Meta]],Tabla116[[#This Row],[Valor logrado]]&gt;0,Tabla116[[#This Row],[Meta]]&gt;0),"Sí","No")</f>
        <v>No</v>
      </c>
    </row>
    <row r="30" spans="1:10" x14ac:dyDescent="0.25">
      <c r="A30" s="1" t="s">
        <v>45</v>
      </c>
      <c r="B30" s="1" t="s">
        <v>68</v>
      </c>
      <c r="C30" s="1" t="s">
        <v>69</v>
      </c>
      <c r="D30">
        <v>20001</v>
      </c>
      <c r="E30" s="2" t="s">
        <v>13</v>
      </c>
      <c r="F30" s="4">
        <v>0.65</v>
      </c>
      <c r="J30" s="3" t="str">
        <f>IF(AND(Tabla116[[#This Row],[Valor logrado]]&gt;=Tabla116[[#This Row],[Meta]],Tabla116[[#This Row],[Valor logrado]]&gt;0,Tabla116[[#This Row],[Meta]]&gt;0),"Sí","No")</f>
        <v>No</v>
      </c>
    </row>
    <row r="31" spans="1:10" x14ac:dyDescent="0.25">
      <c r="A31" s="1" t="s">
        <v>45</v>
      </c>
      <c r="B31" s="1" t="s">
        <v>70</v>
      </c>
      <c r="C31" s="1" t="s">
        <v>71</v>
      </c>
      <c r="D31">
        <v>20003</v>
      </c>
      <c r="E31" s="2" t="s">
        <v>13</v>
      </c>
      <c r="F31" s="4">
        <v>0.6</v>
      </c>
      <c r="J31" s="3" t="str">
        <f>IF(AND(Tabla116[[#This Row],[Valor logrado]]&gt;=Tabla116[[#This Row],[Meta]],Tabla116[[#This Row],[Valor logrado]]&gt;0,Tabla116[[#This Row],[Meta]]&gt;0),"Sí","No")</f>
        <v>No</v>
      </c>
    </row>
    <row r="32" spans="1:10" x14ac:dyDescent="0.25">
      <c r="A32" s="1" t="s">
        <v>45</v>
      </c>
      <c r="B32" s="1" t="s">
        <v>72</v>
      </c>
      <c r="C32" s="1" t="s">
        <v>73</v>
      </c>
      <c r="D32">
        <v>20005</v>
      </c>
      <c r="E32" s="2" t="s">
        <v>13</v>
      </c>
      <c r="F32" s="4">
        <v>0.6</v>
      </c>
      <c r="J32" s="3" t="str">
        <f>IF(AND(Tabla116[[#This Row],[Valor logrado]]&gt;=Tabla116[[#This Row],[Meta]],Tabla116[[#This Row],[Valor logrado]]&gt;0,Tabla116[[#This Row],[Meta]]&gt;0),"Sí","No")</f>
        <v>No</v>
      </c>
    </row>
    <row r="33" spans="1:10" x14ac:dyDescent="0.25">
      <c r="A33" s="1" t="s">
        <v>45</v>
      </c>
      <c r="B33" s="1" t="s">
        <v>74</v>
      </c>
      <c r="C33" s="1" t="s">
        <v>75</v>
      </c>
      <c r="D33">
        <v>20004</v>
      </c>
      <c r="E33" s="2" t="s">
        <v>13</v>
      </c>
      <c r="F33" s="4">
        <v>0.6</v>
      </c>
      <c r="J33" s="3" t="str">
        <f>IF(AND(Tabla116[[#This Row],[Valor logrado]]&gt;=Tabla116[[#This Row],[Meta]],Tabla116[[#This Row],[Valor logrado]]&gt;0,Tabla116[[#This Row],[Meta]]&gt;0),"Sí","No")</f>
        <v>No</v>
      </c>
    </row>
    <row r="34" spans="1:10" x14ac:dyDescent="0.25">
      <c r="A34" s="1" t="s">
        <v>45</v>
      </c>
      <c r="B34" s="1" t="s">
        <v>76</v>
      </c>
      <c r="C34" s="1" t="s">
        <v>77</v>
      </c>
      <c r="D34">
        <v>20006</v>
      </c>
      <c r="E34" s="2" t="s">
        <v>13</v>
      </c>
      <c r="F34" s="4">
        <v>0.65</v>
      </c>
      <c r="J34" s="3" t="str">
        <f>IF(AND(Tabla116[[#This Row],[Valor logrado]]&gt;=Tabla116[[#This Row],[Meta]],Tabla116[[#This Row],[Valor logrado]]&gt;0,Tabla116[[#This Row],[Meta]]&gt;0),"Sí","No")</f>
        <v>No</v>
      </c>
    </row>
    <row r="35" spans="1:10" x14ac:dyDescent="0.25">
      <c r="A35" s="1" t="s">
        <v>45</v>
      </c>
      <c r="B35" s="1" t="s">
        <v>78</v>
      </c>
      <c r="C35" s="1" t="s">
        <v>79</v>
      </c>
      <c r="D35">
        <v>20013</v>
      </c>
      <c r="E35" s="2" t="s">
        <v>13</v>
      </c>
      <c r="F35" s="4">
        <v>0.55000000000000004</v>
      </c>
      <c r="J35" s="3" t="str">
        <f>IF(AND(Tabla116[[#This Row],[Valor logrado]]&gt;=Tabla116[[#This Row],[Meta]],Tabla116[[#This Row],[Valor logrado]]&gt;0,Tabla116[[#This Row],[Meta]]&gt;0),"Sí","No")</f>
        <v>No</v>
      </c>
    </row>
    <row r="36" spans="1:10" x14ac:dyDescent="0.25">
      <c r="A36" s="1" t="s">
        <v>45</v>
      </c>
      <c r="B36" s="1" t="s">
        <v>80</v>
      </c>
      <c r="C36" s="1" t="s">
        <v>81</v>
      </c>
      <c r="D36">
        <v>20014</v>
      </c>
      <c r="E36" s="2" t="s">
        <v>13</v>
      </c>
      <c r="F36" s="4">
        <v>0.6</v>
      </c>
      <c r="J36" s="3" t="str">
        <f>IF(AND(Tabla116[[#This Row],[Valor logrado]]&gt;=Tabla116[[#This Row],[Meta]],Tabla116[[#This Row],[Valor logrado]]&gt;0,Tabla116[[#This Row],[Meta]]&gt;0),"Sí","No")</f>
        <v>No</v>
      </c>
    </row>
    <row r="37" spans="1:10" x14ac:dyDescent="0.25">
      <c r="A37" s="1" t="s">
        <v>45</v>
      </c>
      <c r="B37" s="1" t="s">
        <v>82</v>
      </c>
      <c r="C37" s="1" t="s">
        <v>83</v>
      </c>
      <c r="D37">
        <v>20017</v>
      </c>
      <c r="E37" s="2" t="s">
        <v>13</v>
      </c>
      <c r="F37" s="4">
        <v>0.65</v>
      </c>
      <c r="J37" s="3" t="str">
        <f>IF(AND(Tabla116[[#This Row],[Valor logrado]]&gt;=Tabla116[[#This Row],[Meta]],Tabla116[[#This Row],[Valor logrado]]&gt;0,Tabla116[[#This Row],[Meta]]&gt;0),"Sí","No")</f>
        <v>No</v>
      </c>
    </row>
    <row r="38" spans="1:10" x14ac:dyDescent="0.25">
      <c r="A38" s="1" t="s">
        <v>45</v>
      </c>
      <c r="B38" s="1" t="s">
        <v>84</v>
      </c>
      <c r="C38" s="1" t="s">
        <v>85</v>
      </c>
      <c r="D38">
        <v>20020</v>
      </c>
      <c r="E38" s="2" t="s">
        <v>13</v>
      </c>
      <c r="F38" s="4">
        <v>0.6</v>
      </c>
      <c r="J38" s="3" t="str">
        <f>IF(AND(Tabla116[[#This Row],[Valor logrado]]&gt;=Tabla116[[#This Row],[Meta]],Tabla116[[#This Row],[Valor logrado]]&gt;0,Tabla116[[#This Row],[Meta]]&gt;0),"Sí","No")</f>
        <v>No</v>
      </c>
    </row>
    <row r="39" spans="1:10" x14ac:dyDescent="0.25">
      <c r="A39" s="1" t="s">
        <v>45</v>
      </c>
      <c r="B39" s="1" t="s">
        <v>86</v>
      </c>
      <c r="C39" s="1" t="s">
        <v>87</v>
      </c>
      <c r="D39">
        <v>20009</v>
      </c>
      <c r="E39" s="2" t="s">
        <v>13</v>
      </c>
      <c r="F39" s="4">
        <v>0.6</v>
      </c>
      <c r="J39" s="3" t="str">
        <f>IF(AND(Tabla116[[#This Row],[Valor logrado]]&gt;=Tabla116[[#This Row],[Meta]],Tabla116[[#This Row],[Valor logrado]]&gt;0,Tabla116[[#This Row],[Meta]]&gt;0),"Sí","No")</f>
        <v>No</v>
      </c>
    </row>
    <row r="40" spans="1:10" x14ac:dyDescent="0.25">
      <c r="A40" s="1" t="s">
        <v>88</v>
      </c>
      <c r="B40" s="1" t="s">
        <v>89</v>
      </c>
      <c r="C40" s="1" t="s">
        <v>90</v>
      </c>
      <c r="D40">
        <v>30000</v>
      </c>
      <c r="E40" s="2" t="s">
        <v>91</v>
      </c>
      <c r="F40" s="4">
        <v>0.63</v>
      </c>
      <c r="J40" s="3" t="str">
        <f>IF(AND(Tabla116[[#This Row],[Valor logrado]]&gt;=Tabla116[[#This Row],[Meta]],Tabla116[[#This Row],[Valor logrado]]&gt;0,Tabla116[[#This Row],[Meta]]&gt;0),"Sí","No")</f>
        <v>No</v>
      </c>
    </row>
    <row r="41" spans="1:10" x14ac:dyDescent="0.25">
      <c r="A41" s="1" t="s">
        <v>88</v>
      </c>
      <c r="B41" s="1" t="s">
        <v>92</v>
      </c>
      <c r="C41" s="1" t="s">
        <v>93</v>
      </c>
      <c r="D41">
        <v>30002</v>
      </c>
      <c r="E41" s="2" t="s">
        <v>13</v>
      </c>
      <c r="F41" s="4">
        <v>0.65</v>
      </c>
      <c r="J41" s="3" t="str">
        <f>IF(AND(Tabla116[[#This Row],[Valor logrado]]&gt;=Tabla116[[#This Row],[Meta]],Tabla116[[#This Row],[Valor logrado]]&gt;0,Tabla116[[#This Row],[Meta]]&gt;0),"Sí","No")</f>
        <v>No</v>
      </c>
    </row>
    <row r="42" spans="1:10" x14ac:dyDescent="0.25">
      <c r="A42" s="1" t="s">
        <v>88</v>
      </c>
      <c r="B42" s="1" t="s">
        <v>94</v>
      </c>
      <c r="C42" s="1" t="s">
        <v>95</v>
      </c>
      <c r="D42">
        <v>30005</v>
      </c>
      <c r="E42" s="2" t="s">
        <v>13</v>
      </c>
      <c r="F42" s="4">
        <v>0.55000000000000004</v>
      </c>
      <c r="J42" s="3" t="str">
        <f>IF(AND(Tabla116[[#This Row],[Valor logrado]]&gt;=Tabla116[[#This Row],[Meta]],Tabla116[[#This Row],[Valor logrado]]&gt;0,Tabla116[[#This Row],[Meta]]&gt;0),"Sí","No")</f>
        <v>No</v>
      </c>
    </row>
    <row r="43" spans="1:10" x14ac:dyDescent="0.25">
      <c r="A43" s="1" t="s">
        <v>88</v>
      </c>
      <c r="B43" s="1" t="s">
        <v>96</v>
      </c>
      <c r="C43" s="1" t="s">
        <v>97</v>
      </c>
      <c r="D43">
        <v>30006</v>
      </c>
      <c r="E43" s="2" t="s">
        <v>13</v>
      </c>
      <c r="F43" s="4">
        <v>0.6</v>
      </c>
      <c r="J43" s="3" t="str">
        <f>IF(AND(Tabla116[[#This Row],[Valor logrado]]&gt;=Tabla116[[#This Row],[Meta]],Tabla116[[#This Row],[Valor logrado]]&gt;0,Tabla116[[#This Row],[Meta]]&gt;0),"Sí","No")</f>
        <v>No</v>
      </c>
    </row>
    <row r="44" spans="1:10" x14ac:dyDescent="0.25">
      <c r="A44" s="1" t="s">
        <v>88</v>
      </c>
      <c r="B44" s="1" t="s">
        <v>98</v>
      </c>
      <c r="C44" s="1" t="s">
        <v>99</v>
      </c>
      <c r="D44">
        <v>30007</v>
      </c>
      <c r="E44" s="2" t="s">
        <v>13</v>
      </c>
      <c r="F44" s="4">
        <v>0.6</v>
      </c>
      <c r="J44" s="3" t="str">
        <f>IF(AND(Tabla116[[#This Row],[Valor logrado]]&gt;=Tabla116[[#This Row],[Meta]],Tabla116[[#This Row],[Valor logrado]]&gt;0,Tabla116[[#This Row],[Meta]]&gt;0),"Sí","No")</f>
        <v>No</v>
      </c>
    </row>
    <row r="45" spans="1:10" x14ac:dyDescent="0.25">
      <c r="A45" s="1" t="s">
        <v>88</v>
      </c>
      <c r="B45" s="1" t="s">
        <v>100</v>
      </c>
      <c r="C45" s="1" t="s">
        <v>101</v>
      </c>
      <c r="D45">
        <v>30008</v>
      </c>
      <c r="E45" s="2" t="s">
        <v>13</v>
      </c>
      <c r="F45" s="4">
        <v>0.6</v>
      </c>
      <c r="J45" s="3" t="str">
        <f>IF(AND(Tabla116[[#This Row],[Valor logrado]]&gt;=Tabla116[[#This Row],[Meta]],Tabla116[[#This Row],[Valor logrado]]&gt;0,Tabla116[[#This Row],[Meta]]&gt;0),"Sí","No")</f>
        <v>No</v>
      </c>
    </row>
    <row r="46" spans="1:10" x14ac:dyDescent="0.25">
      <c r="A46" s="1" t="s">
        <v>88</v>
      </c>
      <c r="B46" s="1" t="s">
        <v>102</v>
      </c>
      <c r="C46" s="1" t="s">
        <v>103</v>
      </c>
      <c r="D46">
        <v>30004</v>
      </c>
      <c r="E46" s="2" t="s">
        <v>13</v>
      </c>
      <c r="F46" s="4">
        <v>0.6</v>
      </c>
      <c r="J46" s="3" t="str">
        <f>IF(AND(Tabla116[[#This Row],[Valor logrado]]&gt;=Tabla116[[#This Row],[Meta]],Tabla116[[#This Row],[Valor logrado]]&gt;0,Tabla116[[#This Row],[Meta]]&gt;0),"Sí","No")</f>
        <v>No</v>
      </c>
    </row>
    <row r="47" spans="1:10" x14ac:dyDescent="0.25">
      <c r="A47" s="1" t="s">
        <v>88</v>
      </c>
      <c r="B47" s="1" t="s">
        <v>104</v>
      </c>
      <c r="C47" s="1" t="s">
        <v>105</v>
      </c>
      <c r="D47">
        <v>30001</v>
      </c>
      <c r="E47" s="2" t="s">
        <v>13</v>
      </c>
      <c r="F47" s="4">
        <v>0.65</v>
      </c>
      <c r="J47" s="3" t="str">
        <f>IF(AND(Tabla116[[#This Row],[Valor logrado]]&gt;=Tabla116[[#This Row],[Meta]],Tabla116[[#This Row],[Valor logrado]]&gt;0,Tabla116[[#This Row],[Meta]]&gt;0),"Sí","No")</f>
        <v>No</v>
      </c>
    </row>
    <row r="48" spans="1:10" x14ac:dyDescent="0.25">
      <c r="A48" s="1" t="s">
        <v>88</v>
      </c>
      <c r="B48" s="1" t="s">
        <v>106</v>
      </c>
      <c r="C48" s="1" t="s">
        <v>107</v>
      </c>
      <c r="D48">
        <v>30003</v>
      </c>
      <c r="E48" s="2" t="s">
        <v>13</v>
      </c>
      <c r="F48" s="4">
        <v>0.6</v>
      </c>
      <c r="J48" s="3" t="str">
        <f>IF(AND(Tabla116[[#This Row],[Valor logrado]]&gt;=Tabla116[[#This Row],[Meta]],Tabla116[[#This Row],[Valor logrado]]&gt;0,Tabla116[[#This Row],[Meta]]&gt;0),"Sí","No")</f>
        <v>No</v>
      </c>
    </row>
    <row r="49" spans="1:10" x14ac:dyDescent="0.25">
      <c r="A49" s="1" t="s">
        <v>108</v>
      </c>
      <c r="B49" s="1" t="s">
        <v>109</v>
      </c>
      <c r="C49" s="1" t="s">
        <v>110</v>
      </c>
      <c r="D49">
        <v>40000</v>
      </c>
      <c r="E49" s="2" t="s">
        <v>91</v>
      </c>
      <c r="F49" s="4">
        <v>0.64</v>
      </c>
      <c r="J49" s="3" t="str">
        <f>IF(AND(Tabla116[[#This Row],[Valor logrado]]&gt;=Tabla116[[#This Row],[Meta]],Tabla116[[#This Row],[Valor logrado]]&gt;0,Tabla116[[#This Row],[Meta]]&gt;0),"Sí","No")</f>
        <v>No</v>
      </c>
    </row>
    <row r="50" spans="1:10" x14ac:dyDescent="0.25">
      <c r="A50" s="1" t="s">
        <v>108</v>
      </c>
      <c r="B50" s="1" t="s">
        <v>111</v>
      </c>
      <c r="C50" s="1" t="s">
        <v>112</v>
      </c>
      <c r="D50">
        <v>40001</v>
      </c>
      <c r="E50" s="2" t="s">
        <v>13</v>
      </c>
      <c r="F50" s="4">
        <v>0.65</v>
      </c>
      <c r="J50" s="3" t="str">
        <f>IF(AND(Tabla116[[#This Row],[Valor logrado]]&gt;=Tabla116[[#This Row],[Meta]],Tabla116[[#This Row],[Valor logrado]]&gt;0,Tabla116[[#This Row],[Meta]]&gt;0),"Sí","No")</f>
        <v>No</v>
      </c>
    </row>
    <row r="51" spans="1:10" x14ac:dyDescent="0.25">
      <c r="A51" s="1" t="s">
        <v>108</v>
      </c>
      <c r="B51" s="1" t="s">
        <v>113</v>
      </c>
      <c r="C51" s="1" t="s">
        <v>114</v>
      </c>
      <c r="D51">
        <v>40002</v>
      </c>
      <c r="E51" s="2" t="s">
        <v>13</v>
      </c>
      <c r="F51" s="4">
        <v>0.65</v>
      </c>
      <c r="J51" s="3" t="str">
        <f>IF(AND(Tabla116[[#This Row],[Valor logrado]]&gt;=Tabla116[[#This Row],[Meta]],Tabla116[[#This Row],[Valor logrado]]&gt;0,Tabla116[[#This Row],[Meta]]&gt;0),"Sí","No")</f>
        <v>No</v>
      </c>
    </row>
    <row r="52" spans="1:10" x14ac:dyDescent="0.25">
      <c r="A52" s="1" t="s">
        <v>108</v>
      </c>
      <c r="B52" s="1" t="s">
        <v>115</v>
      </c>
      <c r="C52" s="1" t="s">
        <v>116</v>
      </c>
      <c r="D52">
        <v>40003</v>
      </c>
      <c r="E52" s="2" t="s">
        <v>13</v>
      </c>
      <c r="F52" s="4">
        <v>0.65</v>
      </c>
      <c r="J52" s="3" t="str">
        <f>IF(AND(Tabla116[[#This Row],[Valor logrado]]&gt;=Tabla116[[#This Row],[Meta]],Tabla116[[#This Row],[Valor logrado]]&gt;0,Tabla116[[#This Row],[Meta]]&gt;0),"Sí","No")</f>
        <v>No</v>
      </c>
    </row>
    <row r="53" spans="1:10" x14ac:dyDescent="0.25">
      <c r="A53" s="1" t="s">
        <v>108</v>
      </c>
      <c r="B53" s="1" t="s">
        <v>117</v>
      </c>
      <c r="C53" s="1" t="s">
        <v>118</v>
      </c>
      <c r="D53">
        <v>40004</v>
      </c>
      <c r="E53" s="2" t="s">
        <v>13</v>
      </c>
      <c r="F53" s="4">
        <v>0.6</v>
      </c>
      <c r="J53" s="3" t="str">
        <f>IF(AND(Tabla116[[#This Row],[Valor logrado]]&gt;=Tabla116[[#This Row],[Meta]],Tabla116[[#This Row],[Valor logrado]]&gt;0,Tabla116[[#This Row],[Meta]]&gt;0),"Sí","No")</f>
        <v>No</v>
      </c>
    </row>
    <row r="54" spans="1:10" x14ac:dyDescent="0.25">
      <c r="A54" s="1" t="s">
        <v>108</v>
      </c>
      <c r="B54" s="1" t="s">
        <v>119</v>
      </c>
      <c r="C54" s="1" t="s">
        <v>120</v>
      </c>
      <c r="D54">
        <v>40005</v>
      </c>
      <c r="E54" s="2" t="s">
        <v>13</v>
      </c>
      <c r="F54" s="4">
        <v>0.65</v>
      </c>
      <c r="J54" s="3" t="str">
        <f>IF(AND(Tabla116[[#This Row],[Valor logrado]]&gt;=Tabla116[[#This Row],[Meta]],Tabla116[[#This Row],[Valor logrado]]&gt;0,Tabla116[[#This Row],[Meta]]&gt;0),"Sí","No")</f>
        <v>No</v>
      </c>
    </row>
    <row r="55" spans="1:10" x14ac:dyDescent="0.25">
      <c r="A55" s="1" t="s">
        <v>108</v>
      </c>
      <c r="B55" s="1" t="s">
        <v>121</v>
      </c>
      <c r="C55" s="1" t="s">
        <v>122</v>
      </c>
      <c r="D55">
        <v>40007</v>
      </c>
      <c r="E55" s="2" t="s">
        <v>13</v>
      </c>
      <c r="F55" s="4">
        <v>0.6</v>
      </c>
      <c r="J55" s="3" t="str">
        <f>IF(AND(Tabla116[[#This Row],[Valor logrado]]&gt;=Tabla116[[#This Row],[Meta]],Tabla116[[#This Row],[Valor logrado]]&gt;0,Tabla116[[#This Row],[Meta]]&gt;0),"Sí","No")</f>
        <v>No</v>
      </c>
    </row>
    <row r="56" spans="1:10" x14ac:dyDescent="0.25">
      <c r="A56" s="1" t="s">
        <v>108</v>
      </c>
      <c r="B56" s="1" t="s">
        <v>123</v>
      </c>
      <c r="C56" s="1" t="s">
        <v>124</v>
      </c>
      <c r="D56">
        <v>40008</v>
      </c>
      <c r="E56" s="2" t="s">
        <v>13</v>
      </c>
      <c r="F56" s="4">
        <v>0.65</v>
      </c>
      <c r="J56" s="3" t="str">
        <f>IF(AND(Tabla116[[#This Row],[Valor logrado]]&gt;=Tabla116[[#This Row],[Meta]],Tabla116[[#This Row],[Valor logrado]]&gt;0,Tabla116[[#This Row],[Meta]]&gt;0),"Sí","No")</f>
        <v>No</v>
      </c>
    </row>
    <row r="57" spans="1:10" x14ac:dyDescent="0.25">
      <c r="A57" s="1" t="s">
        <v>108</v>
      </c>
      <c r="B57" s="1" t="s">
        <v>125</v>
      </c>
      <c r="C57" s="1" t="s">
        <v>126</v>
      </c>
      <c r="D57">
        <v>40009</v>
      </c>
      <c r="E57" s="2" t="s">
        <v>13</v>
      </c>
      <c r="F57" s="4">
        <v>0.6</v>
      </c>
      <c r="J57" s="3" t="str">
        <f>IF(AND(Tabla116[[#This Row],[Valor logrado]]&gt;=Tabla116[[#This Row],[Meta]],Tabla116[[#This Row],[Valor logrado]]&gt;0,Tabla116[[#This Row],[Meta]]&gt;0),"Sí","No")</f>
        <v>No</v>
      </c>
    </row>
    <row r="58" spans="1:10" x14ac:dyDescent="0.25">
      <c r="A58" s="1" t="s">
        <v>108</v>
      </c>
      <c r="B58" s="1" t="s">
        <v>127</v>
      </c>
      <c r="C58" s="1" t="s">
        <v>128</v>
      </c>
      <c r="D58">
        <v>40006</v>
      </c>
      <c r="E58" s="2" t="s">
        <v>13</v>
      </c>
      <c r="F58" s="4">
        <v>0.6</v>
      </c>
      <c r="J58" s="3" t="str">
        <f>IF(AND(Tabla116[[#This Row],[Valor logrado]]&gt;=Tabla116[[#This Row],[Meta]],Tabla116[[#This Row],[Valor logrado]]&gt;0,Tabla116[[#This Row],[Meta]]&gt;0),"Sí","No")</f>
        <v>No</v>
      </c>
    </row>
    <row r="59" spans="1:10" x14ac:dyDescent="0.25">
      <c r="A59" s="1" t="s">
        <v>108</v>
      </c>
      <c r="B59" s="1" t="s">
        <v>129</v>
      </c>
      <c r="C59" s="1" t="s">
        <v>130</v>
      </c>
      <c r="D59">
        <v>40010</v>
      </c>
      <c r="E59" s="2" t="s">
        <v>13</v>
      </c>
      <c r="F59" s="4">
        <v>0.65</v>
      </c>
      <c r="J59" s="3" t="str">
        <f>IF(AND(Tabla116[[#This Row],[Valor logrado]]&gt;=Tabla116[[#This Row],[Meta]],Tabla116[[#This Row],[Valor logrado]]&gt;0,Tabla116[[#This Row],[Meta]]&gt;0),"Sí","No")</f>
        <v>No</v>
      </c>
    </row>
    <row r="60" spans="1:10" x14ac:dyDescent="0.25">
      <c r="A60" s="1" t="s">
        <v>131</v>
      </c>
      <c r="B60" s="1" t="s">
        <v>132</v>
      </c>
      <c r="C60" s="1" t="s">
        <v>133</v>
      </c>
      <c r="D60">
        <v>50000</v>
      </c>
      <c r="E60" s="2" t="s">
        <v>16</v>
      </c>
      <c r="F60" s="4">
        <v>0.62</v>
      </c>
      <c r="J60" s="3" t="str">
        <f>IF(AND(Tabla116[[#This Row],[Valor logrado]]&gt;=Tabla116[[#This Row],[Meta]],Tabla116[[#This Row],[Valor logrado]]&gt;0,Tabla116[[#This Row],[Meta]]&gt;0),"Sí","No")</f>
        <v>No</v>
      </c>
    </row>
    <row r="61" spans="1:10" x14ac:dyDescent="0.25">
      <c r="A61" s="1" t="s">
        <v>131</v>
      </c>
      <c r="B61" s="1" t="s">
        <v>134</v>
      </c>
      <c r="C61" s="1" t="s">
        <v>135</v>
      </c>
      <c r="D61">
        <v>50002</v>
      </c>
      <c r="E61" s="2" t="s">
        <v>13</v>
      </c>
      <c r="F61" s="4">
        <v>0.6</v>
      </c>
      <c r="J61" s="3" t="str">
        <f>IF(AND(Tabla116[[#This Row],[Valor logrado]]&gt;=Tabla116[[#This Row],[Meta]],Tabla116[[#This Row],[Valor logrado]]&gt;0,Tabla116[[#This Row],[Meta]]&gt;0),"Sí","No")</f>
        <v>No</v>
      </c>
    </row>
    <row r="62" spans="1:10" x14ac:dyDescent="0.25">
      <c r="A62" s="1" t="s">
        <v>131</v>
      </c>
      <c r="B62" s="1" t="s">
        <v>136</v>
      </c>
      <c r="C62" s="1" t="s">
        <v>137</v>
      </c>
      <c r="D62">
        <v>50006</v>
      </c>
      <c r="E62" s="2" t="s">
        <v>13</v>
      </c>
      <c r="F62" s="4">
        <v>0.6</v>
      </c>
      <c r="J62" s="3" t="str">
        <f>IF(AND(Tabla116[[#This Row],[Valor logrado]]&gt;=Tabla116[[#This Row],[Meta]],Tabla116[[#This Row],[Valor logrado]]&gt;0,Tabla116[[#This Row],[Meta]]&gt;0),"Sí","No")</f>
        <v>No</v>
      </c>
    </row>
    <row r="63" spans="1:10" x14ac:dyDescent="0.25">
      <c r="A63" s="1" t="s">
        <v>131</v>
      </c>
      <c r="B63" s="1" t="s">
        <v>138</v>
      </c>
      <c r="C63" s="1" t="s">
        <v>139</v>
      </c>
      <c r="D63">
        <v>50007</v>
      </c>
      <c r="E63" s="2" t="s">
        <v>13</v>
      </c>
      <c r="F63" s="4">
        <v>0.6</v>
      </c>
      <c r="J63" s="3" t="str">
        <f>IF(AND(Tabla116[[#This Row],[Valor logrado]]&gt;=Tabla116[[#This Row],[Meta]],Tabla116[[#This Row],[Valor logrado]]&gt;0,Tabla116[[#This Row],[Meta]]&gt;0),"Sí","No")</f>
        <v>No</v>
      </c>
    </row>
    <row r="64" spans="1:10" x14ac:dyDescent="0.25">
      <c r="A64" s="1" t="s">
        <v>131</v>
      </c>
      <c r="B64" s="1" t="s">
        <v>140</v>
      </c>
      <c r="C64" s="1" t="s">
        <v>141</v>
      </c>
      <c r="D64">
        <v>50008</v>
      </c>
      <c r="E64" s="2" t="s">
        <v>13</v>
      </c>
      <c r="F64" s="4">
        <v>0.6</v>
      </c>
      <c r="J64" s="3" t="str">
        <f>IF(AND(Tabla116[[#This Row],[Valor logrado]]&gt;=Tabla116[[#This Row],[Meta]],Tabla116[[#This Row],[Valor logrado]]&gt;0,Tabla116[[#This Row],[Meta]]&gt;0),"Sí","No")</f>
        <v>No</v>
      </c>
    </row>
    <row r="65" spans="1:10" x14ac:dyDescent="0.25">
      <c r="A65" s="1" t="s">
        <v>131</v>
      </c>
      <c r="B65" s="1" t="s">
        <v>142</v>
      </c>
      <c r="C65" s="1" t="s">
        <v>143</v>
      </c>
      <c r="D65">
        <v>50004</v>
      </c>
      <c r="E65" s="2" t="s">
        <v>13</v>
      </c>
      <c r="F65" s="4">
        <v>0.6</v>
      </c>
      <c r="J65" s="3" t="str">
        <f>IF(AND(Tabla116[[#This Row],[Valor logrado]]&gt;=Tabla116[[#This Row],[Meta]],Tabla116[[#This Row],[Valor logrado]]&gt;0,Tabla116[[#This Row],[Meta]]&gt;0),"Sí","No")</f>
        <v>No</v>
      </c>
    </row>
    <row r="66" spans="1:10" x14ac:dyDescent="0.25">
      <c r="A66" s="1" t="s">
        <v>131</v>
      </c>
      <c r="B66" s="1" t="s">
        <v>144</v>
      </c>
      <c r="C66" s="1" t="s">
        <v>145</v>
      </c>
      <c r="D66">
        <v>50005</v>
      </c>
      <c r="E66" s="2" t="s">
        <v>13</v>
      </c>
      <c r="F66" s="4">
        <v>0.6</v>
      </c>
      <c r="J66" s="3" t="str">
        <f>IF(AND(Tabla116[[#This Row],[Valor logrado]]&gt;=Tabla116[[#This Row],[Meta]],Tabla116[[#This Row],[Valor logrado]]&gt;0,Tabla116[[#This Row],[Meta]]&gt;0),"Sí","No")</f>
        <v>No</v>
      </c>
    </row>
    <row r="67" spans="1:10" x14ac:dyDescent="0.25">
      <c r="A67" s="1" t="s">
        <v>131</v>
      </c>
      <c r="B67" s="1" t="s">
        <v>146</v>
      </c>
      <c r="C67" s="1" t="s">
        <v>147</v>
      </c>
      <c r="D67">
        <v>50001</v>
      </c>
      <c r="E67" s="2" t="s">
        <v>13</v>
      </c>
      <c r="F67" s="4">
        <v>0.65</v>
      </c>
      <c r="J67" s="3" t="str">
        <f>IF(AND(Tabla116[[#This Row],[Valor logrado]]&gt;=Tabla116[[#This Row],[Meta]],Tabla116[[#This Row],[Valor logrado]]&gt;0,Tabla116[[#This Row],[Meta]]&gt;0),"Sí","No")</f>
        <v>No</v>
      </c>
    </row>
    <row r="68" spans="1:10" x14ac:dyDescent="0.25">
      <c r="A68" s="1" t="s">
        <v>131</v>
      </c>
      <c r="B68" s="1" t="s">
        <v>148</v>
      </c>
      <c r="C68" s="1" t="s">
        <v>149</v>
      </c>
      <c r="D68">
        <v>50009</v>
      </c>
      <c r="E68" s="2" t="s">
        <v>13</v>
      </c>
      <c r="F68" s="4">
        <v>0.6</v>
      </c>
      <c r="J68" s="3" t="str">
        <f>IF(AND(Tabla116[[#This Row],[Valor logrado]]&gt;=Tabla116[[#This Row],[Meta]],Tabla116[[#This Row],[Valor logrado]]&gt;0,Tabla116[[#This Row],[Meta]]&gt;0),"Sí","No")</f>
        <v>No</v>
      </c>
    </row>
    <row r="69" spans="1:10" x14ac:dyDescent="0.25">
      <c r="A69" s="1" t="s">
        <v>131</v>
      </c>
      <c r="B69" s="1" t="s">
        <v>150</v>
      </c>
      <c r="C69" s="1" t="s">
        <v>151</v>
      </c>
      <c r="D69">
        <v>50010</v>
      </c>
      <c r="E69" s="2" t="s">
        <v>13</v>
      </c>
      <c r="F69" s="4">
        <v>0.6</v>
      </c>
      <c r="J69" s="3" t="str">
        <f>IF(AND(Tabla116[[#This Row],[Valor logrado]]&gt;=Tabla116[[#This Row],[Meta]],Tabla116[[#This Row],[Valor logrado]]&gt;0,Tabla116[[#This Row],[Meta]]&gt;0),"Sí","No")</f>
        <v>No</v>
      </c>
    </row>
    <row r="70" spans="1:10" x14ac:dyDescent="0.25">
      <c r="A70" s="1" t="s">
        <v>131</v>
      </c>
      <c r="B70" s="1" t="s">
        <v>152</v>
      </c>
      <c r="C70" s="1" t="s">
        <v>153</v>
      </c>
      <c r="D70">
        <v>50011</v>
      </c>
      <c r="E70" s="2" t="s">
        <v>13</v>
      </c>
      <c r="F70" s="4">
        <v>0.6</v>
      </c>
      <c r="J70" s="3" t="str">
        <f>IF(AND(Tabla116[[#This Row],[Valor logrado]]&gt;=Tabla116[[#This Row],[Meta]],Tabla116[[#This Row],[Valor logrado]]&gt;0,Tabla116[[#This Row],[Meta]]&gt;0),"Sí","No")</f>
        <v>No</v>
      </c>
    </row>
    <row r="71" spans="1:10" x14ac:dyDescent="0.25">
      <c r="A71" s="1" t="s">
        <v>131</v>
      </c>
      <c r="B71" s="1" t="s">
        <v>154</v>
      </c>
      <c r="C71" s="1" t="s">
        <v>155</v>
      </c>
      <c r="D71">
        <v>50003</v>
      </c>
      <c r="E71" s="2" t="s">
        <v>13</v>
      </c>
      <c r="F71" s="4">
        <v>0.65</v>
      </c>
      <c r="J71" s="3" t="str">
        <f>IF(AND(Tabla116[[#This Row],[Valor logrado]]&gt;=Tabla116[[#This Row],[Meta]],Tabla116[[#This Row],[Valor logrado]]&gt;0,Tabla116[[#This Row],[Meta]]&gt;0),"Sí","No")</f>
        <v>No</v>
      </c>
    </row>
    <row r="72" spans="1:10" x14ac:dyDescent="0.25">
      <c r="A72" s="1" t="s">
        <v>156</v>
      </c>
      <c r="B72" s="1" t="s">
        <v>157</v>
      </c>
      <c r="C72" s="1" t="s">
        <v>158</v>
      </c>
      <c r="D72">
        <v>60000</v>
      </c>
      <c r="E72" s="2" t="s">
        <v>16</v>
      </c>
      <c r="F72" s="4">
        <v>0.63</v>
      </c>
      <c r="J72" s="3" t="str">
        <f>IF(AND(Tabla116[[#This Row],[Valor logrado]]&gt;=Tabla116[[#This Row],[Meta]],Tabla116[[#This Row],[Valor logrado]]&gt;0,Tabla116[[#This Row],[Meta]]&gt;0),"Sí","No")</f>
        <v>No</v>
      </c>
    </row>
    <row r="73" spans="1:10" x14ac:dyDescent="0.25">
      <c r="A73" s="1" t="s">
        <v>156</v>
      </c>
      <c r="B73" s="1" t="s">
        <v>159</v>
      </c>
      <c r="C73" s="1" t="s">
        <v>160</v>
      </c>
      <c r="D73">
        <v>60004</v>
      </c>
      <c r="E73" s="2" t="s">
        <v>13</v>
      </c>
      <c r="F73" s="4">
        <v>0.65</v>
      </c>
      <c r="J73" s="3" t="str">
        <f>IF(AND(Tabla116[[#This Row],[Valor logrado]]&gt;=Tabla116[[#This Row],[Meta]],Tabla116[[#This Row],[Valor logrado]]&gt;0,Tabla116[[#This Row],[Meta]]&gt;0),"Sí","No")</f>
        <v>No</v>
      </c>
    </row>
    <row r="74" spans="1:10" x14ac:dyDescent="0.25">
      <c r="A74" s="1" t="s">
        <v>156</v>
      </c>
      <c r="B74" s="1" t="s">
        <v>161</v>
      </c>
      <c r="C74" s="1" t="s">
        <v>162</v>
      </c>
      <c r="D74">
        <v>60006</v>
      </c>
      <c r="E74" s="2" t="s">
        <v>13</v>
      </c>
      <c r="F74" s="4">
        <v>0.6</v>
      </c>
      <c r="J74" s="3" t="str">
        <f>IF(AND(Tabla116[[#This Row],[Valor logrado]]&gt;=Tabla116[[#This Row],[Meta]],Tabla116[[#This Row],[Valor logrado]]&gt;0,Tabla116[[#This Row],[Meta]]&gt;0),"Sí","No")</f>
        <v>No</v>
      </c>
    </row>
    <row r="75" spans="1:10" x14ac:dyDescent="0.25">
      <c r="A75" s="1" t="s">
        <v>156</v>
      </c>
      <c r="B75" s="1" t="s">
        <v>163</v>
      </c>
      <c r="C75" s="1" t="s">
        <v>164</v>
      </c>
      <c r="D75">
        <v>60008</v>
      </c>
      <c r="E75" s="2" t="s">
        <v>13</v>
      </c>
      <c r="F75" s="4">
        <v>0.65</v>
      </c>
      <c r="J75" s="3" t="str">
        <f>IF(AND(Tabla116[[#This Row],[Valor logrado]]&gt;=Tabla116[[#This Row],[Meta]],Tabla116[[#This Row],[Valor logrado]]&gt;0,Tabla116[[#This Row],[Meta]]&gt;0),"Sí","No")</f>
        <v>No</v>
      </c>
    </row>
    <row r="76" spans="1:10" x14ac:dyDescent="0.25">
      <c r="A76" s="1" t="s">
        <v>156</v>
      </c>
      <c r="B76" s="1" t="s">
        <v>165</v>
      </c>
      <c r="C76" s="1" t="s">
        <v>166</v>
      </c>
      <c r="D76">
        <v>60009</v>
      </c>
      <c r="E76" s="2" t="s">
        <v>13</v>
      </c>
      <c r="F76" s="4">
        <v>0.6</v>
      </c>
      <c r="J76" s="3" t="str">
        <f>IF(AND(Tabla116[[#This Row],[Valor logrado]]&gt;=Tabla116[[#This Row],[Meta]],Tabla116[[#This Row],[Valor logrado]]&gt;0,Tabla116[[#This Row],[Meta]]&gt;0),"Sí","No")</f>
        <v>No</v>
      </c>
    </row>
    <row r="77" spans="1:10" x14ac:dyDescent="0.25">
      <c r="A77" s="1" t="s">
        <v>156</v>
      </c>
      <c r="B77" s="1" t="s">
        <v>167</v>
      </c>
      <c r="C77" s="1" t="s">
        <v>168</v>
      </c>
      <c r="D77">
        <v>60013</v>
      </c>
      <c r="E77" s="2" t="s">
        <v>13</v>
      </c>
      <c r="F77" s="4">
        <v>0.6</v>
      </c>
      <c r="J77" s="3" t="str">
        <f>IF(AND(Tabla116[[#This Row],[Valor logrado]]&gt;=Tabla116[[#This Row],[Meta]],Tabla116[[#This Row],[Valor logrado]]&gt;0,Tabla116[[#This Row],[Meta]]&gt;0),"Sí","No")</f>
        <v>No</v>
      </c>
    </row>
    <row r="78" spans="1:10" x14ac:dyDescent="0.25">
      <c r="A78" s="1" t="s">
        <v>156</v>
      </c>
      <c r="B78" s="1" t="s">
        <v>169</v>
      </c>
      <c r="C78" s="1" t="s">
        <v>170</v>
      </c>
      <c r="D78">
        <v>60002</v>
      </c>
      <c r="E78" s="2" t="s">
        <v>13</v>
      </c>
      <c r="F78" s="4">
        <v>0.6</v>
      </c>
      <c r="J78" s="3" t="str">
        <f>IF(AND(Tabla116[[#This Row],[Valor logrado]]&gt;=Tabla116[[#This Row],[Meta]],Tabla116[[#This Row],[Valor logrado]]&gt;0,Tabla116[[#This Row],[Meta]]&gt;0),"Sí","No")</f>
        <v>No</v>
      </c>
    </row>
    <row r="79" spans="1:10" x14ac:dyDescent="0.25">
      <c r="A79" s="1" t="s">
        <v>156</v>
      </c>
      <c r="B79" s="1" t="s">
        <v>171</v>
      </c>
      <c r="C79" s="1" t="s">
        <v>172</v>
      </c>
      <c r="D79">
        <v>60007</v>
      </c>
      <c r="E79" s="2" t="s">
        <v>13</v>
      </c>
      <c r="F79" s="4">
        <v>0.65</v>
      </c>
      <c r="J79" s="3" t="str">
        <f>IF(AND(Tabla116[[#This Row],[Valor logrado]]&gt;=Tabla116[[#This Row],[Meta]],Tabla116[[#This Row],[Valor logrado]]&gt;0,Tabla116[[#This Row],[Meta]]&gt;0),"Sí","No")</f>
        <v>No</v>
      </c>
    </row>
    <row r="80" spans="1:10" x14ac:dyDescent="0.25">
      <c r="A80" s="1" t="s">
        <v>156</v>
      </c>
      <c r="B80" s="1" t="s">
        <v>173</v>
      </c>
      <c r="C80" s="1" t="s">
        <v>174</v>
      </c>
      <c r="D80">
        <v>60003</v>
      </c>
      <c r="E80" s="2" t="s">
        <v>13</v>
      </c>
      <c r="F80" s="4">
        <v>0.6</v>
      </c>
      <c r="J80" s="3" t="str">
        <f>IF(AND(Tabla116[[#This Row],[Valor logrado]]&gt;=Tabla116[[#This Row],[Meta]],Tabla116[[#This Row],[Valor logrado]]&gt;0,Tabla116[[#This Row],[Meta]]&gt;0),"Sí","No")</f>
        <v>No</v>
      </c>
    </row>
    <row r="81" spans="1:10" x14ac:dyDescent="0.25">
      <c r="A81" s="1" t="s">
        <v>156</v>
      </c>
      <c r="B81" s="1" t="s">
        <v>175</v>
      </c>
      <c r="C81" s="1" t="s">
        <v>176</v>
      </c>
      <c r="D81">
        <v>60001</v>
      </c>
      <c r="E81" s="2" t="s">
        <v>13</v>
      </c>
      <c r="F81" s="4">
        <v>0.65</v>
      </c>
      <c r="J81" s="3" t="str">
        <f>IF(AND(Tabla116[[#This Row],[Valor logrado]]&gt;=Tabla116[[#This Row],[Meta]],Tabla116[[#This Row],[Valor logrado]]&gt;0,Tabla116[[#This Row],[Meta]]&gt;0),"Sí","No")</f>
        <v>No</v>
      </c>
    </row>
    <row r="82" spans="1:10" x14ac:dyDescent="0.25">
      <c r="A82" s="1" t="s">
        <v>156</v>
      </c>
      <c r="B82" s="1" t="s">
        <v>177</v>
      </c>
      <c r="C82" s="1" t="s">
        <v>178</v>
      </c>
      <c r="D82">
        <v>60010</v>
      </c>
      <c r="E82" s="2" t="s">
        <v>13</v>
      </c>
      <c r="F82" s="4">
        <v>0.6</v>
      </c>
      <c r="J82" s="3" t="str">
        <f>IF(AND(Tabla116[[#This Row],[Valor logrado]]&gt;=Tabla116[[#This Row],[Meta]],Tabla116[[#This Row],[Valor logrado]]&gt;0,Tabla116[[#This Row],[Meta]]&gt;0),"Sí","No")</f>
        <v>No</v>
      </c>
    </row>
    <row r="83" spans="1:10" x14ac:dyDescent="0.25">
      <c r="A83" s="1" t="s">
        <v>156</v>
      </c>
      <c r="B83" s="1" t="s">
        <v>179</v>
      </c>
      <c r="C83" s="1" t="s">
        <v>180</v>
      </c>
      <c r="D83">
        <v>60005</v>
      </c>
      <c r="E83" s="2" t="s">
        <v>13</v>
      </c>
      <c r="F83" s="4">
        <v>0.65</v>
      </c>
      <c r="J83" s="3" t="str">
        <f>IF(AND(Tabla116[[#This Row],[Valor logrado]]&gt;=Tabla116[[#This Row],[Meta]],Tabla116[[#This Row],[Valor logrado]]&gt;0,Tabla116[[#This Row],[Meta]]&gt;0),"Sí","No")</f>
        <v>No</v>
      </c>
    </row>
    <row r="84" spans="1:10" x14ac:dyDescent="0.25">
      <c r="A84" s="1" t="s">
        <v>156</v>
      </c>
      <c r="B84" s="1" t="s">
        <v>181</v>
      </c>
      <c r="C84" s="1" t="s">
        <v>182</v>
      </c>
      <c r="D84">
        <v>60011</v>
      </c>
      <c r="E84" s="2" t="s">
        <v>13</v>
      </c>
      <c r="F84" s="4">
        <v>0.6</v>
      </c>
      <c r="J84" s="3" t="str">
        <f>IF(AND(Tabla116[[#This Row],[Valor logrado]]&gt;=Tabla116[[#This Row],[Meta]],Tabla116[[#This Row],[Valor logrado]]&gt;0,Tabla116[[#This Row],[Meta]]&gt;0),"Sí","No")</f>
        <v>No</v>
      </c>
    </row>
    <row r="85" spans="1:10" x14ac:dyDescent="0.25">
      <c r="A85" s="1" t="s">
        <v>156</v>
      </c>
      <c r="B85" s="1" t="s">
        <v>183</v>
      </c>
      <c r="C85" s="1" t="s">
        <v>184</v>
      </c>
      <c r="D85">
        <v>60012</v>
      </c>
      <c r="E85" s="2" t="s">
        <v>13</v>
      </c>
      <c r="F85" s="4">
        <v>0.6</v>
      </c>
      <c r="J85" s="3" t="str">
        <f>IF(AND(Tabla116[[#This Row],[Valor logrado]]&gt;=Tabla116[[#This Row],[Meta]],Tabla116[[#This Row],[Valor logrado]]&gt;0,Tabla116[[#This Row],[Meta]]&gt;0),"Sí","No")</f>
        <v>No</v>
      </c>
    </row>
    <row r="86" spans="1:10" x14ac:dyDescent="0.25">
      <c r="A86" s="1" t="s">
        <v>185</v>
      </c>
      <c r="B86" s="1" t="s">
        <v>186</v>
      </c>
      <c r="C86" s="1" t="s">
        <v>187</v>
      </c>
      <c r="D86">
        <v>80000</v>
      </c>
      <c r="E86" s="2" t="s">
        <v>16</v>
      </c>
      <c r="F86" s="4">
        <v>0.62</v>
      </c>
      <c r="J86" s="3" t="str">
        <f>IF(AND(Tabla116[[#This Row],[Valor logrado]]&gt;=Tabla116[[#This Row],[Meta]],Tabla116[[#This Row],[Valor logrado]]&gt;0,Tabla116[[#This Row],[Meta]]&gt;0),"Sí","No")</f>
        <v>No</v>
      </c>
    </row>
    <row r="87" spans="1:10" x14ac:dyDescent="0.25">
      <c r="A87" s="1" t="s">
        <v>185</v>
      </c>
      <c r="B87" s="1" t="s">
        <v>188</v>
      </c>
      <c r="C87" s="1" t="s">
        <v>189</v>
      </c>
      <c r="D87">
        <v>80006</v>
      </c>
      <c r="E87" s="2" t="s">
        <v>13</v>
      </c>
      <c r="F87" s="4">
        <v>0.6</v>
      </c>
      <c r="J87" s="3" t="str">
        <f>IF(AND(Tabla116[[#This Row],[Valor logrado]]&gt;=Tabla116[[#This Row],[Meta]],Tabla116[[#This Row],[Valor logrado]]&gt;0,Tabla116[[#This Row],[Meta]]&gt;0),"Sí","No")</f>
        <v>No</v>
      </c>
    </row>
    <row r="88" spans="1:10" x14ac:dyDescent="0.25">
      <c r="A88" s="1" t="s">
        <v>185</v>
      </c>
      <c r="B88" s="1" t="s">
        <v>190</v>
      </c>
      <c r="C88" s="1" t="s">
        <v>191</v>
      </c>
      <c r="D88">
        <v>80012</v>
      </c>
      <c r="E88" s="2" t="s">
        <v>13</v>
      </c>
      <c r="F88" s="4">
        <v>0.6</v>
      </c>
      <c r="J88" s="3" t="str">
        <f>IF(AND(Tabla116[[#This Row],[Valor logrado]]&gt;=Tabla116[[#This Row],[Meta]],Tabla116[[#This Row],[Valor logrado]]&gt;0,Tabla116[[#This Row],[Meta]]&gt;0),"Sí","No")</f>
        <v>No</v>
      </c>
    </row>
    <row r="89" spans="1:10" x14ac:dyDescent="0.25">
      <c r="A89" s="1" t="s">
        <v>185</v>
      </c>
      <c r="B89" s="1" t="s">
        <v>192</v>
      </c>
      <c r="C89" s="1" t="s">
        <v>193</v>
      </c>
      <c r="D89">
        <v>80009</v>
      </c>
      <c r="E89" s="2" t="s">
        <v>13</v>
      </c>
      <c r="F89" s="4">
        <v>0.6</v>
      </c>
      <c r="J89" s="3" t="str">
        <f>IF(AND(Tabla116[[#This Row],[Valor logrado]]&gt;=Tabla116[[#This Row],[Meta]],Tabla116[[#This Row],[Valor logrado]]&gt;0,Tabla116[[#This Row],[Meta]]&gt;0),"Sí","No")</f>
        <v>No</v>
      </c>
    </row>
    <row r="90" spans="1:10" x14ac:dyDescent="0.25">
      <c r="A90" s="1" t="s">
        <v>185</v>
      </c>
      <c r="B90" s="1" t="s">
        <v>194</v>
      </c>
      <c r="C90" s="1" t="s">
        <v>195</v>
      </c>
      <c r="D90">
        <v>80007</v>
      </c>
      <c r="E90" s="2" t="s">
        <v>13</v>
      </c>
      <c r="F90" s="4">
        <v>0.6</v>
      </c>
      <c r="J90" s="3" t="str">
        <f>IF(AND(Tabla116[[#This Row],[Valor logrado]]&gt;=Tabla116[[#This Row],[Meta]],Tabla116[[#This Row],[Valor logrado]]&gt;0,Tabla116[[#This Row],[Meta]]&gt;0),"Sí","No")</f>
        <v>No</v>
      </c>
    </row>
    <row r="91" spans="1:10" x14ac:dyDescent="0.25">
      <c r="A91" s="1" t="s">
        <v>185</v>
      </c>
      <c r="B91" s="1" t="s">
        <v>196</v>
      </c>
      <c r="C91" s="1" t="s">
        <v>197</v>
      </c>
      <c r="D91">
        <v>80010</v>
      </c>
      <c r="E91" s="2" t="s">
        <v>13</v>
      </c>
      <c r="F91" s="4">
        <v>0.6</v>
      </c>
      <c r="J91" s="3" t="str">
        <f>IF(AND(Tabla116[[#This Row],[Valor logrado]]&gt;=Tabla116[[#This Row],[Meta]],Tabla116[[#This Row],[Valor logrado]]&gt;0,Tabla116[[#This Row],[Meta]]&gt;0),"Sí","No")</f>
        <v>No</v>
      </c>
    </row>
    <row r="92" spans="1:10" x14ac:dyDescent="0.25">
      <c r="A92" s="1" t="s">
        <v>185</v>
      </c>
      <c r="B92" s="1" t="s">
        <v>198</v>
      </c>
      <c r="C92" s="1" t="s">
        <v>199</v>
      </c>
      <c r="D92">
        <v>80013</v>
      </c>
      <c r="E92" s="2" t="s">
        <v>13</v>
      </c>
      <c r="F92" s="4">
        <v>0.65</v>
      </c>
      <c r="J92" s="3" t="str">
        <f>IF(AND(Tabla116[[#This Row],[Valor logrado]]&gt;=Tabla116[[#This Row],[Meta]],Tabla116[[#This Row],[Valor logrado]]&gt;0,Tabla116[[#This Row],[Meta]]&gt;0),"Sí","No")</f>
        <v>No</v>
      </c>
    </row>
    <row r="93" spans="1:10" x14ac:dyDescent="0.25">
      <c r="A93" s="1" t="s">
        <v>185</v>
      </c>
      <c r="B93" s="1" t="s">
        <v>200</v>
      </c>
      <c r="C93" s="1" t="s">
        <v>201</v>
      </c>
      <c r="D93">
        <v>80011</v>
      </c>
      <c r="E93" s="2" t="s">
        <v>13</v>
      </c>
      <c r="F93" s="4">
        <v>0.6</v>
      </c>
      <c r="J93" s="3" t="str">
        <f>IF(AND(Tabla116[[#This Row],[Valor logrado]]&gt;=Tabla116[[#This Row],[Meta]],Tabla116[[#This Row],[Valor logrado]]&gt;0,Tabla116[[#This Row],[Meta]]&gt;0),"Sí","No")</f>
        <v>No</v>
      </c>
    </row>
    <row r="94" spans="1:10" x14ac:dyDescent="0.25">
      <c r="A94" s="1" t="s">
        <v>185</v>
      </c>
      <c r="B94" s="1" t="s">
        <v>202</v>
      </c>
      <c r="C94" s="1" t="s">
        <v>203</v>
      </c>
      <c r="D94">
        <v>80008</v>
      </c>
      <c r="E94" s="2" t="s">
        <v>13</v>
      </c>
      <c r="F94" s="4">
        <v>0.6</v>
      </c>
      <c r="J94" s="3" t="str">
        <f>IF(AND(Tabla116[[#This Row],[Valor logrado]]&gt;=Tabla116[[#This Row],[Meta]],Tabla116[[#This Row],[Valor logrado]]&gt;0,Tabla116[[#This Row],[Meta]]&gt;0),"Sí","No")</f>
        <v>No</v>
      </c>
    </row>
    <row r="95" spans="1:10" x14ac:dyDescent="0.25">
      <c r="A95" s="1" t="s">
        <v>185</v>
      </c>
      <c r="B95" s="1" t="s">
        <v>204</v>
      </c>
      <c r="C95" s="1" t="s">
        <v>205</v>
      </c>
      <c r="D95">
        <v>80004</v>
      </c>
      <c r="E95" s="2" t="s">
        <v>13</v>
      </c>
      <c r="F95" s="4">
        <v>0.65</v>
      </c>
      <c r="J95" s="3" t="str">
        <f>IF(AND(Tabla116[[#This Row],[Valor logrado]]&gt;=Tabla116[[#This Row],[Meta]],Tabla116[[#This Row],[Valor logrado]]&gt;0,Tabla116[[#This Row],[Meta]]&gt;0),"Sí","No")</f>
        <v>No</v>
      </c>
    </row>
    <row r="96" spans="1:10" x14ac:dyDescent="0.25">
      <c r="A96" s="1" t="s">
        <v>185</v>
      </c>
      <c r="B96" s="1" t="s">
        <v>206</v>
      </c>
      <c r="C96" s="1" t="s">
        <v>207</v>
      </c>
      <c r="D96">
        <v>80001</v>
      </c>
      <c r="E96" s="2" t="s">
        <v>13</v>
      </c>
      <c r="F96" s="4">
        <v>0.65</v>
      </c>
      <c r="J96" s="3" t="str">
        <f>IF(AND(Tabla116[[#This Row],[Valor logrado]]&gt;=Tabla116[[#This Row],[Meta]],Tabla116[[#This Row],[Valor logrado]]&gt;0,Tabla116[[#This Row],[Meta]]&gt;0),"Sí","No")</f>
        <v>No</v>
      </c>
    </row>
    <row r="97" spans="1:10" x14ac:dyDescent="0.25">
      <c r="A97" s="1" t="s">
        <v>185</v>
      </c>
      <c r="B97" s="1" t="s">
        <v>208</v>
      </c>
      <c r="C97" s="1" t="s">
        <v>209</v>
      </c>
      <c r="D97">
        <v>80005</v>
      </c>
      <c r="E97" s="2" t="s">
        <v>13</v>
      </c>
      <c r="F97" s="4">
        <v>0.6</v>
      </c>
      <c r="J97" s="3" t="str">
        <f>IF(AND(Tabla116[[#This Row],[Valor logrado]]&gt;=Tabla116[[#This Row],[Meta]],Tabla116[[#This Row],[Valor logrado]]&gt;0,Tabla116[[#This Row],[Meta]]&gt;0),"Sí","No")</f>
        <v>No</v>
      </c>
    </row>
    <row r="98" spans="1:10" x14ac:dyDescent="0.25">
      <c r="A98" s="1" t="s">
        <v>185</v>
      </c>
      <c r="B98" s="1" t="s">
        <v>210</v>
      </c>
      <c r="C98" s="1" t="s">
        <v>211</v>
      </c>
      <c r="D98">
        <v>80002</v>
      </c>
      <c r="E98" s="2" t="s">
        <v>13</v>
      </c>
      <c r="F98" s="4">
        <v>0.6</v>
      </c>
      <c r="J98" s="3" t="str">
        <f>IF(AND(Tabla116[[#This Row],[Valor logrado]]&gt;=Tabla116[[#This Row],[Meta]],Tabla116[[#This Row],[Valor logrado]]&gt;0,Tabla116[[#This Row],[Meta]]&gt;0),"Sí","No")</f>
        <v>No</v>
      </c>
    </row>
    <row r="99" spans="1:10" x14ac:dyDescent="0.25">
      <c r="A99" s="1" t="s">
        <v>185</v>
      </c>
      <c r="B99" s="1" t="s">
        <v>212</v>
      </c>
      <c r="C99" s="1" t="s">
        <v>213</v>
      </c>
      <c r="D99">
        <v>80003</v>
      </c>
      <c r="E99" s="2" t="s">
        <v>13</v>
      </c>
      <c r="F99" s="4">
        <v>0.6</v>
      </c>
      <c r="J99" s="3" t="str">
        <f>IF(AND(Tabla116[[#This Row],[Valor logrado]]&gt;=Tabla116[[#This Row],[Meta]],Tabla116[[#This Row],[Valor logrado]]&gt;0,Tabla116[[#This Row],[Meta]]&gt;0),"Sí","No")</f>
        <v>No</v>
      </c>
    </row>
    <row r="100" spans="1:10" ht="25.5" x14ac:dyDescent="0.25">
      <c r="A100" s="1" t="s">
        <v>185</v>
      </c>
      <c r="B100" s="1" t="s">
        <v>214</v>
      </c>
      <c r="C100" s="1" t="s">
        <v>215</v>
      </c>
      <c r="D100">
        <v>80014</v>
      </c>
      <c r="E100" s="2" t="s">
        <v>13</v>
      </c>
      <c r="F100" s="4">
        <v>0.6</v>
      </c>
      <c r="J100" s="3" t="str">
        <f>IF(AND(Tabla116[[#This Row],[Valor logrado]]&gt;=Tabla116[[#This Row],[Meta]],Tabla116[[#This Row],[Valor logrado]]&gt;0,Tabla116[[#This Row],[Meta]]&gt;0),"Sí","No")</f>
        <v>No</v>
      </c>
    </row>
    <row r="101" spans="1:10" x14ac:dyDescent="0.25">
      <c r="A101" s="1" t="s">
        <v>216</v>
      </c>
      <c r="B101" s="1" t="s">
        <v>217</v>
      </c>
      <c r="C101" s="1" t="s">
        <v>218</v>
      </c>
      <c r="D101">
        <v>90000</v>
      </c>
      <c r="E101" s="2" t="s">
        <v>16</v>
      </c>
      <c r="F101" s="4">
        <v>0.61</v>
      </c>
      <c r="J101" s="3" t="str">
        <f>IF(AND(Tabla116[[#This Row],[Valor logrado]]&gt;=Tabla116[[#This Row],[Meta]],Tabla116[[#This Row],[Valor logrado]]&gt;0,Tabla116[[#This Row],[Meta]]&gt;0),"Sí","No")</f>
        <v>No</v>
      </c>
    </row>
    <row r="102" spans="1:10" x14ac:dyDescent="0.25">
      <c r="A102" s="1" t="s">
        <v>216</v>
      </c>
      <c r="B102" s="1" t="s">
        <v>219</v>
      </c>
      <c r="C102" s="1" t="s">
        <v>220</v>
      </c>
      <c r="D102">
        <v>90003</v>
      </c>
      <c r="E102" s="2" t="s">
        <v>13</v>
      </c>
      <c r="F102" s="4">
        <v>0.6</v>
      </c>
      <c r="J102" s="3" t="str">
        <f>IF(AND(Tabla116[[#This Row],[Valor logrado]]&gt;=Tabla116[[#This Row],[Meta]],Tabla116[[#This Row],[Valor logrado]]&gt;0,Tabla116[[#This Row],[Meta]]&gt;0),"Sí","No")</f>
        <v>No</v>
      </c>
    </row>
    <row r="103" spans="1:10" x14ac:dyDescent="0.25">
      <c r="A103" s="1" t="s">
        <v>216</v>
      </c>
      <c r="B103" s="1" t="s">
        <v>221</v>
      </c>
      <c r="C103" s="1" t="s">
        <v>222</v>
      </c>
      <c r="D103">
        <v>90009</v>
      </c>
      <c r="E103" s="2" t="s">
        <v>13</v>
      </c>
      <c r="F103" s="4">
        <v>0.55000000000000004</v>
      </c>
      <c r="J103" s="3" t="str">
        <f>IF(AND(Tabla116[[#This Row],[Valor logrado]]&gt;=Tabla116[[#This Row],[Meta]],Tabla116[[#This Row],[Valor logrado]]&gt;0,Tabla116[[#This Row],[Meta]]&gt;0),"Sí","No")</f>
        <v>No</v>
      </c>
    </row>
    <row r="104" spans="1:10" x14ac:dyDescent="0.25">
      <c r="A104" s="1" t="s">
        <v>216</v>
      </c>
      <c r="B104" s="1" t="s">
        <v>223</v>
      </c>
      <c r="C104" s="1" t="s">
        <v>224</v>
      </c>
      <c r="D104">
        <v>90002</v>
      </c>
      <c r="E104" s="2" t="s">
        <v>13</v>
      </c>
      <c r="F104" s="4">
        <v>0.6</v>
      </c>
      <c r="J104" s="3" t="str">
        <f>IF(AND(Tabla116[[#This Row],[Valor logrado]]&gt;=Tabla116[[#This Row],[Meta]],Tabla116[[#This Row],[Valor logrado]]&gt;0,Tabla116[[#This Row],[Meta]]&gt;0),"Sí","No")</f>
        <v>No</v>
      </c>
    </row>
    <row r="105" spans="1:10" x14ac:dyDescent="0.25">
      <c r="A105" s="1" t="s">
        <v>216</v>
      </c>
      <c r="B105" s="1" t="s">
        <v>225</v>
      </c>
      <c r="C105" s="1" t="s">
        <v>226</v>
      </c>
      <c r="D105">
        <v>90001</v>
      </c>
      <c r="E105" s="2" t="s">
        <v>13</v>
      </c>
      <c r="F105" s="4">
        <v>0.65</v>
      </c>
      <c r="J105" s="3" t="str">
        <f>IF(AND(Tabla116[[#This Row],[Valor logrado]]&gt;=Tabla116[[#This Row],[Meta]],Tabla116[[#This Row],[Valor logrado]]&gt;0,Tabla116[[#This Row],[Meta]]&gt;0),"Sí","No")</f>
        <v>No</v>
      </c>
    </row>
    <row r="106" spans="1:10" x14ac:dyDescent="0.25">
      <c r="A106" s="1" t="s">
        <v>216</v>
      </c>
      <c r="B106" s="1" t="s">
        <v>227</v>
      </c>
      <c r="C106" s="1" t="s">
        <v>228</v>
      </c>
      <c r="D106">
        <v>90006</v>
      </c>
      <c r="E106" s="2" t="s">
        <v>13</v>
      </c>
      <c r="F106" s="4">
        <v>0.55000000000000004</v>
      </c>
      <c r="J106" s="3" t="str">
        <f>IF(AND(Tabla116[[#This Row],[Valor logrado]]&gt;=Tabla116[[#This Row],[Meta]],Tabla116[[#This Row],[Valor logrado]]&gt;0,Tabla116[[#This Row],[Meta]]&gt;0),"Sí","No")</f>
        <v>No</v>
      </c>
    </row>
    <row r="107" spans="1:10" x14ac:dyDescent="0.25">
      <c r="A107" s="1" t="s">
        <v>216</v>
      </c>
      <c r="B107" s="1" t="s">
        <v>229</v>
      </c>
      <c r="C107" s="1" t="s">
        <v>230</v>
      </c>
      <c r="D107">
        <v>90007</v>
      </c>
      <c r="E107" s="2" t="s">
        <v>13</v>
      </c>
      <c r="F107" s="4">
        <v>0.6</v>
      </c>
      <c r="J107" s="3" t="str">
        <f>IF(AND(Tabla116[[#This Row],[Valor logrado]]&gt;=Tabla116[[#This Row],[Meta]],Tabla116[[#This Row],[Valor logrado]]&gt;0,Tabla116[[#This Row],[Meta]]&gt;0),"Sí","No")</f>
        <v>No</v>
      </c>
    </row>
    <row r="108" spans="1:10" x14ac:dyDescent="0.25">
      <c r="A108" s="1" t="s">
        <v>216</v>
      </c>
      <c r="B108" s="1" t="s">
        <v>231</v>
      </c>
      <c r="C108" s="1" t="s">
        <v>232</v>
      </c>
      <c r="D108">
        <v>90004</v>
      </c>
      <c r="E108" s="2" t="s">
        <v>13</v>
      </c>
      <c r="F108" s="4">
        <v>0.55000000000000004</v>
      </c>
      <c r="J108" s="3" t="str">
        <f>IF(AND(Tabla116[[#This Row],[Valor logrado]]&gt;=Tabla116[[#This Row],[Meta]],Tabla116[[#This Row],[Valor logrado]]&gt;0,Tabla116[[#This Row],[Meta]]&gt;0),"Sí","No")</f>
        <v>No</v>
      </c>
    </row>
    <row r="109" spans="1:10" x14ac:dyDescent="0.25">
      <c r="A109" s="1" t="s">
        <v>216</v>
      </c>
      <c r="B109" s="1" t="s">
        <v>233</v>
      </c>
      <c r="C109" s="1" t="s">
        <v>234</v>
      </c>
      <c r="D109">
        <v>90005</v>
      </c>
      <c r="E109" s="2" t="s">
        <v>13</v>
      </c>
      <c r="F109" s="4">
        <v>0.6</v>
      </c>
      <c r="J109" s="3" t="str">
        <f>IF(AND(Tabla116[[#This Row],[Valor logrado]]&gt;=Tabla116[[#This Row],[Meta]],Tabla116[[#This Row],[Valor logrado]]&gt;0,Tabla116[[#This Row],[Meta]]&gt;0),"Sí","No")</f>
        <v>No</v>
      </c>
    </row>
    <row r="110" spans="1:10" x14ac:dyDescent="0.25">
      <c r="A110" s="1" t="s">
        <v>235</v>
      </c>
      <c r="B110" s="1" t="s">
        <v>236</v>
      </c>
      <c r="C110" s="1" t="s">
        <v>237</v>
      </c>
      <c r="D110">
        <v>100000</v>
      </c>
      <c r="E110" s="2" t="s">
        <v>16</v>
      </c>
      <c r="F110" s="4">
        <v>0.62</v>
      </c>
      <c r="J110" s="3" t="str">
        <f>IF(AND(Tabla116[[#This Row],[Valor logrado]]&gt;=Tabla116[[#This Row],[Meta]],Tabla116[[#This Row],[Valor logrado]]&gt;0,Tabla116[[#This Row],[Meta]]&gt;0),"Sí","No")</f>
        <v>No</v>
      </c>
    </row>
    <row r="111" spans="1:10" x14ac:dyDescent="0.25">
      <c r="A111" s="1" t="s">
        <v>235</v>
      </c>
      <c r="B111" s="1" t="s">
        <v>238</v>
      </c>
      <c r="C111" s="1" t="s">
        <v>239</v>
      </c>
      <c r="D111">
        <v>100009</v>
      </c>
      <c r="E111" s="2" t="s">
        <v>13</v>
      </c>
      <c r="F111" s="4">
        <v>0.6</v>
      </c>
      <c r="J111" s="3" t="str">
        <f>IF(AND(Tabla116[[#This Row],[Valor logrado]]&gt;=Tabla116[[#This Row],[Meta]],Tabla116[[#This Row],[Valor logrado]]&gt;0,Tabla116[[#This Row],[Meta]]&gt;0),"Sí","No")</f>
        <v>No</v>
      </c>
    </row>
    <row r="112" spans="1:10" x14ac:dyDescent="0.25">
      <c r="A112" s="1" t="s">
        <v>235</v>
      </c>
      <c r="B112" s="1" t="s">
        <v>240</v>
      </c>
      <c r="C112" s="1" t="s">
        <v>241</v>
      </c>
      <c r="D112">
        <v>100008</v>
      </c>
      <c r="E112" s="2" t="s">
        <v>13</v>
      </c>
      <c r="F112" s="4">
        <v>0.6</v>
      </c>
      <c r="J112" s="3" t="str">
        <f>IF(AND(Tabla116[[#This Row],[Valor logrado]]&gt;=Tabla116[[#This Row],[Meta]],Tabla116[[#This Row],[Valor logrado]]&gt;0,Tabla116[[#This Row],[Meta]]&gt;0),"Sí","No")</f>
        <v>No</v>
      </c>
    </row>
    <row r="113" spans="1:10" x14ac:dyDescent="0.25">
      <c r="A113" s="1" t="s">
        <v>235</v>
      </c>
      <c r="B113" s="1" t="s">
        <v>242</v>
      </c>
      <c r="C113" s="1" t="s">
        <v>243</v>
      </c>
      <c r="D113">
        <v>100003</v>
      </c>
      <c r="E113" s="2" t="s">
        <v>13</v>
      </c>
      <c r="F113" s="4">
        <v>0.6</v>
      </c>
      <c r="J113" s="3" t="str">
        <f>IF(AND(Tabla116[[#This Row],[Valor logrado]]&gt;=Tabla116[[#This Row],[Meta]],Tabla116[[#This Row],[Valor logrado]]&gt;0,Tabla116[[#This Row],[Meta]]&gt;0),"Sí","No")</f>
        <v>No</v>
      </c>
    </row>
    <row r="114" spans="1:10" x14ac:dyDescent="0.25">
      <c r="A114" s="1" t="s">
        <v>235</v>
      </c>
      <c r="B114" s="1" t="s">
        <v>244</v>
      </c>
      <c r="C114" s="1" t="s">
        <v>245</v>
      </c>
      <c r="D114">
        <v>100010</v>
      </c>
      <c r="E114" s="2" t="s">
        <v>13</v>
      </c>
      <c r="F114" s="4">
        <v>0.6</v>
      </c>
      <c r="J114" s="3" t="str">
        <f>IF(AND(Tabla116[[#This Row],[Valor logrado]]&gt;=Tabla116[[#This Row],[Meta]],Tabla116[[#This Row],[Valor logrado]]&gt;0,Tabla116[[#This Row],[Meta]]&gt;0),"Sí","No")</f>
        <v>No</v>
      </c>
    </row>
    <row r="115" spans="1:10" x14ac:dyDescent="0.25">
      <c r="A115" s="1" t="s">
        <v>235</v>
      </c>
      <c r="B115" s="1" t="s">
        <v>246</v>
      </c>
      <c r="C115" s="1" t="s">
        <v>247</v>
      </c>
      <c r="D115">
        <v>100007</v>
      </c>
      <c r="E115" s="2" t="s">
        <v>13</v>
      </c>
      <c r="F115" s="4">
        <v>0.6</v>
      </c>
      <c r="J115" s="3" t="str">
        <f>IF(AND(Tabla116[[#This Row],[Valor logrado]]&gt;=Tabla116[[#This Row],[Meta]],Tabla116[[#This Row],[Valor logrado]]&gt;0,Tabla116[[#This Row],[Meta]]&gt;0),"Sí","No")</f>
        <v>No</v>
      </c>
    </row>
    <row r="116" spans="1:10" x14ac:dyDescent="0.25">
      <c r="A116" s="1" t="s">
        <v>235</v>
      </c>
      <c r="B116" s="1" t="s">
        <v>248</v>
      </c>
      <c r="C116" s="1" t="s">
        <v>249</v>
      </c>
      <c r="D116">
        <v>100011</v>
      </c>
      <c r="E116" s="2" t="s">
        <v>13</v>
      </c>
      <c r="F116" s="4">
        <v>0.55000000000000004</v>
      </c>
      <c r="J116" s="3" t="str">
        <f>IF(AND(Tabla116[[#This Row],[Valor logrado]]&gt;=Tabla116[[#This Row],[Meta]],Tabla116[[#This Row],[Valor logrado]]&gt;0,Tabla116[[#This Row],[Meta]]&gt;0),"Sí","No")</f>
        <v>No</v>
      </c>
    </row>
    <row r="117" spans="1:10" x14ac:dyDescent="0.25">
      <c r="A117" s="1" t="s">
        <v>235</v>
      </c>
      <c r="B117" s="1" t="s">
        <v>250</v>
      </c>
      <c r="C117" s="1" t="s">
        <v>251</v>
      </c>
      <c r="D117">
        <v>100006</v>
      </c>
      <c r="E117" s="2" t="s">
        <v>13</v>
      </c>
      <c r="F117" s="4">
        <v>0.55000000000000004</v>
      </c>
      <c r="J117" s="3" t="str">
        <f>IF(AND(Tabla116[[#This Row],[Valor logrado]]&gt;=Tabla116[[#This Row],[Meta]],Tabla116[[#This Row],[Valor logrado]]&gt;0,Tabla116[[#This Row],[Meta]]&gt;0),"Sí","No")</f>
        <v>No</v>
      </c>
    </row>
    <row r="118" spans="1:10" x14ac:dyDescent="0.25">
      <c r="A118" s="1" t="s">
        <v>235</v>
      </c>
      <c r="B118" s="1" t="s">
        <v>252</v>
      </c>
      <c r="C118" s="1" t="s">
        <v>253</v>
      </c>
      <c r="D118">
        <v>100002</v>
      </c>
      <c r="E118" s="2" t="s">
        <v>13</v>
      </c>
      <c r="F118" s="4">
        <v>0.6</v>
      </c>
      <c r="J118" s="3" t="str">
        <f>IF(AND(Tabla116[[#This Row],[Valor logrado]]&gt;=Tabla116[[#This Row],[Meta]],Tabla116[[#This Row],[Valor logrado]]&gt;0,Tabla116[[#This Row],[Meta]]&gt;0),"Sí","No")</f>
        <v>No</v>
      </c>
    </row>
    <row r="119" spans="1:10" x14ac:dyDescent="0.25">
      <c r="A119" s="1" t="s">
        <v>235</v>
      </c>
      <c r="B119" s="1" t="s">
        <v>254</v>
      </c>
      <c r="C119" s="1" t="s">
        <v>255</v>
      </c>
      <c r="D119">
        <v>100004</v>
      </c>
      <c r="E119" s="2" t="s">
        <v>13</v>
      </c>
      <c r="F119" s="4">
        <v>0.55000000000000004</v>
      </c>
      <c r="J119" s="3" t="str">
        <f>IF(AND(Tabla116[[#This Row],[Valor logrado]]&gt;=Tabla116[[#This Row],[Meta]],Tabla116[[#This Row],[Valor logrado]]&gt;0,Tabla116[[#This Row],[Meta]]&gt;0),"Sí","No")</f>
        <v>No</v>
      </c>
    </row>
    <row r="120" spans="1:10" x14ac:dyDescent="0.25">
      <c r="A120" s="1" t="s">
        <v>235</v>
      </c>
      <c r="B120" s="1" t="s">
        <v>256</v>
      </c>
      <c r="C120" s="1" t="s">
        <v>257</v>
      </c>
      <c r="D120">
        <v>100005</v>
      </c>
      <c r="E120" s="2" t="s">
        <v>13</v>
      </c>
      <c r="F120" s="4">
        <v>0.6</v>
      </c>
      <c r="J120" s="3" t="str">
        <f>IF(AND(Tabla116[[#This Row],[Valor logrado]]&gt;=Tabla116[[#This Row],[Meta]],Tabla116[[#This Row],[Valor logrado]]&gt;0,Tabla116[[#This Row],[Meta]]&gt;0),"Sí","No")</f>
        <v>No</v>
      </c>
    </row>
    <row r="121" spans="1:10" x14ac:dyDescent="0.25">
      <c r="A121" s="1" t="s">
        <v>235</v>
      </c>
      <c r="B121" s="1" t="s">
        <v>258</v>
      </c>
      <c r="C121" s="1" t="s">
        <v>259</v>
      </c>
      <c r="D121">
        <v>100001</v>
      </c>
      <c r="E121" s="2" t="s">
        <v>13</v>
      </c>
      <c r="F121" s="4">
        <v>0.65</v>
      </c>
      <c r="J121" s="3" t="str">
        <f>IF(AND(Tabla116[[#This Row],[Valor logrado]]&gt;=Tabla116[[#This Row],[Meta]],Tabla116[[#This Row],[Valor logrado]]&gt;0,Tabla116[[#This Row],[Meta]]&gt;0),"Sí","No")</f>
        <v>No</v>
      </c>
    </row>
    <row r="122" spans="1:10" x14ac:dyDescent="0.25">
      <c r="A122" s="1" t="s">
        <v>260</v>
      </c>
      <c r="B122" s="1" t="s">
        <v>261</v>
      </c>
      <c r="C122" s="1" t="s">
        <v>262</v>
      </c>
      <c r="D122">
        <v>110000</v>
      </c>
      <c r="E122" s="2" t="s">
        <v>16</v>
      </c>
      <c r="F122" s="4">
        <v>0.65</v>
      </c>
      <c r="J122" s="3" t="str">
        <f>IF(AND(Tabla116[[#This Row],[Valor logrado]]&gt;=Tabla116[[#This Row],[Meta]],Tabla116[[#This Row],[Valor logrado]]&gt;0,Tabla116[[#This Row],[Meta]]&gt;0),"Sí","No")</f>
        <v>No</v>
      </c>
    </row>
    <row r="123" spans="1:10" x14ac:dyDescent="0.25">
      <c r="A123" s="1" t="s">
        <v>260</v>
      </c>
      <c r="B123" s="1" t="s">
        <v>261</v>
      </c>
      <c r="C123" s="1" t="s">
        <v>263</v>
      </c>
      <c r="D123">
        <v>110001</v>
      </c>
      <c r="E123" s="2" t="s">
        <v>33</v>
      </c>
      <c r="F123" s="4">
        <v>0.65</v>
      </c>
      <c r="J123" s="3" t="str">
        <f>IF(AND(Tabla116[[#This Row],[Valor logrado]]&gt;=Tabla116[[#This Row],[Meta]],Tabla116[[#This Row],[Valor logrado]]&gt;0,Tabla116[[#This Row],[Meta]]&gt;0),"Sí","No")</f>
        <v>No</v>
      </c>
    </row>
    <row r="124" spans="1:10" x14ac:dyDescent="0.25">
      <c r="A124" s="1" t="s">
        <v>260</v>
      </c>
      <c r="B124" s="1" t="s">
        <v>264</v>
      </c>
      <c r="C124" s="1" t="s">
        <v>265</v>
      </c>
      <c r="D124">
        <v>110002</v>
      </c>
      <c r="E124" s="2" t="s">
        <v>13</v>
      </c>
      <c r="F124" s="4">
        <v>0.65</v>
      </c>
      <c r="J124" s="3" t="str">
        <f>IF(AND(Tabla116[[#This Row],[Valor logrado]]&gt;=Tabla116[[#This Row],[Meta]],Tabla116[[#This Row],[Valor logrado]]&gt;0,Tabla116[[#This Row],[Meta]]&gt;0),"Sí","No")</f>
        <v>No</v>
      </c>
    </row>
    <row r="125" spans="1:10" x14ac:dyDescent="0.25">
      <c r="A125" s="1" t="s">
        <v>260</v>
      </c>
      <c r="B125" s="1" t="s">
        <v>266</v>
      </c>
      <c r="C125" s="1" t="s">
        <v>267</v>
      </c>
      <c r="D125">
        <v>110003</v>
      </c>
      <c r="E125" s="2" t="s">
        <v>13</v>
      </c>
      <c r="F125" s="4">
        <v>0.65</v>
      </c>
      <c r="J125" s="3" t="str">
        <f>IF(AND(Tabla116[[#This Row],[Valor logrado]]&gt;=Tabla116[[#This Row],[Meta]],Tabla116[[#This Row],[Valor logrado]]&gt;0,Tabla116[[#This Row],[Meta]]&gt;0),"Sí","No")</f>
        <v>No</v>
      </c>
    </row>
    <row r="126" spans="1:10" x14ac:dyDescent="0.25">
      <c r="A126" s="1" t="s">
        <v>260</v>
      </c>
      <c r="B126" s="1" t="s">
        <v>268</v>
      </c>
      <c r="C126" s="1" t="s">
        <v>269</v>
      </c>
      <c r="D126">
        <v>110005</v>
      </c>
      <c r="E126" s="2" t="s">
        <v>13</v>
      </c>
      <c r="F126" s="4">
        <v>0.65</v>
      </c>
      <c r="J126" s="3" t="str">
        <f>IF(AND(Tabla116[[#This Row],[Valor logrado]]&gt;=Tabla116[[#This Row],[Meta]],Tabla116[[#This Row],[Valor logrado]]&gt;0,Tabla116[[#This Row],[Meta]]&gt;0),"Sí","No")</f>
        <v>No</v>
      </c>
    </row>
    <row r="127" spans="1:10" x14ac:dyDescent="0.25">
      <c r="A127" s="1" t="s">
        <v>260</v>
      </c>
      <c r="B127" s="1" t="s">
        <v>270</v>
      </c>
      <c r="C127" s="1" t="s">
        <v>271</v>
      </c>
      <c r="D127">
        <v>110004</v>
      </c>
      <c r="E127" s="2" t="s">
        <v>13</v>
      </c>
      <c r="F127" s="4">
        <v>0.6</v>
      </c>
      <c r="J127" s="3" t="str">
        <f>IF(AND(Tabla116[[#This Row],[Valor logrado]]&gt;=Tabla116[[#This Row],[Meta]],Tabla116[[#This Row],[Valor logrado]]&gt;0,Tabla116[[#This Row],[Meta]]&gt;0),"Sí","No")</f>
        <v>No</v>
      </c>
    </row>
    <row r="128" spans="1:10" x14ac:dyDescent="0.25">
      <c r="A128" s="1" t="s">
        <v>272</v>
      </c>
      <c r="B128" s="1" t="s">
        <v>273</v>
      </c>
      <c r="C128" s="1" t="s">
        <v>274</v>
      </c>
      <c r="D128">
        <v>120000</v>
      </c>
      <c r="E128" s="2" t="s">
        <v>16</v>
      </c>
      <c r="F128" s="4">
        <v>0.63</v>
      </c>
      <c r="J128" s="3" t="str">
        <f>IF(AND(Tabla116[[#This Row],[Valor logrado]]&gt;=Tabla116[[#This Row],[Meta]],Tabla116[[#This Row],[Valor logrado]]&gt;0,Tabla116[[#This Row],[Meta]]&gt;0),"Sí","No")</f>
        <v>No</v>
      </c>
    </row>
    <row r="129" spans="1:10" x14ac:dyDescent="0.25">
      <c r="A129" s="1" t="s">
        <v>272</v>
      </c>
      <c r="B129" s="1" t="s">
        <v>275</v>
      </c>
      <c r="C129" s="1" t="s">
        <v>276</v>
      </c>
      <c r="D129">
        <v>120008</v>
      </c>
      <c r="E129" s="2" t="s">
        <v>13</v>
      </c>
      <c r="F129" s="4">
        <v>0.65</v>
      </c>
      <c r="J129" s="3" t="str">
        <f>IF(AND(Tabla116[[#This Row],[Valor logrado]]&gt;=Tabla116[[#This Row],[Meta]],Tabla116[[#This Row],[Valor logrado]]&gt;0,Tabla116[[#This Row],[Meta]]&gt;0),"Sí","No")</f>
        <v>No</v>
      </c>
    </row>
    <row r="130" spans="1:10" x14ac:dyDescent="0.25">
      <c r="A130" s="1" t="s">
        <v>272</v>
      </c>
      <c r="B130" s="1" t="s">
        <v>277</v>
      </c>
      <c r="C130" s="1" t="s">
        <v>278</v>
      </c>
      <c r="D130">
        <v>120007</v>
      </c>
      <c r="E130" s="2" t="s">
        <v>13</v>
      </c>
      <c r="F130" s="4">
        <v>0.6</v>
      </c>
      <c r="J130" s="3" t="str">
        <f>IF(AND(Tabla116[[#This Row],[Valor logrado]]&gt;=Tabla116[[#This Row],[Meta]],Tabla116[[#This Row],[Valor logrado]]&gt;0,Tabla116[[#This Row],[Meta]]&gt;0),"Sí","No")</f>
        <v>No</v>
      </c>
    </row>
    <row r="131" spans="1:10" x14ac:dyDescent="0.25">
      <c r="A131" s="1" t="s">
        <v>272</v>
      </c>
      <c r="B131" s="1" t="s">
        <v>277</v>
      </c>
      <c r="C131" s="1" t="s">
        <v>279</v>
      </c>
      <c r="D131">
        <v>120014</v>
      </c>
      <c r="E131" s="2" t="s">
        <v>33</v>
      </c>
      <c r="F131" s="4">
        <v>0.55000000000000004</v>
      </c>
      <c r="J131" s="3" t="str">
        <f>IF(AND(Tabla116[[#This Row],[Valor logrado]]&gt;=Tabla116[[#This Row],[Meta]],Tabla116[[#This Row],[Valor logrado]]&gt;0,Tabla116[[#This Row],[Meta]]&gt;0),"Sí","No")</f>
        <v>No</v>
      </c>
    </row>
    <row r="132" spans="1:10" x14ac:dyDescent="0.25">
      <c r="A132" s="1" t="s">
        <v>272</v>
      </c>
      <c r="B132" s="1" t="s">
        <v>280</v>
      </c>
      <c r="C132" s="1" t="s">
        <v>281</v>
      </c>
      <c r="D132">
        <v>120004</v>
      </c>
      <c r="E132" s="2" t="s">
        <v>13</v>
      </c>
      <c r="F132" s="4">
        <v>0.6</v>
      </c>
      <c r="J132" s="3" t="str">
        <f>IF(AND(Tabla116[[#This Row],[Valor logrado]]&gt;=Tabla116[[#This Row],[Meta]],Tabla116[[#This Row],[Valor logrado]]&gt;0,Tabla116[[#This Row],[Meta]]&gt;0),"Sí","No")</f>
        <v>No</v>
      </c>
    </row>
    <row r="133" spans="1:10" x14ac:dyDescent="0.25">
      <c r="A133" s="1" t="s">
        <v>272</v>
      </c>
      <c r="B133" s="1" t="s">
        <v>282</v>
      </c>
      <c r="C133" s="1" t="s">
        <v>283</v>
      </c>
      <c r="D133">
        <v>120001</v>
      </c>
      <c r="E133" s="2" t="s">
        <v>13</v>
      </c>
      <c r="F133" s="4">
        <v>0.65</v>
      </c>
      <c r="J133" s="3" t="str">
        <f>IF(AND(Tabla116[[#This Row],[Valor logrado]]&gt;=Tabla116[[#This Row],[Meta]],Tabla116[[#This Row],[Valor logrado]]&gt;0,Tabla116[[#This Row],[Meta]]&gt;0),"Sí","No")</f>
        <v>No</v>
      </c>
    </row>
    <row r="134" spans="1:10" x14ac:dyDescent="0.25">
      <c r="A134" s="1" t="s">
        <v>272</v>
      </c>
      <c r="B134" s="1" t="s">
        <v>284</v>
      </c>
      <c r="C134" s="1" t="s">
        <v>285</v>
      </c>
      <c r="D134">
        <v>120003</v>
      </c>
      <c r="E134" s="2" t="s">
        <v>13</v>
      </c>
      <c r="F134" s="4">
        <v>0.6</v>
      </c>
      <c r="J134" s="3" t="str">
        <f>IF(AND(Tabla116[[#This Row],[Valor logrado]]&gt;=Tabla116[[#This Row],[Meta]],Tabla116[[#This Row],[Valor logrado]]&gt;0,Tabla116[[#This Row],[Meta]]&gt;0),"Sí","No")</f>
        <v>No</v>
      </c>
    </row>
    <row r="135" spans="1:10" x14ac:dyDescent="0.25">
      <c r="A135" s="1" t="s">
        <v>272</v>
      </c>
      <c r="B135" s="1" t="s">
        <v>286</v>
      </c>
      <c r="C135" s="1" t="s">
        <v>287</v>
      </c>
      <c r="D135">
        <v>120002</v>
      </c>
      <c r="E135" s="2" t="s">
        <v>13</v>
      </c>
      <c r="F135" s="4">
        <v>0.65</v>
      </c>
      <c r="J135" s="3" t="str">
        <f>IF(AND(Tabla116[[#This Row],[Valor logrado]]&gt;=Tabla116[[#This Row],[Meta]],Tabla116[[#This Row],[Valor logrado]]&gt;0,Tabla116[[#This Row],[Meta]]&gt;0),"Sí","No")</f>
        <v>No</v>
      </c>
    </row>
    <row r="136" spans="1:10" x14ac:dyDescent="0.25">
      <c r="A136" s="1" t="s">
        <v>272</v>
      </c>
      <c r="B136" s="1" t="s">
        <v>288</v>
      </c>
      <c r="C136" s="1" t="s">
        <v>289</v>
      </c>
      <c r="D136">
        <v>120005</v>
      </c>
      <c r="E136" s="2" t="s">
        <v>13</v>
      </c>
      <c r="F136" s="4">
        <v>0.65</v>
      </c>
      <c r="J136" s="3" t="str">
        <f>IF(AND(Tabla116[[#This Row],[Valor logrado]]&gt;=Tabla116[[#This Row],[Meta]],Tabla116[[#This Row],[Valor logrado]]&gt;0,Tabla116[[#This Row],[Meta]]&gt;0),"Sí","No")</f>
        <v>No</v>
      </c>
    </row>
    <row r="137" spans="1:10" x14ac:dyDescent="0.25">
      <c r="A137" s="1" t="s">
        <v>272</v>
      </c>
      <c r="B137" s="1" t="s">
        <v>290</v>
      </c>
      <c r="C137" s="1" t="s">
        <v>291</v>
      </c>
      <c r="D137">
        <v>120009</v>
      </c>
      <c r="E137" s="2" t="s">
        <v>13</v>
      </c>
      <c r="F137" s="4">
        <v>0.6</v>
      </c>
      <c r="J137" s="3" t="str">
        <f>IF(AND(Tabla116[[#This Row],[Valor logrado]]&gt;=Tabla116[[#This Row],[Meta]],Tabla116[[#This Row],[Valor logrado]]&gt;0,Tabla116[[#This Row],[Meta]]&gt;0),"Sí","No")</f>
        <v>No</v>
      </c>
    </row>
    <row r="138" spans="1:10" x14ac:dyDescent="0.25">
      <c r="A138" s="1" t="s">
        <v>272</v>
      </c>
      <c r="B138" s="1" t="s">
        <v>292</v>
      </c>
      <c r="C138" s="1" t="s">
        <v>293</v>
      </c>
      <c r="D138">
        <v>120006</v>
      </c>
      <c r="E138" s="2" t="s">
        <v>13</v>
      </c>
      <c r="F138" s="4">
        <v>0.6</v>
      </c>
      <c r="J138" s="3" t="str">
        <f>IF(AND(Tabla116[[#This Row],[Valor logrado]]&gt;=Tabla116[[#This Row],[Meta]],Tabla116[[#This Row],[Valor logrado]]&gt;0,Tabla116[[#This Row],[Meta]]&gt;0),"Sí","No")</f>
        <v>No</v>
      </c>
    </row>
    <row r="139" spans="1:10" x14ac:dyDescent="0.25">
      <c r="A139" s="1" t="s">
        <v>272</v>
      </c>
      <c r="B139" s="1" t="s">
        <v>294</v>
      </c>
      <c r="C139" s="1" t="s">
        <v>295</v>
      </c>
      <c r="D139">
        <v>120011</v>
      </c>
      <c r="E139" s="2" t="s">
        <v>13</v>
      </c>
      <c r="F139" s="4">
        <v>0.6</v>
      </c>
      <c r="J139" s="3" t="str">
        <f>IF(AND(Tabla116[[#This Row],[Valor logrado]]&gt;=Tabla116[[#This Row],[Meta]],Tabla116[[#This Row],[Valor logrado]]&gt;0,Tabla116[[#This Row],[Meta]]&gt;0),"Sí","No")</f>
        <v>No</v>
      </c>
    </row>
    <row r="140" spans="1:10" x14ac:dyDescent="0.25">
      <c r="A140" s="1" t="s">
        <v>272</v>
      </c>
      <c r="B140" s="1" t="s">
        <v>296</v>
      </c>
      <c r="C140" s="1" t="s">
        <v>297</v>
      </c>
      <c r="D140">
        <v>120010</v>
      </c>
      <c r="E140" s="2" t="s">
        <v>13</v>
      </c>
      <c r="F140" s="4">
        <v>0.6</v>
      </c>
      <c r="J140" s="3" t="str">
        <f>IF(AND(Tabla116[[#This Row],[Valor logrado]]&gt;=Tabla116[[#This Row],[Meta]],Tabla116[[#This Row],[Valor logrado]]&gt;0,Tabla116[[#This Row],[Meta]]&gt;0),"Sí","No")</f>
        <v>No</v>
      </c>
    </row>
    <row r="141" spans="1:10" x14ac:dyDescent="0.25">
      <c r="A141" s="1" t="s">
        <v>272</v>
      </c>
      <c r="B141" s="1" t="s">
        <v>298</v>
      </c>
      <c r="C141" s="1" t="s">
        <v>299</v>
      </c>
      <c r="D141">
        <v>120012</v>
      </c>
      <c r="E141" s="2" t="s">
        <v>13</v>
      </c>
      <c r="F141" s="4">
        <v>0.55000000000000004</v>
      </c>
      <c r="J141" s="3" t="str">
        <f>IF(AND(Tabla116[[#This Row],[Valor logrado]]&gt;=Tabla116[[#This Row],[Meta]],Tabla116[[#This Row],[Valor logrado]]&gt;0,Tabla116[[#This Row],[Meta]]&gt;0),"Sí","No")</f>
        <v>No</v>
      </c>
    </row>
    <row r="142" spans="1:10" x14ac:dyDescent="0.25">
      <c r="A142" s="1" t="s">
        <v>300</v>
      </c>
      <c r="B142" s="1" t="s">
        <v>301</v>
      </c>
      <c r="C142" s="1" t="s">
        <v>302</v>
      </c>
      <c r="D142">
        <v>130000</v>
      </c>
      <c r="E142" s="2" t="s">
        <v>91</v>
      </c>
      <c r="F142" s="4">
        <v>0.63</v>
      </c>
      <c r="J142" s="3" t="str">
        <f>IF(AND(Tabla116[[#This Row],[Valor logrado]]&gt;=Tabla116[[#This Row],[Meta]],Tabla116[[#This Row],[Valor logrado]]&gt;0,Tabla116[[#This Row],[Meta]]&gt;0),"Sí","No")</f>
        <v>No</v>
      </c>
    </row>
    <row r="143" spans="1:10" x14ac:dyDescent="0.25">
      <c r="A143" s="1" t="s">
        <v>300</v>
      </c>
      <c r="B143" s="1" t="s">
        <v>303</v>
      </c>
      <c r="C143" s="1" t="s">
        <v>304</v>
      </c>
      <c r="D143">
        <v>130005</v>
      </c>
      <c r="E143" s="2" t="s">
        <v>13</v>
      </c>
      <c r="F143" s="4">
        <v>0.65</v>
      </c>
      <c r="J143" s="3" t="str">
        <f>IF(AND(Tabla116[[#This Row],[Valor logrado]]&gt;=Tabla116[[#This Row],[Meta]],Tabla116[[#This Row],[Valor logrado]]&gt;0,Tabla116[[#This Row],[Meta]]&gt;0),"Sí","No")</f>
        <v>No</v>
      </c>
    </row>
    <row r="144" spans="1:10" x14ac:dyDescent="0.25">
      <c r="A144" s="1" t="s">
        <v>300</v>
      </c>
      <c r="B144" s="1" t="s">
        <v>305</v>
      </c>
      <c r="C144" s="1" t="s">
        <v>306</v>
      </c>
      <c r="D144">
        <v>130008</v>
      </c>
      <c r="E144" s="2" t="s">
        <v>13</v>
      </c>
      <c r="F144" s="4">
        <v>0.65</v>
      </c>
      <c r="J144" s="3" t="str">
        <f>IF(AND(Tabla116[[#This Row],[Valor logrado]]&gt;=Tabla116[[#This Row],[Meta]],Tabla116[[#This Row],[Valor logrado]]&gt;0,Tabla116[[#This Row],[Meta]]&gt;0),"Sí","No")</f>
        <v>No</v>
      </c>
    </row>
    <row r="145" spans="1:10" x14ac:dyDescent="0.25">
      <c r="A145" s="1" t="s">
        <v>300</v>
      </c>
      <c r="B145" s="1" t="s">
        <v>307</v>
      </c>
      <c r="C145" s="1" t="s">
        <v>308</v>
      </c>
      <c r="D145">
        <v>130003</v>
      </c>
      <c r="E145" s="2" t="s">
        <v>13</v>
      </c>
      <c r="F145" s="4">
        <v>0.65</v>
      </c>
      <c r="J145" s="3" t="str">
        <f>IF(AND(Tabla116[[#This Row],[Valor logrado]]&gt;=Tabla116[[#This Row],[Meta]],Tabla116[[#This Row],[Valor logrado]]&gt;0,Tabla116[[#This Row],[Meta]]&gt;0),"Sí","No")</f>
        <v>No</v>
      </c>
    </row>
    <row r="146" spans="1:10" x14ac:dyDescent="0.25">
      <c r="A146" s="1" t="s">
        <v>300</v>
      </c>
      <c r="B146" s="1" t="s">
        <v>309</v>
      </c>
      <c r="C146" s="1" t="s">
        <v>310</v>
      </c>
      <c r="D146">
        <v>130012</v>
      </c>
      <c r="E146" s="2" t="s">
        <v>13</v>
      </c>
      <c r="F146" s="4">
        <v>0.55000000000000004</v>
      </c>
      <c r="J146" s="3" t="str">
        <f>IF(AND(Tabla116[[#This Row],[Valor logrado]]&gt;=Tabla116[[#This Row],[Meta]],Tabla116[[#This Row],[Valor logrado]]&gt;0,Tabla116[[#This Row],[Meta]]&gt;0),"Sí","No")</f>
        <v>No</v>
      </c>
    </row>
    <row r="147" spans="1:10" x14ac:dyDescent="0.25">
      <c r="A147" s="1" t="s">
        <v>300</v>
      </c>
      <c r="B147" s="1" t="s">
        <v>311</v>
      </c>
      <c r="C147" s="1" t="s">
        <v>312</v>
      </c>
      <c r="D147">
        <v>130007</v>
      </c>
      <c r="E147" s="2" t="s">
        <v>13</v>
      </c>
      <c r="F147" s="4">
        <v>0.6</v>
      </c>
      <c r="J147" s="3" t="str">
        <f>IF(AND(Tabla116[[#This Row],[Valor logrado]]&gt;=Tabla116[[#This Row],[Meta]],Tabla116[[#This Row],[Valor logrado]]&gt;0,Tabla116[[#This Row],[Meta]]&gt;0),"Sí","No")</f>
        <v>No</v>
      </c>
    </row>
    <row r="148" spans="1:10" x14ac:dyDescent="0.25">
      <c r="A148" s="1" t="s">
        <v>300</v>
      </c>
      <c r="B148" s="1" t="s">
        <v>313</v>
      </c>
      <c r="C148" s="1" t="s">
        <v>314</v>
      </c>
      <c r="D148">
        <v>130011</v>
      </c>
      <c r="E148" s="2" t="s">
        <v>13</v>
      </c>
      <c r="F148" s="4">
        <v>0.6</v>
      </c>
      <c r="J148" s="3" t="str">
        <f>IF(AND(Tabla116[[#This Row],[Valor logrado]]&gt;=Tabla116[[#This Row],[Meta]],Tabla116[[#This Row],[Valor logrado]]&gt;0,Tabla116[[#This Row],[Meta]]&gt;0),"Sí","No")</f>
        <v>No</v>
      </c>
    </row>
    <row r="149" spans="1:10" x14ac:dyDescent="0.25">
      <c r="A149" s="1" t="s">
        <v>300</v>
      </c>
      <c r="B149" s="1" t="s">
        <v>315</v>
      </c>
      <c r="C149" s="1" t="s">
        <v>316</v>
      </c>
      <c r="D149">
        <v>130010</v>
      </c>
      <c r="E149" s="2" t="s">
        <v>13</v>
      </c>
      <c r="F149" s="4">
        <v>0.6</v>
      </c>
      <c r="J149" s="3" t="str">
        <f>IF(AND(Tabla116[[#This Row],[Valor logrado]]&gt;=Tabla116[[#This Row],[Meta]],Tabla116[[#This Row],[Valor logrado]]&gt;0,Tabla116[[#This Row],[Meta]]&gt;0),"Sí","No")</f>
        <v>No</v>
      </c>
    </row>
    <row r="150" spans="1:10" x14ac:dyDescent="0.25">
      <c r="A150" s="1" t="s">
        <v>300</v>
      </c>
      <c r="B150" s="1" t="s">
        <v>317</v>
      </c>
      <c r="C150" s="1" t="s">
        <v>318</v>
      </c>
      <c r="D150">
        <v>130009</v>
      </c>
      <c r="E150" s="2" t="s">
        <v>13</v>
      </c>
      <c r="F150" s="4">
        <v>0.55000000000000004</v>
      </c>
      <c r="J150" s="3" t="str">
        <f>IF(AND(Tabla116[[#This Row],[Valor logrado]]&gt;=Tabla116[[#This Row],[Meta]],Tabla116[[#This Row],[Valor logrado]]&gt;0,Tabla116[[#This Row],[Meta]]&gt;0),"Sí","No")</f>
        <v>No</v>
      </c>
    </row>
    <row r="151" spans="1:10" x14ac:dyDescent="0.25">
      <c r="A151" s="1" t="s">
        <v>300</v>
      </c>
      <c r="B151" s="1" t="s">
        <v>319</v>
      </c>
      <c r="C151" s="1" t="s">
        <v>320</v>
      </c>
      <c r="D151">
        <v>130004</v>
      </c>
      <c r="E151" s="2" t="s">
        <v>13</v>
      </c>
      <c r="F151" s="4">
        <v>0.6</v>
      </c>
      <c r="J151" s="3" t="str">
        <f>IF(AND(Tabla116[[#This Row],[Valor logrado]]&gt;=Tabla116[[#This Row],[Meta]],Tabla116[[#This Row],[Valor logrado]]&gt;0,Tabla116[[#This Row],[Meta]]&gt;0),"Sí","No")</f>
        <v>No</v>
      </c>
    </row>
    <row r="152" spans="1:10" x14ac:dyDescent="0.25">
      <c r="A152" s="1" t="s">
        <v>300</v>
      </c>
      <c r="B152" s="1" t="s">
        <v>321</v>
      </c>
      <c r="C152" s="1" t="s">
        <v>322</v>
      </c>
      <c r="D152">
        <v>130006</v>
      </c>
      <c r="E152" s="2" t="s">
        <v>13</v>
      </c>
      <c r="F152" s="4">
        <v>0.55000000000000004</v>
      </c>
      <c r="J152" s="3" t="str">
        <f>IF(AND(Tabla116[[#This Row],[Valor logrado]]&gt;=Tabla116[[#This Row],[Meta]],Tabla116[[#This Row],[Valor logrado]]&gt;0,Tabla116[[#This Row],[Meta]]&gt;0),"Sí","No")</f>
        <v>No</v>
      </c>
    </row>
    <row r="153" spans="1:10" x14ac:dyDescent="0.25">
      <c r="A153" s="1" t="s">
        <v>300</v>
      </c>
      <c r="B153" s="1" t="s">
        <v>323</v>
      </c>
      <c r="C153" s="1" t="s">
        <v>324</v>
      </c>
      <c r="D153">
        <v>130002</v>
      </c>
      <c r="E153" s="2" t="s">
        <v>13</v>
      </c>
      <c r="F153" s="4">
        <v>0.65</v>
      </c>
      <c r="J153" s="3" t="str">
        <f>IF(AND(Tabla116[[#This Row],[Valor logrado]]&gt;=Tabla116[[#This Row],[Meta]],Tabla116[[#This Row],[Valor logrado]]&gt;0,Tabla116[[#This Row],[Meta]]&gt;0),"Sí","No")</f>
        <v>No</v>
      </c>
    </row>
    <row r="154" spans="1:10" x14ac:dyDescent="0.25">
      <c r="A154" s="1" t="s">
        <v>300</v>
      </c>
      <c r="B154" s="1" t="s">
        <v>325</v>
      </c>
      <c r="C154" s="1" t="s">
        <v>326</v>
      </c>
      <c r="D154">
        <v>130014</v>
      </c>
      <c r="E154" s="2" t="s">
        <v>13</v>
      </c>
      <c r="F154" s="4">
        <v>0.65</v>
      </c>
      <c r="J154" s="3" t="str">
        <f>IF(AND(Tabla116[[#This Row],[Valor logrado]]&gt;=Tabla116[[#This Row],[Meta]],Tabla116[[#This Row],[Valor logrado]]&gt;0,Tabla116[[#This Row],[Meta]]&gt;0),"Sí","No")</f>
        <v>No</v>
      </c>
    </row>
    <row r="155" spans="1:10" x14ac:dyDescent="0.25">
      <c r="A155" s="1" t="s">
        <v>300</v>
      </c>
      <c r="B155" s="1" t="s">
        <v>327</v>
      </c>
      <c r="C155" s="1" t="s">
        <v>328</v>
      </c>
      <c r="D155">
        <v>130015</v>
      </c>
      <c r="E155" s="2" t="s">
        <v>13</v>
      </c>
      <c r="F155" s="4">
        <v>0.65</v>
      </c>
      <c r="J155" s="3" t="str">
        <f>IF(AND(Tabla116[[#This Row],[Valor logrado]]&gt;=Tabla116[[#This Row],[Meta]],Tabla116[[#This Row],[Valor logrado]]&gt;0,Tabla116[[#This Row],[Meta]]&gt;0),"Sí","No")</f>
        <v>No</v>
      </c>
    </row>
    <row r="156" spans="1:10" x14ac:dyDescent="0.25">
      <c r="A156" s="1" t="s">
        <v>300</v>
      </c>
      <c r="B156" s="1" t="s">
        <v>329</v>
      </c>
      <c r="C156" s="1" t="s">
        <v>330</v>
      </c>
      <c r="D156">
        <v>130016</v>
      </c>
      <c r="E156" s="2" t="s">
        <v>13</v>
      </c>
      <c r="F156" s="4">
        <v>0.65</v>
      </c>
      <c r="J156" s="3" t="str">
        <f>IF(AND(Tabla116[[#This Row],[Valor logrado]]&gt;=Tabla116[[#This Row],[Meta]],Tabla116[[#This Row],[Valor logrado]]&gt;0,Tabla116[[#This Row],[Meta]]&gt;0),"Sí","No")</f>
        <v>No</v>
      </c>
    </row>
    <row r="157" spans="1:10" x14ac:dyDescent="0.25">
      <c r="A157" s="1" t="s">
        <v>300</v>
      </c>
      <c r="B157" s="1" t="s">
        <v>331</v>
      </c>
      <c r="C157" s="1" t="s">
        <v>332</v>
      </c>
      <c r="D157">
        <v>130017</v>
      </c>
      <c r="E157" s="2" t="s">
        <v>13</v>
      </c>
      <c r="F157" s="4">
        <v>0.65</v>
      </c>
      <c r="J157" s="3" t="str">
        <f>IF(AND(Tabla116[[#This Row],[Valor logrado]]&gt;=Tabla116[[#This Row],[Meta]],Tabla116[[#This Row],[Valor logrado]]&gt;0,Tabla116[[#This Row],[Meta]]&gt;0),"Sí","No")</f>
        <v>No</v>
      </c>
    </row>
    <row r="158" spans="1:10" x14ac:dyDescent="0.25">
      <c r="A158" s="1" t="s">
        <v>333</v>
      </c>
      <c r="B158" s="1" t="s">
        <v>334</v>
      </c>
      <c r="C158" s="1" t="s">
        <v>335</v>
      </c>
      <c r="D158">
        <v>140001</v>
      </c>
      <c r="E158" s="2" t="s">
        <v>13</v>
      </c>
      <c r="F158" s="4">
        <v>0.65</v>
      </c>
      <c r="J158" s="3" t="str">
        <f>IF(AND(Tabla116[[#This Row],[Valor logrado]]&gt;=Tabla116[[#This Row],[Meta]],Tabla116[[#This Row],[Valor logrado]]&gt;0,Tabla116[[#This Row],[Meta]]&gt;0),"Sí","No")</f>
        <v>No</v>
      </c>
    </row>
    <row r="159" spans="1:10" x14ac:dyDescent="0.25">
      <c r="A159" s="1" t="s">
        <v>333</v>
      </c>
      <c r="B159" s="1" t="s">
        <v>336</v>
      </c>
      <c r="C159" s="1" t="s">
        <v>337</v>
      </c>
      <c r="D159">
        <v>140003</v>
      </c>
      <c r="E159" s="2" t="s">
        <v>13</v>
      </c>
      <c r="F159" s="4">
        <v>0.65</v>
      </c>
      <c r="J159" s="3" t="str">
        <f>IF(AND(Tabla116[[#This Row],[Valor logrado]]&gt;=Tabla116[[#This Row],[Meta]],Tabla116[[#This Row],[Valor logrado]]&gt;0,Tabla116[[#This Row],[Meta]]&gt;0),"Sí","No")</f>
        <v>No</v>
      </c>
    </row>
    <row r="160" spans="1:10" x14ac:dyDescent="0.25">
      <c r="A160" s="1" t="s">
        <v>333</v>
      </c>
      <c r="B160" s="1" t="s">
        <v>338</v>
      </c>
      <c r="C160" s="1" t="s">
        <v>339</v>
      </c>
      <c r="D160">
        <v>140002</v>
      </c>
      <c r="E160" s="2" t="s">
        <v>13</v>
      </c>
      <c r="F160" s="4">
        <v>0.65</v>
      </c>
      <c r="J160" s="3" t="str">
        <f>IF(AND(Tabla116[[#This Row],[Valor logrado]]&gt;=Tabla116[[#This Row],[Meta]],Tabla116[[#This Row],[Valor logrado]]&gt;0,Tabla116[[#This Row],[Meta]]&gt;0),"Sí","No")</f>
        <v>No</v>
      </c>
    </row>
    <row r="161" spans="1:10" ht="25.5" x14ac:dyDescent="0.25">
      <c r="A161" s="1" t="s">
        <v>333</v>
      </c>
      <c r="B161" s="1" t="s">
        <v>340</v>
      </c>
      <c r="C161" s="1" t="s">
        <v>341</v>
      </c>
      <c r="D161">
        <v>140000</v>
      </c>
      <c r="E161" s="2" t="s">
        <v>91</v>
      </c>
      <c r="F161" s="4">
        <v>0.65</v>
      </c>
      <c r="J161" s="3" t="str">
        <f>IF(AND(Tabla116[[#This Row],[Valor logrado]]&gt;=Tabla116[[#This Row],[Meta]],Tabla116[[#This Row],[Valor logrado]]&gt;0,Tabla116[[#This Row],[Meta]]&gt;0),"Sí","No")</f>
        <v>No</v>
      </c>
    </row>
    <row r="162" spans="1:10" x14ac:dyDescent="0.25">
      <c r="A162" s="1" t="s">
        <v>342</v>
      </c>
      <c r="B162" s="1" t="s">
        <v>343</v>
      </c>
      <c r="C162" s="1" t="s">
        <v>344</v>
      </c>
      <c r="D162">
        <v>160001</v>
      </c>
      <c r="E162" s="2" t="s">
        <v>33</v>
      </c>
      <c r="F162" s="4">
        <v>0.65</v>
      </c>
      <c r="J162" s="3" t="str">
        <f>IF(AND(Tabla116[[#This Row],[Valor logrado]]&gt;=Tabla116[[#This Row],[Meta]],Tabla116[[#This Row],[Valor logrado]]&gt;0,Tabla116[[#This Row],[Meta]]&gt;0),"Sí","No")</f>
        <v>No</v>
      </c>
    </row>
    <row r="163" spans="1:10" x14ac:dyDescent="0.25">
      <c r="A163" s="1" t="s">
        <v>342</v>
      </c>
      <c r="B163" s="1" t="s">
        <v>343</v>
      </c>
      <c r="C163" s="1" t="s">
        <v>345</v>
      </c>
      <c r="D163">
        <v>160000</v>
      </c>
      <c r="E163" s="2" t="s">
        <v>16</v>
      </c>
      <c r="F163" s="4">
        <v>0.62</v>
      </c>
      <c r="J163" s="3" t="str">
        <f>IF(AND(Tabla116[[#This Row],[Valor logrado]]&gt;=Tabla116[[#This Row],[Meta]],Tabla116[[#This Row],[Valor logrado]]&gt;0,Tabla116[[#This Row],[Meta]]&gt;0),"Sí","No")</f>
        <v>No</v>
      </c>
    </row>
    <row r="164" spans="1:10" ht="25.5" x14ac:dyDescent="0.25">
      <c r="A164" s="1" t="s">
        <v>342</v>
      </c>
      <c r="B164" s="1" t="s">
        <v>346</v>
      </c>
      <c r="C164" s="1" t="s">
        <v>347</v>
      </c>
      <c r="D164">
        <v>160002</v>
      </c>
      <c r="E164" s="2" t="s">
        <v>13</v>
      </c>
      <c r="F164" s="4">
        <v>0.6</v>
      </c>
      <c r="J164" s="3" t="str">
        <f>IF(AND(Tabla116[[#This Row],[Valor logrado]]&gt;=Tabla116[[#This Row],[Meta]],Tabla116[[#This Row],[Valor logrado]]&gt;0,Tabla116[[#This Row],[Meta]]&gt;0),"Sí","No")</f>
        <v>No</v>
      </c>
    </row>
    <row r="165" spans="1:10" x14ac:dyDescent="0.25">
      <c r="A165" s="1" t="s">
        <v>342</v>
      </c>
      <c r="B165" s="1" t="s">
        <v>348</v>
      </c>
      <c r="C165" s="1" t="s">
        <v>349</v>
      </c>
      <c r="D165">
        <v>160007</v>
      </c>
      <c r="E165" s="2" t="s">
        <v>13</v>
      </c>
      <c r="F165" s="4">
        <v>0.55000000000000004</v>
      </c>
      <c r="J165" s="3" t="str">
        <f>IF(AND(Tabla116[[#This Row],[Valor logrado]]&gt;=Tabla116[[#This Row],[Meta]],Tabla116[[#This Row],[Valor logrado]]&gt;0,Tabla116[[#This Row],[Meta]]&gt;0),"Sí","No")</f>
        <v>No</v>
      </c>
    </row>
    <row r="166" spans="1:10" ht="25.5" x14ac:dyDescent="0.25">
      <c r="A166" s="1" t="s">
        <v>342</v>
      </c>
      <c r="B166" s="1" t="s">
        <v>350</v>
      </c>
      <c r="C166" s="1" t="s">
        <v>351</v>
      </c>
      <c r="D166">
        <v>160005</v>
      </c>
      <c r="E166" s="2" t="s">
        <v>13</v>
      </c>
      <c r="F166" s="4">
        <v>0.55000000000000004</v>
      </c>
      <c r="J166" s="3" t="str">
        <f>IF(AND(Tabla116[[#This Row],[Valor logrado]]&gt;=Tabla116[[#This Row],[Meta]],Tabla116[[#This Row],[Valor logrado]]&gt;0,Tabla116[[#This Row],[Meta]]&gt;0),"Sí","No")</f>
        <v>No</v>
      </c>
    </row>
    <row r="167" spans="1:10" x14ac:dyDescent="0.25">
      <c r="A167" s="1" t="s">
        <v>342</v>
      </c>
      <c r="B167" s="1" t="s">
        <v>352</v>
      </c>
      <c r="C167" s="1" t="s">
        <v>353</v>
      </c>
      <c r="D167">
        <v>160006</v>
      </c>
      <c r="E167" s="2" t="s">
        <v>13</v>
      </c>
      <c r="F167" s="4">
        <v>0.55000000000000004</v>
      </c>
      <c r="J167" s="3" t="str">
        <f>IF(AND(Tabla116[[#This Row],[Valor logrado]]&gt;=Tabla116[[#This Row],[Meta]],Tabla116[[#This Row],[Valor logrado]]&gt;0,Tabla116[[#This Row],[Meta]]&gt;0),"Sí","No")</f>
        <v>No</v>
      </c>
    </row>
    <row r="168" spans="1:10" x14ac:dyDescent="0.25">
      <c r="A168" s="1" t="s">
        <v>342</v>
      </c>
      <c r="B168" s="1" t="s">
        <v>354</v>
      </c>
      <c r="C168" s="1" t="s">
        <v>355</v>
      </c>
      <c r="D168">
        <v>160004</v>
      </c>
      <c r="E168" s="2" t="s">
        <v>13</v>
      </c>
      <c r="F168" s="4">
        <v>0.55000000000000004</v>
      </c>
      <c r="J168" s="3" t="str">
        <f>IF(AND(Tabla116[[#This Row],[Valor logrado]]&gt;=Tabla116[[#This Row],[Meta]],Tabla116[[#This Row],[Valor logrado]]&gt;0,Tabla116[[#This Row],[Meta]]&gt;0),"Sí","No")</f>
        <v>No</v>
      </c>
    </row>
    <row r="169" spans="1:10" ht="25.5" x14ac:dyDescent="0.25">
      <c r="A169" s="1" t="s">
        <v>342</v>
      </c>
      <c r="B169" s="1" t="s">
        <v>356</v>
      </c>
      <c r="C169" s="1" t="s">
        <v>357</v>
      </c>
      <c r="D169">
        <v>160003</v>
      </c>
      <c r="E169" s="2" t="s">
        <v>13</v>
      </c>
      <c r="F169" s="4">
        <v>0.55000000000000004</v>
      </c>
      <c r="J169" s="3" t="str">
        <f>IF(AND(Tabla116[[#This Row],[Valor logrado]]&gt;=Tabla116[[#This Row],[Meta]],Tabla116[[#This Row],[Valor logrado]]&gt;0,Tabla116[[#This Row],[Meta]]&gt;0),"Sí","No")</f>
        <v>No</v>
      </c>
    </row>
    <row r="170" spans="1:10" x14ac:dyDescent="0.25">
      <c r="A170" s="1" t="s">
        <v>342</v>
      </c>
      <c r="B170" s="1" t="s">
        <v>358</v>
      </c>
      <c r="C170" s="1" t="s">
        <v>359</v>
      </c>
      <c r="D170">
        <v>160008</v>
      </c>
      <c r="E170" s="2" t="s">
        <v>13</v>
      </c>
      <c r="F170" s="4">
        <v>0.55000000000000004</v>
      </c>
      <c r="J170" s="3" t="str">
        <f>IF(AND(Tabla116[[#This Row],[Valor logrado]]&gt;=Tabla116[[#This Row],[Meta]],Tabla116[[#This Row],[Valor logrado]]&gt;0,Tabla116[[#This Row],[Meta]]&gt;0),"Sí","No")</f>
        <v>No</v>
      </c>
    </row>
    <row r="171" spans="1:10" x14ac:dyDescent="0.25">
      <c r="A171" s="1" t="s">
        <v>360</v>
      </c>
      <c r="B171" s="1" t="s">
        <v>361</v>
      </c>
      <c r="C171" s="1" t="s">
        <v>362</v>
      </c>
      <c r="D171">
        <v>170003</v>
      </c>
      <c r="E171" s="2" t="s">
        <v>33</v>
      </c>
      <c r="F171" s="4">
        <v>0.6</v>
      </c>
      <c r="J171" s="3" t="str">
        <f>IF(AND(Tabla116[[#This Row],[Valor logrado]]&gt;=Tabla116[[#This Row],[Meta]],Tabla116[[#This Row],[Valor logrado]]&gt;0,Tabla116[[#This Row],[Meta]]&gt;0),"Sí","No")</f>
        <v>No</v>
      </c>
    </row>
    <row r="172" spans="1:10" x14ac:dyDescent="0.25">
      <c r="A172" s="1" t="s">
        <v>360</v>
      </c>
      <c r="B172" s="1" t="s">
        <v>361</v>
      </c>
      <c r="C172" s="1" t="s">
        <v>363</v>
      </c>
      <c r="D172">
        <v>170000</v>
      </c>
      <c r="E172" s="2" t="s">
        <v>16</v>
      </c>
      <c r="F172" s="4">
        <v>0.65</v>
      </c>
      <c r="J172" s="3" t="str">
        <f>IF(AND(Tabla116[[#This Row],[Valor logrado]]&gt;=Tabla116[[#This Row],[Meta]],Tabla116[[#This Row],[Valor logrado]]&gt;0,Tabla116[[#This Row],[Meta]]&gt;0),"Sí","No")</f>
        <v>No</v>
      </c>
    </row>
    <row r="173" spans="1:10" x14ac:dyDescent="0.25">
      <c r="A173" s="1" t="s">
        <v>360</v>
      </c>
      <c r="B173" s="1" t="s">
        <v>361</v>
      </c>
      <c r="C173" s="1" t="s">
        <v>364</v>
      </c>
      <c r="D173">
        <v>170002</v>
      </c>
      <c r="E173" s="2" t="s">
        <v>33</v>
      </c>
      <c r="F173" s="4">
        <v>0.55000000000000004</v>
      </c>
      <c r="J173" s="3" t="str">
        <f>IF(AND(Tabla116[[#This Row],[Valor logrado]]&gt;=Tabla116[[#This Row],[Meta]],Tabla116[[#This Row],[Valor logrado]]&gt;0,Tabla116[[#This Row],[Meta]]&gt;0),"Sí","No")</f>
        <v>No</v>
      </c>
    </row>
    <row r="174" spans="1:10" x14ac:dyDescent="0.25">
      <c r="A174" s="1" t="s">
        <v>360</v>
      </c>
      <c r="B174" s="1" t="s">
        <v>361</v>
      </c>
      <c r="C174" s="1" t="s">
        <v>365</v>
      </c>
      <c r="D174">
        <v>170001</v>
      </c>
      <c r="E174" s="2" t="s">
        <v>33</v>
      </c>
      <c r="F174" s="4">
        <v>0.65</v>
      </c>
      <c r="J174" s="3" t="str">
        <f>IF(AND(Tabla116[[#This Row],[Valor logrado]]&gt;=Tabla116[[#This Row],[Meta]],Tabla116[[#This Row],[Valor logrado]]&gt;0,Tabla116[[#This Row],[Meta]]&gt;0),"Sí","No")</f>
        <v>No</v>
      </c>
    </row>
    <row r="175" spans="1:10" x14ac:dyDescent="0.25">
      <c r="A175" s="1" t="s">
        <v>366</v>
      </c>
      <c r="B175" s="1" t="s">
        <v>367</v>
      </c>
      <c r="C175" s="1" t="s">
        <v>368</v>
      </c>
      <c r="D175">
        <v>180000</v>
      </c>
      <c r="E175" s="2" t="s">
        <v>91</v>
      </c>
      <c r="F175" s="4">
        <v>0.64</v>
      </c>
      <c r="J175" s="3" t="str">
        <f>IF(AND(Tabla116[[#This Row],[Valor logrado]]&gt;=Tabla116[[#This Row],[Meta]],Tabla116[[#This Row],[Valor logrado]]&gt;0,Tabla116[[#This Row],[Meta]]&gt;0),"Sí","No")</f>
        <v>No</v>
      </c>
    </row>
    <row r="176" spans="1:10" ht="25.5" x14ac:dyDescent="0.25">
      <c r="A176" s="1" t="s">
        <v>366</v>
      </c>
      <c r="B176" s="1" t="s">
        <v>367</v>
      </c>
      <c r="C176" s="1" t="s">
        <v>369</v>
      </c>
      <c r="D176">
        <v>180005</v>
      </c>
      <c r="E176" s="2" t="s">
        <v>33</v>
      </c>
      <c r="F176" s="4">
        <v>0.6</v>
      </c>
      <c r="J176" s="3" t="str">
        <f>IF(AND(Tabla116[[#This Row],[Valor logrado]]&gt;=Tabla116[[#This Row],[Meta]],Tabla116[[#This Row],[Valor logrado]]&gt;0,Tabla116[[#This Row],[Meta]]&gt;0),"Sí","No")</f>
        <v>No</v>
      </c>
    </row>
    <row r="177" spans="1:10" x14ac:dyDescent="0.25">
      <c r="A177" s="1" t="s">
        <v>366</v>
      </c>
      <c r="B177" s="1" t="s">
        <v>370</v>
      </c>
      <c r="C177" s="1" t="s">
        <v>371</v>
      </c>
      <c r="D177">
        <v>180003</v>
      </c>
      <c r="E177" s="2" t="s">
        <v>13</v>
      </c>
      <c r="F177" s="4">
        <v>0.65</v>
      </c>
      <c r="J177" s="3" t="str">
        <f>IF(AND(Tabla116[[#This Row],[Valor logrado]]&gt;=Tabla116[[#This Row],[Meta]],Tabla116[[#This Row],[Valor logrado]]&gt;0,Tabla116[[#This Row],[Meta]]&gt;0),"Sí","No")</f>
        <v>No</v>
      </c>
    </row>
    <row r="178" spans="1:10" x14ac:dyDescent="0.25">
      <c r="A178" s="1" t="s">
        <v>366</v>
      </c>
      <c r="B178" s="1" t="s">
        <v>372</v>
      </c>
      <c r="C178" s="1" t="s">
        <v>373</v>
      </c>
      <c r="D178">
        <v>180001</v>
      </c>
      <c r="E178" s="2" t="s">
        <v>13</v>
      </c>
      <c r="F178" s="4">
        <v>0.65</v>
      </c>
      <c r="J178" s="3" t="str">
        <f>IF(AND(Tabla116[[#This Row],[Valor logrado]]&gt;=Tabla116[[#This Row],[Meta]],Tabla116[[#This Row],[Valor logrado]]&gt;0,Tabla116[[#This Row],[Meta]]&gt;0),"Sí","No")</f>
        <v>No</v>
      </c>
    </row>
    <row r="179" spans="1:10" x14ac:dyDescent="0.25">
      <c r="A179" s="1" t="s">
        <v>366</v>
      </c>
      <c r="B179" s="1" t="s">
        <v>374</v>
      </c>
      <c r="C179" s="1" t="s">
        <v>375</v>
      </c>
      <c r="D179">
        <v>180002</v>
      </c>
      <c r="E179" s="2" t="s">
        <v>13</v>
      </c>
      <c r="F179" s="4">
        <v>0.6</v>
      </c>
      <c r="J179" s="3" t="str">
        <f>IF(AND(Tabla116[[#This Row],[Valor logrado]]&gt;=Tabla116[[#This Row],[Meta]],Tabla116[[#This Row],[Valor logrado]]&gt;0,Tabla116[[#This Row],[Meta]]&gt;0),"Sí","No")</f>
        <v>No</v>
      </c>
    </row>
    <row r="180" spans="1:10" x14ac:dyDescent="0.25">
      <c r="A180" s="1" t="s">
        <v>376</v>
      </c>
      <c r="B180" s="1" t="s">
        <v>377</v>
      </c>
      <c r="C180" s="1" t="s">
        <v>378</v>
      </c>
      <c r="D180">
        <v>190000</v>
      </c>
      <c r="E180" s="2" t="s">
        <v>16</v>
      </c>
      <c r="F180" s="4">
        <v>0.63</v>
      </c>
      <c r="J180" s="3" t="str">
        <f>IF(AND(Tabla116[[#This Row],[Valor logrado]]&gt;=Tabla116[[#This Row],[Meta]],Tabla116[[#This Row],[Valor logrado]]&gt;0,Tabla116[[#This Row],[Meta]]&gt;0),"Sí","No")</f>
        <v>No</v>
      </c>
    </row>
    <row r="181" spans="1:10" x14ac:dyDescent="0.25">
      <c r="A181" s="1" t="s">
        <v>376</v>
      </c>
      <c r="B181" s="1" t="s">
        <v>379</v>
      </c>
      <c r="C181" s="1" t="s">
        <v>380</v>
      </c>
      <c r="D181">
        <v>190006</v>
      </c>
      <c r="E181" s="2" t="s">
        <v>33</v>
      </c>
      <c r="F181" s="4">
        <v>0.6</v>
      </c>
      <c r="J181" s="3" t="str">
        <f>IF(AND(Tabla116[[#This Row],[Valor logrado]]&gt;=Tabla116[[#This Row],[Meta]],Tabla116[[#This Row],[Valor logrado]]&gt;0,Tabla116[[#This Row],[Meta]]&gt;0),"Sí","No")</f>
        <v>No</v>
      </c>
    </row>
    <row r="182" spans="1:10" x14ac:dyDescent="0.25">
      <c r="A182" s="1" t="s">
        <v>376</v>
      </c>
      <c r="B182" s="1" t="s">
        <v>379</v>
      </c>
      <c r="C182" s="1" t="s">
        <v>381</v>
      </c>
      <c r="D182">
        <v>190003</v>
      </c>
      <c r="E182" s="2" t="s">
        <v>13</v>
      </c>
      <c r="F182" s="4">
        <v>0.6</v>
      </c>
      <c r="J182" s="3" t="str">
        <f>IF(AND(Tabla116[[#This Row],[Valor logrado]]&gt;=Tabla116[[#This Row],[Meta]],Tabla116[[#This Row],[Valor logrado]]&gt;0,Tabla116[[#This Row],[Meta]]&gt;0),"Sí","No")</f>
        <v>No</v>
      </c>
    </row>
    <row r="183" spans="1:10" x14ac:dyDescent="0.25">
      <c r="A183" s="1" t="s">
        <v>376</v>
      </c>
      <c r="B183" s="1" t="s">
        <v>382</v>
      </c>
      <c r="C183" s="1" t="s">
        <v>383</v>
      </c>
      <c r="D183">
        <v>190002</v>
      </c>
      <c r="E183" s="2" t="s">
        <v>13</v>
      </c>
      <c r="F183" s="4">
        <v>0.6</v>
      </c>
      <c r="J183" s="3" t="str">
        <f>IF(AND(Tabla116[[#This Row],[Valor logrado]]&gt;=Tabla116[[#This Row],[Meta]],Tabla116[[#This Row],[Valor logrado]]&gt;0,Tabla116[[#This Row],[Meta]]&gt;0),"Sí","No")</f>
        <v>No</v>
      </c>
    </row>
    <row r="184" spans="1:10" x14ac:dyDescent="0.25">
      <c r="A184" s="1" t="s">
        <v>376</v>
      </c>
      <c r="B184" s="1" t="s">
        <v>384</v>
      </c>
      <c r="C184" s="1" t="s">
        <v>385</v>
      </c>
      <c r="D184">
        <v>190001</v>
      </c>
      <c r="E184" s="2" t="s">
        <v>13</v>
      </c>
      <c r="F184" s="4">
        <v>0.65</v>
      </c>
      <c r="J184" s="3" t="str">
        <f>IF(AND(Tabla116[[#This Row],[Valor logrado]]&gt;=Tabla116[[#This Row],[Meta]],Tabla116[[#This Row],[Valor logrado]]&gt;0,Tabla116[[#This Row],[Meta]]&gt;0),"Sí","No")</f>
        <v>No</v>
      </c>
    </row>
    <row r="185" spans="1:10" x14ac:dyDescent="0.25">
      <c r="A185" s="1" t="s">
        <v>386</v>
      </c>
      <c r="B185" s="1" t="s">
        <v>387</v>
      </c>
      <c r="C185" s="1" t="s">
        <v>388</v>
      </c>
      <c r="D185">
        <v>200004</v>
      </c>
      <c r="E185" s="2" t="s">
        <v>33</v>
      </c>
      <c r="F185" s="4">
        <v>0.65</v>
      </c>
      <c r="J185" s="3" t="str">
        <f>IF(AND(Tabla116[[#This Row],[Valor logrado]]&gt;=Tabla116[[#This Row],[Meta]],Tabla116[[#This Row],[Valor logrado]]&gt;0,Tabla116[[#This Row],[Meta]]&gt;0),"Sí","No")</f>
        <v>No</v>
      </c>
    </row>
    <row r="186" spans="1:10" x14ac:dyDescent="0.25">
      <c r="A186" s="1" t="s">
        <v>386</v>
      </c>
      <c r="B186" s="1" t="s">
        <v>387</v>
      </c>
      <c r="C186" s="1" t="s">
        <v>389</v>
      </c>
      <c r="D186">
        <v>200003</v>
      </c>
      <c r="E186" s="2" t="s">
        <v>33</v>
      </c>
      <c r="F186" s="4">
        <v>0.65</v>
      </c>
      <c r="J186" s="3" t="str">
        <f>IF(AND(Tabla116[[#This Row],[Valor logrado]]&gt;=Tabla116[[#This Row],[Meta]],Tabla116[[#This Row],[Valor logrado]]&gt;0,Tabla116[[#This Row],[Meta]]&gt;0),"Sí","No")</f>
        <v>No</v>
      </c>
    </row>
    <row r="187" spans="1:10" x14ac:dyDescent="0.25">
      <c r="A187" s="1" t="s">
        <v>386</v>
      </c>
      <c r="B187" s="1" t="s">
        <v>387</v>
      </c>
      <c r="C187" s="1" t="s">
        <v>390</v>
      </c>
      <c r="D187">
        <v>200000</v>
      </c>
      <c r="E187" s="2" t="s">
        <v>16</v>
      </c>
      <c r="F187" s="4">
        <v>0.61</v>
      </c>
      <c r="J187" s="3" t="str">
        <f>IF(AND(Tabla116[[#This Row],[Valor logrado]]&gt;=Tabla116[[#This Row],[Meta]],Tabla116[[#This Row],[Valor logrado]]&gt;0,Tabla116[[#This Row],[Meta]]&gt;0),"Sí","No")</f>
        <v>No</v>
      </c>
    </row>
    <row r="188" spans="1:10" x14ac:dyDescent="0.25">
      <c r="A188" s="1" t="s">
        <v>386</v>
      </c>
      <c r="B188" s="1" t="s">
        <v>387</v>
      </c>
      <c r="C188" s="1" t="s">
        <v>391</v>
      </c>
      <c r="D188">
        <v>200001</v>
      </c>
      <c r="E188" s="2" t="s">
        <v>33</v>
      </c>
      <c r="F188" s="4">
        <v>0.65</v>
      </c>
      <c r="J188" s="3" t="str">
        <f>IF(AND(Tabla116[[#This Row],[Valor logrado]]&gt;=Tabla116[[#This Row],[Meta]],Tabla116[[#This Row],[Valor logrado]]&gt;0,Tabla116[[#This Row],[Meta]]&gt;0),"Sí","No")</f>
        <v>No</v>
      </c>
    </row>
    <row r="189" spans="1:10" x14ac:dyDescent="0.25">
      <c r="A189" s="1" t="s">
        <v>386</v>
      </c>
      <c r="B189" s="1" t="s">
        <v>387</v>
      </c>
      <c r="C189" s="1" t="s">
        <v>392</v>
      </c>
      <c r="D189">
        <v>200002</v>
      </c>
      <c r="E189" s="2" t="s">
        <v>33</v>
      </c>
      <c r="F189" s="4">
        <v>0.6</v>
      </c>
      <c r="J189" s="3" t="str">
        <f>IF(AND(Tabla116[[#This Row],[Valor logrado]]&gt;=Tabla116[[#This Row],[Meta]],Tabla116[[#This Row],[Valor logrado]]&gt;0,Tabla116[[#This Row],[Meta]]&gt;0),"Sí","No")</f>
        <v>No</v>
      </c>
    </row>
    <row r="190" spans="1:10" x14ac:dyDescent="0.25">
      <c r="A190" s="1" t="s">
        <v>386</v>
      </c>
      <c r="B190" s="1" t="s">
        <v>393</v>
      </c>
      <c r="C190" s="1" t="s">
        <v>394</v>
      </c>
      <c r="D190">
        <v>200010</v>
      </c>
      <c r="E190" s="2" t="s">
        <v>13</v>
      </c>
      <c r="F190" s="4">
        <v>0.65</v>
      </c>
      <c r="J190" s="3" t="str">
        <f>IF(AND(Tabla116[[#This Row],[Valor logrado]]&gt;=Tabla116[[#This Row],[Meta]],Tabla116[[#This Row],[Valor logrado]]&gt;0,Tabla116[[#This Row],[Meta]]&gt;0),"Sí","No")</f>
        <v>No</v>
      </c>
    </row>
    <row r="191" spans="1:10" x14ac:dyDescent="0.25">
      <c r="A191" s="1" t="s">
        <v>386</v>
      </c>
      <c r="B191" s="1" t="s">
        <v>395</v>
      </c>
      <c r="C191" s="1" t="s">
        <v>396</v>
      </c>
      <c r="D191">
        <v>200007</v>
      </c>
      <c r="E191" s="2" t="s">
        <v>13</v>
      </c>
      <c r="F191" s="4">
        <v>0.6</v>
      </c>
      <c r="J191" s="3" t="str">
        <f>IF(AND(Tabla116[[#This Row],[Valor logrado]]&gt;=Tabla116[[#This Row],[Meta]],Tabla116[[#This Row],[Valor logrado]]&gt;0,Tabla116[[#This Row],[Meta]]&gt;0),"Sí","No")</f>
        <v>No</v>
      </c>
    </row>
    <row r="192" spans="1:10" x14ac:dyDescent="0.25">
      <c r="A192" s="1" t="s">
        <v>386</v>
      </c>
      <c r="B192" s="1" t="s">
        <v>397</v>
      </c>
      <c r="C192" s="1" t="s">
        <v>398</v>
      </c>
      <c r="D192">
        <v>200009</v>
      </c>
      <c r="E192" s="2" t="s">
        <v>13</v>
      </c>
      <c r="F192" s="4">
        <v>0.65</v>
      </c>
      <c r="J192" s="3" t="str">
        <f>IF(AND(Tabla116[[#This Row],[Valor logrado]]&gt;=Tabla116[[#This Row],[Meta]],Tabla116[[#This Row],[Valor logrado]]&gt;0,Tabla116[[#This Row],[Meta]]&gt;0),"Sí","No")</f>
        <v>No</v>
      </c>
    </row>
    <row r="193" spans="1:10" x14ac:dyDescent="0.25">
      <c r="A193" s="1" t="s">
        <v>386</v>
      </c>
      <c r="B193" s="1" t="s">
        <v>399</v>
      </c>
      <c r="C193" s="1" t="s">
        <v>400</v>
      </c>
      <c r="D193">
        <v>200011</v>
      </c>
      <c r="E193" s="2" t="s">
        <v>13</v>
      </c>
      <c r="F193" s="4">
        <v>0.65</v>
      </c>
      <c r="J193" s="3" t="str">
        <f>IF(AND(Tabla116[[#This Row],[Valor logrado]]&gt;=Tabla116[[#This Row],[Meta]],Tabla116[[#This Row],[Valor logrado]]&gt;0,Tabla116[[#This Row],[Meta]]&gt;0),"Sí","No")</f>
        <v>No</v>
      </c>
    </row>
    <row r="194" spans="1:10" x14ac:dyDescent="0.25">
      <c r="A194" s="1" t="s">
        <v>386</v>
      </c>
      <c r="B194" s="1" t="s">
        <v>401</v>
      </c>
      <c r="C194" s="1" t="s">
        <v>402</v>
      </c>
      <c r="D194">
        <v>200008</v>
      </c>
      <c r="E194" s="2" t="s">
        <v>13</v>
      </c>
      <c r="F194" s="4">
        <v>0.55000000000000004</v>
      </c>
      <c r="J194" s="3" t="str">
        <f>IF(AND(Tabla116[[#This Row],[Valor logrado]]&gt;=Tabla116[[#This Row],[Meta]],Tabla116[[#This Row],[Valor logrado]]&gt;0,Tabla116[[#This Row],[Meta]]&gt;0),"Sí","No")</f>
        <v>No</v>
      </c>
    </row>
    <row r="195" spans="1:10" x14ac:dyDescent="0.25">
      <c r="A195" s="1" t="s">
        <v>386</v>
      </c>
      <c r="B195" s="1" t="s">
        <v>403</v>
      </c>
      <c r="C195" s="1" t="s">
        <v>404</v>
      </c>
      <c r="D195">
        <v>200005</v>
      </c>
      <c r="E195" s="2" t="s">
        <v>13</v>
      </c>
      <c r="F195" s="4">
        <v>0.55000000000000004</v>
      </c>
      <c r="J195" s="3" t="str">
        <f>IF(AND(Tabla116[[#This Row],[Valor logrado]]&gt;=Tabla116[[#This Row],[Meta]],Tabla116[[#This Row],[Valor logrado]]&gt;0,Tabla116[[#This Row],[Meta]]&gt;0),"Sí","No")</f>
        <v>No</v>
      </c>
    </row>
    <row r="196" spans="1:10" ht="25.5" x14ac:dyDescent="0.25">
      <c r="A196" s="1" t="s">
        <v>386</v>
      </c>
      <c r="B196" s="1" t="s">
        <v>405</v>
      </c>
      <c r="C196" s="1" t="s">
        <v>406</v>
      </c>
      <c r="D196">
        <v>200006</v>
      </c>
      <c r="E196" s="2" t="s">
        <v>13</v>
      </c>
      <c r="F196" s="4">
        <v>0.6</v>
      </c>
      <c r="J196" s="3" t="str">
        <f>IF(AND(Tabla116[[#This Row],[Valor logrado]]&gt;=Tabla116[[#This Row],[Meta]],Tabla116[[#This Row],[Valor logrado]]&gt;0,Tabla116[[#This Row],[Meta]]&gt;0),"Sí","No")</f>
        <v>No</v>
      </c>
    </row>
    <row r="197" spans="1:10" x14ac:dyDescent="0.25">
      <c r="A197" s="1" t="s">
        <v>386</v>
      </c>
      <c r="B197" s="1" t="s">
        <v>407</v>
      </c>
      <c r="C197" s="1" t="s">
        <v>408</v>
      </c>
      <c r="D197">
        <v>200012</v>
      </c>
      <c r="E197" s="2" t="s">
        <v>13</v>
      </c>
      <c r="F197" s="4">
        <v>0.55000000000000004</v>
      </c>
      <c r="J197" s="3" t="str">
        <f>IF(AND(Tabla116[[#This Row],[Valor logrado]]&gt;=Tabla116[[#This Row],[Meta]],Tabla116[[#This Row],[Valor logrado]]&gt;0,Tabla116[[#This Row],[Meta]]&gt;0),"Sí","No")</f>
        <v>No</v>
      </c>
    </row>
    <row r="198" spans="1:10" x14ac:dyDescent="0.25">
      <c r="A198" s="1" t="s">
        <v>409</v>
      </c>
      <c r="B198" s="1" t="s">
        <v>410</v>
      </c>
      <c r="C198" s="1" t="s">
        <v>411</v>
      </c>
      <c r="D198">
        <v>210000</v>
      </c>
      <c r="E198" s="2" t="s">
        <v>16</v>
      </c>
      <c r="F198" s="4">
        <v>0.62</v>
      </c>
      <c r="J198" s="3" t="str">
        <f>IF(AND(Tabla116[[#This Row],[Valor logrado]]&gt;=Tabla116[[#This Row],[Meta]],Tabla116[[#This Row],[Valor logrado]]&gt;0,Tabla116[[#This Row],[Meta]]&gt;0),"Sí","No")</f>
        <v>No</v>
      </c>
    </row>
    <row r="199" spans="1:10" x14ac:dyDescent="0.25">
      <c r="A199" s="1" t="s">
        <v>409</v>
      </c>
      <c r="B199" s="1" t="s">
        <v>412</v>
      </c>
      <c r="C199" s="1" t="s">
        <v>413</v>
      </c>
      <c r="D199">
        <v>210011</v>
      </c>
      <c r="E199" s="2" t="s">
        <v>13</v>
      </c>
      <c r="F199" s="4">
        <v>0.65</v>
      </c>
      <c r="J199" s="3" t="str">
        <f>IF(AND(Tabla116[[#This Row],[Valor logrado]]&gt;=Tabla116[[#This Row],[Meta]],Tabla116[[#This Row],[Valor logrado]]&gt;0,Tabla116[[#This Row],[Meta]]&gt;0),"Sí","No")</f>
        <v>No</v>
      </c>
    </row>
    <row r="200" spans="1:10" x14ac:dyDescent="0.25">
      <c r="A200" s="1" t="s">
        <v>409</v>
      </c>
      <c r="B200" s="1" t="s">
        <v>414</v>
      </c>
      <c r="C200" s="1" t="s">
        <v>415</v>
      </c>
      <c r="D200">
        <v>210010</v>
      </c>
      <c r="E200" s="2" t="s">
        <v>13</v>
      </c>
      <c r="F200" s="4">
        <v>0.65</v>
      </c>
      <c r="J200" s="3" t="str">
        <f>IF(AND(Tabla116[[#This Row],[Valor logrado]]&gt;=Tabla116[[#This Row],[Meta]],Tabla116[[#This Row],[Valor logrado]]&gt;0,Tabla116[[#This Row],[Meta]]&gt;0),"Sí","No")</f>
        <v>No</v>
      </c>
    </row>
    <row r="201" spans="1:10" x14ac:dyDescent="0.25">
      <c r="A201" s="1" t="s">
        <v>409</v>
      </c>
      <c r="B201" s="1" t="s">
        <v>416</v>
      </c>
      <c r="C201" s="1" t="s">
        <v>417</v>
      </c>
      <c r="D201">
        <v>210002</v>
      </c>
      <c r="E201" s="2" t="s">
        <v>13</v>
      </c>
      <c r="F201" s="4">
        <v>0.65</v>
      </c>
      <c r="J201" s="3" t="str">
        <f>IF(AND(Tabla116[[#This Row],[Valor logrado]]&gt;=Tabla116[[#This Row],[Meta]],Tabla116[[#This Row],[Valor logrado]]&gt;0,Tabla116[[#This Row],[Meta]]&gt;0),"Sí","No")</f>
        <v>No</v>
      </c>
    </row>
    <row r="202" spans="1:10" x14ac:dyDescent="0.25">
      <c r="A202" s="1" t="s">
        <v>409</v>
      </c>
      <c r="B202" s="1" t="s">
        <v>418</v>
      </c>
      <c r="C202" s="1" t="s">
        <v>419</v>
      </c>
      <c r="D202">
        <v>210006</v>
      </c>
      <c r="E202" s="2" t="s">
        <v>13</v>
      </c>
      <c r="F202" s="4">
        <v>0.6</v>
      </c>
      <c r="J202" s="3" t="str">
        <f>IF(AND(Tabla116[[#This Row],[Valor logrado]]&gt;=Tabla116[[#This Row],[Meta]],Tabla116[[#This Row],[Valor logrado]]&gt;0,Tabla116[[#This Row],[Meta]]&gt;0),"Sí","No")</f>
        <v>No</v>
      </c>
    </row>
    <row r="203" spans="1:10" x14ac:dyDescent="0.25">
      <c r="A203" s="1" t="s">
        <v>409</v>
      </c>
      <c r="B203" s="1" t="s">
        <v>420</v>
      </c>
      <c r="C203" s="1" t="s">
        <v>421</v>
      </c>
      <c r="D203">
        <v>210007</v>
      </c>
      <c r="E203" s="2" t="s">
        <v>13</v>
      </c>
      <c r="F203" s="4">
        <v>0.6</v>
      </c>
      <c r="J203" s="3" t="str">
        <f>IF(AND(Tabla116[[#This Row],[Valor logrado]]&gt;=Tabla116[[#This Row],[Meta]],Tabla116[[#This Row],[Valor logrado]]&gt;0,Tabla116[[#This Row],[Meta]]&gt;0),"Sí","No")</f>
        <v>No</v>
      </c>
    </row>
    <row r="204" spans="1:10" x14ac:dyDescent="0.25">
      <c r="A204" s="1" t="s">
        <v>409</v>
      </c>
      <c r="B204" s="1" t="s">
        <v>422</v>
      </c>
      <c r="C204" s="1" t="s">
        <v>423</v>
      </c>
      <c r="D204">
        <v>210004</v>
      </c>
      <c r="E204" s="2" t="s">
        <v>13</v>
      </c>
      <c r="F204" s="4">
        <v>0.65</v>
      </c>
      <c r="J204" s="3" t="str">
        <f>IF(AND(Tabla116[[#This Row],[Valor logrado]]&gt;=Tabla116[[#This Row],[Meta]],Tabla116[[#This Row],[Valor logrado]]&gt;0,Tabla116[[#This Row],[Meta]]&gt;0),"Sí","No")</f>
        <v>No</v>
      </c>
    </row>
    <row r="205" spans="1:10" x14ac:dyDescent="0.25">
      <c r="A205" s="1" t="s">
        <v>409</v>
      </c>
      <c r="B205" s="1" t="s">
        <v>424</v>
      </c>
      <c r="C205" s="1" t="s">
        <v>425</v>
      </c>
      <c r="D205">
        <v>210005</v>
      </c>
      <c r="E205" s="2" t="s">
        <v>13</v>
      </c>
      <c r="F205" s="4">
        <v>0.6</v>
      </c>
      <c r="J205" s="3" t="str">
        <f>IF(AND(Tabla116[[#This Row],[Valor logrado]]&gt;=Tabla116[[#This Row],[Meta]],Tabla116[[#This Row],[Valor logrado]]&gt;0,Tabla116[[#This Row],[Meta]]&gt;0),"Sí","No")</f>
        <v>No</v>
      </c>
    </row>
    <row r="206" spans="1:10" x14ac:dyDescent="0.25">
      <c r="A206" s="1" t="s">
        <v>409</v>
      </c>
      <c r="B206" s="1" t="s">
        <v>426</v>
      </c>
      <c r="C206" s="1" t="s">
        <v>427</v>
      </c>
      <c r="D206">
        <v>210013</v>
      </c>
      <c r="E206" s="2" t="s">
        <v>13</v>
      </c>
      <c r="F206" s="4">
        <v>0.6</v>
      </c>
      <c r="J206" s="3" t="str">
        <f>IF(AND(Tabla116[[#This Row],[Valor logrado]]&gt;=Tabla116[[#This Row],[Meta]],Tabla116[[#This Row],[Valor logrado]]&gt;0,Tabla116[[#This Row],[Meta]]&gt;0),"Sí","No")</f>
        <v>No</v>
      </c>
    </row>
    <row r="207" spans="1:10" x14ac:dyDescent="0.25">
      <c r="A207" s="1" t="s">
        <v>409</v>
      </c>
      <c r="B207" s="1" t="s">
        <v>428</v>
      </c>
      <c r="C207" s="1" t="s">
        <v>429</v>
      </c>
      <c r="D207">
        <v>210003</v>
      </c>
      <c r="E207" s="2" t="s">
        <v>13</v>
      </c>
      <c r="F207" s="4">
        <v>0.6</v>
      </c>
      <c r="J207" s="3" t="str">
        <f>IF(AND(Tabla116[[#This Row],[Valor logrado]]&gt;=Tabla116[[#This Row],[Meta]],Tabla116[[#This Row],[Valor logrado]]&gt;0,Tabla116[[#This Row],[Meta]]&gt;0),"Sí","No")</f>
        <v>No</v>
      </c>
    </row>
    <row r="208" spans="1:10" x14ac:dyDescent="0.25">
      <c r="A208" s="1" t="s">
        <v>409</v>
      </c>
      <c r="B208" s="1" t="s">
        <v>430</v>
      </c>
      <c r="C208" s="1" t="s">
        <v>431</v>
      </c>
      <c r="D208">
        <v>210012</v>
      </c>
      <c r="E208" s="2" t="s">
        <v>13</v>
      </c>
      <c r="F208" s="4">
        <v>0.6</v>
      </c>
      <c r="J208" s="3" t="str">
        <f>IF(AND(Tabla116[[#This Row],[Valor logrado]]&gt;=Tabla116[[#This Row],[Meta]],Tabla116[[#This Row],[Valor logrado]]&gt;0,Tabla116[[#This Row],[Meta]]&gt;0),"Sí","No")</f>
        <v>No</v>
      </c>
    </row>
    <row r="209" spans="1:10" x14ac:dyDescent="0.25">
      <c r="A209" s="1" t="s">
        <v>409</v>
      </c>
      <c r="B209" s="1" t="s">
        <v>432</v>
      </c>
      <c r="C209" s="1" t="s">
        <v>433</v>
      </c>
      <c r="D209">
        <v>210001</v>
      </c>
      <c r="E209" s="2" t="s">
        <v>13</v>
      </c>
      <c r="F209" s="4">
        <v>0.65</v>
      </c>
      <c r="J209" s="3" t="str">
        <f>IF(AND(Tabla116[[#This Row],[Valor logrado]]&gt;=Tabla116[[#This Row],[Meta]],Tabla116[[#This Row],[Valor logrado]]&gt;0,Tabla116[[#This Row],[Meta]]&gt;0),"Sí","No")</f>
        <v>No</v>
      </c>
    </row>
    <row r="210" spans="1:10" x14ac:dyDescent="0.25">
      <c r="A210" s="1" t="s">
        <v>409</v>
      </c>
      <c r="B210" s="1" t="s">
        <v>434</v>
      </c>
      <c r="C210" s="1" t="s">
        <v>435</v>
      </c>
      <c r="D210">
        <v>210009</v>
      </c>
      <c r="E210" s="2" t="s">
        <v>13</v>
      </c>
      <c r="F210" s="4">
        <v>0.65</v>
      </c>
      <c r="J210" s="3" t="str">
        <f>IF(AND(Tabla116[[#This Row],[Valor logrado]]&gt;=Tabla116[[#This Row],[Meta]],Tabla116[[#This Row],[Valor logrado]]&gt;0,Tabla116[[#This Row],[Meta]]&gt;0),"Sí","No")</f>
        <v>No</v>
      </c>
    </row>
    <row r="211" spans="1:10" x14ac:dyDescent="0.25">
      <c r="A211" s="1" t="s">
        <v>409</v>
      </c>
      <c r="B211" s="1" t="s">
        <v>436</v>
      </c>
      <c r="C211" s="1" t="s">
        <v>437</v>
      </c>
      <c r="D211">
        <v>210008</v>
      </c>
      <c r="E211" s="2" t="s">
        <v>13</v>
      </c>
      <c r="F211" s="4">
        <v>0.6</v>
      </c>
      <c r="J211" s="3" t="str">
        <f>IF(AND(Tabla116[[#This Row],[Valor logrado]]&gt;=Tabla116[[#This Row],[Meta]],Tabla116[[#This Row],[Valor logrado]]&gt;0,Tabla116[[#This Row],[Meta]]&gt;0),"Sí","No")</f>
        <v>No</v>
      </c>
    </row>
    <row r="212" spans="1:10" x14ac:dyDescent="0.25">
      <c r="A212" s="1" t="s">
        <v>409</v>
      </c>
      <c r="B212" s="1" t="s">
        <v>438</v>
      </c>
      <c r="C212" s="1" t="s">
        <v>439</v>
      </c>
      <c r="D212">
        <v>210014</v>
      </c>
      <c r="E212" s="2" t="s">
        <v>13</v>
      </c>
      <c r="F212" s="4">
        <v>0.6</v>
      </c>
      <c r="J212" s="3" t="str">
        <f>IF(AND(Tabla116[[#This Row],[Valor logrado]]&gt;=Tabla116[[#This Row],[Meta]],Tabla116[[#This Row],[Valor logrado]]&gt;0,Tabla116[[#This Row],[Meta]]&gt;0),"Sí","No")</f>
        <v>No</v>
      </c>
    </row>
    <row r="213" spans="1:10" x14ac:dyDescent="0.25">
      <c r="A213" s="1" t="s">
        <v>440</v>
      </c>
      <c r="B213" s="1" t="s">
        <v>441</v>
      </c>
      <c r="C213" s="1" t="s">
        <v>442</v>
      </c>
      <c r="D213">
        <v>220001</v>
      </c>
      <c r="E213" s="2" t="s">
        <v>33</v>
      </c>
      <c r="F213" s="4">
        <v>0.65</v>
      </c>
      <c r="J213" s="3" t="str">
        <f>IF(AND(Tabla116[[#This Row],[Valor logrado]]&gt;=Tabla116[[#This Row],[Meta]],Tabla116[[#This Row],[Valor logrado]]&gt;0,Tabla116[[#This Row],[Meta]]&gt;0),"Sí","No")</f>
        <v>No</v>
      </c>
    </row>
    <row r="214" spans="1:10" x14ac:dyDescent="0.25">
      <c r="A214" s="1" t="s">
        <v>440</v>
      </c>
      <c r="B214" s="1" t="s">
        <v>441</v>
      </c>
      <c r="C214" s="1" t="s">
        <v>443</v>
      </c>
      <c r="D214">
        <v>220000</v>
      </c>
      <c r="E214" s="2" t="s">
        <v>16</v>
      </c>
      <c r="F214" s="4">
        <v>0.63</v>
      </c>
      <c r="J214" s="3" t="str">
        <f>IF(AND(Tabla116[[#This Row],[Valor logrado]]&gt;=Tabla116[[#This Row],[Meta]],Tabla116[[#This Row],[Valor logrado]]&gt;0,Tabla116[[#This Row],[Meta]]&gt;0),"Sí","No")</f>
        <v>No</v>
      </c>
    </row>
    <row r="215" spans="1:10" x14ac:dyDescent="0.25">
      <c r="A215" s="1" t="s">
        <v>440</v>
      </c>
      <c r="B215" s="1" t="s">
        <v>444</v>
      </c>
      <c r="C215" s="1" t="s">
        <v>445</v>
      </c>
      <c r="D215">
        <v>220005</v>
      </c>
      <c r="E215" s="2" t="s">
        <v>13</v>
      </c>
      <c r="F215" s="4">
        <v>0.6</v>
      </c>
      <c r="J215" s="3" t="str">
        <f>IF(AND(Tabla116[[#This Row],[Valor logrado]]&gt;=Tabla116[[#This Row],[Meta]],Tabla116[[#This Row],[Valor logrado]]&gt;0,Tabla116[[#This Row],[Meta]]&gt;0),"Sí","No")</f>
        <v>No</v>
      </c>
    </row>
    <row r="216" spans="1:10" x14ac:dyDescent="0.25">
      <c r="A216" s="1" t="s">
        <v>440</v>
      </c>
      <c r="B216" s="1" t="s">
        <v>444</v>
      </c>
      <c r="C216" s="1" t="s">
        <v>446</v>
      </c>
      <c r="D216">
        <v>220009</v>
      </c>
      <c r="E216" s="2" t="s">
        <v>33</v>
      </c>
      <c r="F216" s="4">
        <v>0.65</v>
      </c>
      <c r="J216" s="3" t="str">
        <f>IF(AND(Tabla116[[#This Row],[Valor logrado]]&gt;=Tabla116[[#This Row],[Meta]],Tabla116[[#This Row],[Valor logrado]]&gt;0,Tabla116[[#This Row],[Meta]]&gt;0),"Sí","No")</f>
        <v>No</v>
      </c>
    </row>
    <row r="217" spans="1:10" x14ac:dyDescent="0.25">
      <c r="A217" s="1" t="s">
        <v>440</v>
      </c>
      <c r="B217" s="1" t="s">
        <v>444</v>
      </c>
      <c r="C217" s="1" t="s">
        <v>447</v>
      </c>
      <c r="D217">
        <v>220007</v>
      </c>
      <c r="E217" s="2" t="s">
        <v>33</v>
      </c>
      <c r="F217" s="4">
        <v>0.6</v>
      </c>
      <c r="J217" s="3" t="str">
        <f>IF(AND(Tabla116[[#This Row],[Valor logrado]]&gt;=Tabla116[[#This Row],[Meta]],Tabla116[[#This Row],[Valor logrado]]&gt;0,Tabla116[[#This Row],[Meta]]&gt;0),"Sí","No")</f>
        <v>No</v>
      </c>
    </row>
    <row r="218" spans="1:10" x14ac:dyDescent="0.25">
      <c r="A218" s="1" t="s">
        <v>440</v>
      </c>
      <c r="B218" s="1" t="s">
        <v>448</v>
      </c>
      <c r="C218" s="1" t="s">
        <v>449</v>
      </c>
      <c r="D218">
        <v>220003</v>
      </c>
      <c r="E218" s="2" t="s">
        <v>33</v>
      </c>
      <c r="F218" s="4">
        <v>0.6</v>
      </c>
      <c r="J218" s="3" t="str">
        <f>IF(AND(Tabla116[[#This Row],[Valor logrado]]&gt;=Tabla116[[#This Row],[Meta]],Tabla116[[#This Row],[Valor logrado]]&gt;0,Tabla116[[#This Row],[Meta]]&gt;0),"Sí","No")</f>
        <v>No</v>
      </c>
    </row>
    <row r="219" spans="1:10" x14ac:dyDescent="0.25">
      <c r="A219" s="1" t="s">
        <v>440</v>
      </c>
      <c r="B219" s="1" t="s">
        <v>448</v>
      </c>
      <c r="C219" s="1" t="s">
        <v>450</v>
      </c>
      <c r="D219">
        <v>220006</v>
      </c>
      <c r="E219" s="2" t="s">
        <v>13</v>
      </c>
      <c r="F219" s="4">
        <v>0.6</v>
      </c>
      <c r="J219" s="3" t="str">
        <f>IF(AND(Tabla116[[#This Row],[Valor logrado]]&gt;=Tabla116[[#This Row],[Meta]],Tabla116[[#This Row],[Valor logrado]]&gt;0,Tabla116[[#This Row],[Meta]]&gt;0),"Sí","No")</f>
        <v>No</v>
      </c>
    </row>
    <row r="220" spans="1:10" x14ac:dyDescent="0.25">
      <c r="A220" s="1" t="s">
        <v>440</v>
      </c>
      <c r="B220" s="1" t="s">
        <v>451</v>
      </c>
      <c r="C220" s="1" t="s">
        <v>452</v>
      </c>
      <c r="D220">
        <v>220010</v>
      </c>
      <c r="E220" s="2" t="s">
        <v>13</v>
      </c>
      <c r="F220" s="4">
        <v>0.6</v>
      </c>
      <c r="J220" s="3" t="str">
        <f>IF(AND(Tabla116[[#This Row],[Valor logrado]]&gt;=Tabla116[[#This Row],[Meta]],Tabla116[[#This Row],[Valor logrado]]&gt;0,Tabla116[[#This Row],[Meta]]&gt;0),"Sí","No")</f>
        <v>No</v>
      </c>
    </row>
    <row r="221" spans="1:10" x14ac:dyDescent="0.25">
      <c r="A221" s="1" t="s">
        <v>440</v>
      </c>
      <c r="B221" s="1" t="s">
        <v>453</v>
      </c>
      <c r="C221" s="1" t="s">
        <v>454</v>
      </c>
      <c r="D221">
        <v>220004</v>
      </c>
      <c r="E221" s="2" t="s">
        <v>13</v>
      </c>
      <c r="F221" s="4">
        <v>0.6</v>
      </c>
      <c r="J221" s="3" t="str">
        <f>IF(AND(Tabla116[[#This Row],[Valor logrado]]&gt;=Tabla116[[#This Row],[Meta]],Tabla116[[#This Row],[Valor logrado]]&gt;0,Tabla116[[#This Row],[Meta]]&gt;0),"Sí","No")</f>
        <v>No</v>
      </c>
    </row>
    <row r="222" spans="1:10" x14ac:dyDescent="0.25">
      <c r="A222" s="1" t="s">
        <v>440</v>
      </c>
      <c r="B222" s="1" t="s">
        <v>455</v>
      </c>
      <c r="C222" s="1" t="s">
        <v>456</v>
      </c>
      <c r="D222">
        <v>220008</v>
      </c>
      <c r="E222" s="2" t="s">
        <v>13</v>
      </c>
      <c r="F222" s="4">
        <v>0.65</v>
      </c>
      <c r="J222" s="3" t="str">
        <f>IF(AND(Tabla116[[#This Row],[Valor logrado]]&gt;=Tabla116[[#This Row],[Meta]],Tabla116[[#This Row],[Valor logrado]]&gt;0,Tabla116[[#This Row],[Meta]]&gt;0),"Sí","No")</f>
        <v>No</v>
      </c>
    </row>
    <row r="223" spans="1:10" x14ac:dyDescent="0.25">
      <c r="A223" s="1" t="s">
        <v>440</v>
      </c>
      <c r="B223" s="1" t="s">
        <v>457</v>
      </c>
      <c r="C223" s="1" t="s">
        <v>458</v>
      </c>
      <c r="D223">
        <v>220002</v>
      </c>
      <c r="E223" s="2" t="s">
        <v>13</v>
      </c>
      <c r="F223" s="4">
        <v>0.6</v>
      </c>
      <c r="J223" s="3" t="str">
        <f>IF(AND(Tabla116[[#This Row],[Valor logrado]]&gt;=Tabla116[[#This Row],[Meta]],Tabla116[[#This Row],[Valor logrado]]&gt;0,Tabla116[[#This Row],[Meta]]&gt;0),"Sí","No")</f>
        <v>No</v>
      </c>
    </row>
    <row r="224" spans="1:10" x14ac:dyDescent="0.25">
      <c r="A224" s="1" t="s">
        <v>459</v>
      </c>
      <c r="B224" s="1" t="s">
        <v>460</v>
      </c>
      <c r="C224" s="1" t="s">
        <v>461</v>
      </c>
      <c r="D224">
        <v>230003</v>
      </c>
      <c r="E224" s="2" t="s">
        <v>33</v>
      </c>
      <c r="F224" s="4">
        <v>0.6</v>
      </c>
      <c r="J224" s="3" t="str">
        <f>IF(AND(Tabla116[[#This Row],[Valor logrado]]&gt;=Tabla116[[#This Row],[Meta]],Tabla116[[#This Row],[Valor logrado]]&gt;0,Tabla116[[#This Row],[Meta]]&gt;0),"Sí","No")</f>
        <v>No</v>
      </c>
    </row>
    <row r="225" spans="1:10" x14ac:dyDescent="0.25">
      <c r="A225" s="1" t="s">
        <v>459</v>
      </c>
      <c r="B225" s="1" t="s">
        <v>460</v>
      </c>
      <c r="C225" s="1" t="s">
        <v>462</v>
      </c>
      <c r="D225">
        <v>230002</v>
      </c>
      <c r="E225" s="2" t="s">
        <v>33</v>
      </c>
      <c r="F225" s="4">
        <v>0.6</v>
      </c>
      <c r="J225" s="3" t="str">
        <f>IF(AND(Tabla116[[#This Row],[Valor logrado]]&gt;=Tabla116[[#This Row],[Meta]],Tabla116[[#This Row],[Valor logrado]]&gt;0,Tabla116[[#This Row],[Meta]]&gt;0),"Sí","No")</f>
        <v>No</v>
      </c>
    </row>
    <row r="226" spans="1:10" x14ac:dyDescent="0.25">
      <c r="A226" s="1" t="s">
        <v>459</v>
      </c>
      <c r="B226" s="1" t="s">
        <v>460</v>
      </c>
      <c r="C226" s="1" t="s">
        <v>463</v>
      </c>
      <c r="D226">
        <v>230004</v>
      </c>
      <c r="E226" s="2" t="s">
        <v>33</v>
      </c>
      <c r="F226" s="4">
        <v>0.6</v>
      </c>
      <c r="J226" s="3" t="str">
        <f>IF(AND(Tabla116[[#This Row],[Valor logrado]]&gt;=Tabla116[[#This Row],[Meta]],Tabla116[[#This Row],[Valor logrado]]&gt;0,Tabla116[[#This Row],[Meta]]&gt;0),"Sí","No")</f>
        <v>No</v>
      </c>
    </row>
    <row r="227" spans="1:10" x14ac:dyDescent="0.25">
      <c r="A227" s="1" t="s">
        <v>459</v>
      </c>
      <c r="B227" s="1" t="s">
        <v>460</v>
      </c>
      <c r="C227" s="1" t="s">
        <v>464</v>
      </c>
      <c r="D227">
        <v>230000</v>
      </c>
      <c r="E227" s="2" t="s">
        <v>16</v>
      </c>
      <c r="F227" s="4">
        <v>0.65</v>
      </c>
      <c r="J227" s="3" t="str">
        <f>IF(AND(Tabla116[[#This Row],[Valor logrado]]&gt;=Tabla116[[#This Row],[Meta]],Tabla116[[#This Row],[Valor logrado]]&gt;0,Tabla116[[#This Row],[Meta]]&gt;0),"Sí","No")</f>
        <v>No</v>
      </c>
    </row>
    <row r="228" spans="1:10" x14ac:dyDescent="0.25">
      <c r="A228" s="1" t="s">
        <v>459</v>
      </c>
      <c r="B228" s="1" t="s">
        <v>465</v>
      </c>
      <c r="C228" s="1" t="s">
        <v>466</v>
      </c>
      <c r="D228">
        <v>230001</v>
      </c>
      <c r="E228" s="2" t="s">
        <v>13</v>
      </c>
      <c r="F228" s="4">
        <v>0.65</v>
      </c>
      <c r="J228" s="3" t="str">
        <f>IF(AND(Tabla116[[#This Row],[Valor logrado]]&gt;=Tabla116[[#This Row],[Meta]],Tabla116[[#This Row],[Valor logrado]]&gt;0,Tabla116[[#This Row],[Meta]]&gt;0),"Sí","No")</f>
        <v>No</v>
      </c>
    </row>
    <row r="229" spans="1:10" x14ac:dyDescent="0.25">
      <c r="A229" s="1" t="s">
        <v>467</v>
      </c>
      <c r="B229" s="1" t="s">
        <v>468</v>
      </c>
      <c r="C229" s="1" t="s">
        <v>469</v>
      </c>
      <c r="D229">
        <v>240000</v>
      </c>
      <c r="E229" s="2" t="s">
        <v>16</v>
      </c>
      <c r="F229" s="4">
        <v>0.64</v>
      </c>
      <c r="J229" s="3" t="str">
        <f>IF(AND(Tabla116[[#This Row],[Valor logrado]]&gt;=Tabla116[[#This Row],[Meta]],Tabla116[[#This Row],[Valor logrado]]&gt;0,Tabla116[[#This Row],[Meta]]&gt;0),"Sí","No")</f>
        <v>No</v>
      </c>
    </row>
    <row r="230" spans="1:10" x14ac:dyDescent="0.25">
      <c r="A230" s="1" t="s">
        <v>467</v>
      </c>
      <c r="B230" s="1" t="s">
        <v>470</v>
      </c>
      <c r="C230" s="1" t="s">
        <v>471</v>
      </c>
      <c r="D230">
        <v>240001</v>
      </c>
      <c r="E230" s="2" t="s">
        <v>13</v>
      </c>
      <c r="F230" s="4">
        <v>0.65</v>
      </c>
      <c r="J230" s="3" t="str">
        <f>IF(AND(Tabla116[[#This Row],[Valor logrado]]&gt;=Tabla116[[#This Row],[Meta]],Tabla116[[#This Row],[Valor logrado]]&gt;0,Tabla116[[#This Row],[Meta]]&gt;0),"Sí","No")</f>
        <v>No</v>
      </c>
    </row>
    <row r="231" spans="1:10" ht="25.5" x14ac:dyDescent="0.25">
      <c r="A231" s="1" t="s">
        <v>467</v>
      </c>
      <c r="B231" s="1" t="s">
        <v>472</v>
      </c>
      <c r="C231" s="1" t="s">
        <v>473</v>
      </c>
      <c r="D231">
        <v>240002</v>
      </c>
      <c r="E231" s="2" t="s">
        <v>13</v>
      </c>
      <c r="F231" s="4">
        <v>0.65</v>
      </c>
      <c r="J231" s="3" t="str">
        <f>IF(AND(Tabla116[[#This Row],[Valor logrado]]&gt;=Tabla116[[#This Row],[Meta]],Tabla116[[#This Row],[Valor logrado]]&gt;0,Tabla116[[#This Row],[Meta]]&gt;0),"Sí","No")</f>
        <v>No</v>
      </c>
    </row>
    <row r="232" spans="1:10" x14ac:dyDescent="0.25">
      <c r="A232" s="1" t="s">
        <v>467</v>
      </c>
      <c r="B232" s="1" t="s">
        <v>474</v>
      </c>
      <c r="C232" s="1" t="s">
        <v>475</v>
      </c>
      <c r="D232">
        <v>240003</v>
      </c>
      <c r="E232" s="2" t="s">
        <v>13</v>
      </c>
      <c r="F232" s="4">
        <v>0.65</v>
      </c>
      <c r="J232" s="3" t="str">
        <f>IF(AND(Tabla116[[#This Row],[Valor logrado]]&gt;=Tabla116[[#This Row],[Meta]],Tabla116[[#This Row],[Valor logrado]]&gt;0,Tabla116[[#This Row],[Meta]]&gt;0),"Sí","No")</f>
        <v>No</v>
      </c>
    </row>
    <row r="233" spans="1:10" x14ac:dyDescent="0.25">
      <c r="A233" s="1" t="s">
        <v>476</v>
      </c>
      <c r="B233" s="1" t="s">
        <v>477</v>
      </c>
      <c r="C233" s="1" t="s">
        <v>478</v>
      </c>
      <c r="D233">
        <v>250000</v>
      </c>
      <c r="E233" s="2" t="s">
        <v>16</v>
      </c>
      <c r="F233" s="4">
        <v>0.6</v>
      </c>
      <c r="J233" s="3" t="str">
        <f>IF(AND(Tabla116[[#This Row],[Valor logrado]]&gt;=Tabla116[[#This Row],[Meta]],Tabla116[[#This Row],[Valor logrado]]&gt;0,Tabla116[[#This Row],[Meta]]&gt;0),"Sí","No")</f>
        <v>No</v>
      </c>
    </row>
    <row r="234" spans="1:10" x14ac:dyDescent="0.25">
      <c r="A234" s="1" t="s">
        <v>476</v>
      </c>
      <c r="B234" s="1" t="s">
        <v>479</v>
      </c>
      <c r="C234" s="1" t="s">
        <v>480</v>
      </c>
      <c r="D234">
        <v>250004</v>
      </c>
      <c r="E234" s="2" t="s">
        <v>13</v>
      </c>
      <c r="F234" s="4">
        <v>0.55000000000000004</v>
      </c>
      <c r="J234" s="3" t="str">
        <f>IF(AND(Tabla116[[#This Row],[Valor logrado]]&gt;=Tabla116[[#This Row],[Meta]],Tabla116[[#This Row],[Valor logrado]]&gt;0,Tabla116[[#This Row],[Meta]]&gt;0),"Sí","No")</f>
        <v>No</v>
      </c>
    </row>
    <row r="235" spans="1:10" x14ac:dyDescent="0.25">
      <c r="A235" s="1" t="s">
        <v>476</v>
      </c>
      <c r="B235" s="1" t="s">
        <v>481</v>
      </c>
      <c r="C235" s="1" t="s">
        <v>482</v>
      </c>
      <c r="D235">
        <v>250002</v>
      </c>
      <c r="E235" s="2" t="s">
        <v>13</v>
      </c>
      <c r="F235" s="4">
        <v>0.55000000000000004</v>
      </c>
      <c r="J235" s="3" t="str">
        <f>IF(AND(Tabla116[[#This Row],[Valor logrado]]&gt;=Tabla116[[#This Row],[Meta]],Tabla116[[#This Row],[Valor logrado]]&gt;0,Tabla116[[#This Row],[Meta]]&gt;0),"Sí","No")</f>
        <v>No</v>
      </c>
    </row>
    <row r="236" spans="1:10" x14ac:dyDescent="0.25">
      <c r="A236" s="1" t="s">
        <v>476</v>
      </c>
      <c r="B236" s="1" t="s">
        <v>483</v>
      </c>
      <c r="C236" s="1" t="s">
        <v>484</v>
      </c>
      <c r="D236">
        <v>250001</v>
      </c>
      <c r="E236" s="2" t="s">
        <v>13</v>
      </c>
      <c r="F236" s="4">
        <v>0.6</v>
      </c>
      <c r="J236" s="3" t="str">
        <f>IF(AND(Tabla116[[#This Row],[Valor logrado]]&gt;=Tabla116[[#This Row],[Meta]],Tabla116[[#This Row],[Valor logrado]]&gt;0,Tabla116[[#This Row],[Meta]]&gt;0),"Sí","No")</f>
        <v>No</v>
      </c>
    </row>
    <row r="237" spans="1:10" x14ac:dyDescent="0.25">
      <c r="A237" s="1" t="s">
        <v>476</v>
      </c>
      <c r="B237" s="1" t="s">
        <v>485</v>
      </c>
      <c r="C237" s="1" t="s">
        <v>486</v>
      </c>
      <c r="D237">
        <v>250003</v>
      </c>
      <c r="E237" s="2" t="s">
        <v>13</v>
      </c>
      <c r="F237" s="4">
        <v>0.6</v>
      </c>
      <c r="J237" s="3" t="str">
        <f>IF(AND(Tabla116[[#This Row],[Valor logrado]]&gt;=Tabla116[[#This Row],[Meta]],Tabla116[[#This Row],[Valor logrado]]&gt;0,Tabla116[[#This Row],[Meta]]&gt;0),"Sí","No")</f>
        <v>No</v>
      </c>
    </row>
    <row r="238" spans="1:10" x14ac:dyDescent="0.25">
      <c r="A238" s="1" t="s">
        <v>487</v>
      </c>
      <c r="B238" s="1" t="s">
        <v>488</v>
      </c>
      <c r="C238" s="1" t="s">
        <v>489</v>
      </c>
      <c r="D238">
        <v>150200</v>
      </c>
      <c r="E238" s="2" t="s">
        <v>16</v>
      </c>
      <c r="F238" s="4">
        <v>0.64</v>
      </c>
      <c r="J238" s="3" t="str">
        <f>IF(AND(Tabla116[[#This Row],[Valor logrado]]&gt;=Tabla116[[#This Row],[Meta]],Tabla116[[#This Row],[Valor logrado]]&gt;0,Tabla116[[#This Row],[Meta]]&gt;0),"Sí","No")</f>
        <v>No</v>
      </c>
    </row>
    <row r="239" spans="1:10" x14ac:dyDescent="0.25">
      <c r="A239" s="1" t="s">
        <v>487</v>
      </c>
      <c r="B239" s="1" t="s">
        <v>490</v>
      </c>
      <c r="C239" s="1" t="s">
        <v>491</v>
      </c>
      <c r="D239">
        <v>150201</v>
      </c>
      <c r="E239" s="2" t="s">
        <v>13</v>
      </c>
      <c r="F239" s="4">
        <v>0.65</v>
      </c>
      <c r="J239" s="3" t="str">
        <f>IF(AND(Tabla116[[#This Row],[Valor logrado]]&gt;=Tabla116[[#This Row],[Meta]],Tabla116[[#This Row],[Valor logrado]]&gt;0,Tabla116[[#This Row],[Meta]]&gt;0),"Sí","No")</f>
        <v>No</v>
      </c>
    </row>
    <row r="240" spans="1:10" x14ac:dyDescent="0.25">
      <c r="A240" s="1" t="s">
        <v>487</v>
      </c>
      <c r="B240" s="1" t="s">
        <v>492</v>
      </c>
      <c r="C240" s="1" t="s">
        <v>493</v>
      </c>
      <c r="D240">
        <v>150202</v>
      </c>
      <c r="E240" s="2" t="s">
        <v>13</v>
      </c>
      <c r="F240" s="4">
        <v>0.65</v>
      </c>
      <c r="J240" s="3" t="str">
        <f>IF(AND(Tabla116[[#This Row],[Valor logrado]]&gt;=Tabla116[[#This Row],[Meta]],Tabla116[[#This Row],[Valor logrado]]&gt;0,Tabla116[[#This Row],[Meta]]&gt;0),"Sí","No")</f>
        <v>No</v>
      </c>
    </row>
    <row r="241" spans="1:10" x14ac:dyDescent="0.25">
      <c r="A241" s="1" t="s">
        <v>487</v>
      </c>
      <c r="B241" s="1" t="s">
        <v>494</v>
      </c>
      <c r="C241" s="1" t="s">
        <v>495</v>
      </c>
      <c r="D241">
        <v>150203</v>
      </c>
      <c r="E241" s="2" t="s">
        <v>13</v>
      </c>
      <c r="F241" s="4">
        <v>0.65</v>
      </c>
      <c r="J241" s="3" t="str">
        <f>IF(AND(Tabla116[[#This Row],[Valor logrado]]&gt;=Tabla116[[#This Row],[Meta]],Tabla116[[#This Row],[Valor logrado]]&gt;0,Tabla116[[#This Row],[Meta]]&gt;0),"Sí","No")</f>
        <v>No</v>
      </c>
    </row>
    <row r="242" spans="1:10" x14ac:dyDescent="0.25">
      <c r="A242" s="1" t="s">
        <v>487</v>
      </c>
      <c r="B242" s="1" t="s">
        <v>496</v>
      </c>
      <c r="C242" s="1" t="s">
        <v>497</v>
      </c>
      <c r="D242">
        <v>150204</v>
      </c>
      <c r="E242" s="2" t="s">
        <v>13</v>
      </c>
      <c r="F242" s="4">
        <v>0.55000000000000004</v>
      </c>
      <c r="J242" s="3" t="str">
        <f>IF(AND(Tabla116[[#This Row],[Valor logrado]]&gt;=Tabla116[[#This Row],[Meta]],Tabla116[[#This Row],[Valor logrado]]&gt;0,Tabla116[[#This Row],[Meta]]&gt;0),"Sí","No")</f>
        <v>No</v>
      </c>
    </row>
    <row r="243" spans="1:10" x14ac:dyDescent="0.25">
      <c r="A243" s="1" t="s">
        <v>487</v>
      </c>
      <c r="B243" s="1" t="s">
        <v>498</v>
      </c>
      <c r="C243" s="1" t="s">
        <v>499</v>
      </c>
      <c r="D243">
        <v>150205</v>
      </c>
      <c r="E243" s="2" t="s">
        <v>13</v>
      </c>
      <c r="F243" s="4">
        <v>0.6</v>
      </c>
      <c r="J243" s="3" t="str">
        <f>IF(AND(Tabla116[[#This Row],[Valor logrado]]&gt;=Tabla116[[#This Row],[Meta]],Tabla116[[#This Row],[Valor logrado]]&gt;0,Tabla116[[#This Row],[Meta]]&gt;0),"Sí","No")</f>
        <v>No</v>
      </c>
    </row>
    <row r="244" spans="1:10" x14ac:dyDescent="0.25">
      <c r="A244" s="1" t="s">
        <v>487</v>
      </c>
      <c r="B244" s="1" t="s">
        <v>500</v>
      </c>
      <c r="C244" s="1" t="s">
        <v>501</v>
      </c>
      <c r="D244">
        <v>150206</v>
      </c>
      <c r="E244" s="2" t="s">
        <v>13</v>
      </c>
      <c r="F244" s="4">
        <v>0.6</v>
      </c>
      <c r="J244" s="3" t="str">
        <f>IF(AND(Tabla116[[#This Row],[Valor logrado]]&gt;=Tabla116[[#This Row],[Meta]],Tabla116[[#This Row],[Valor logrado]]&gt;0,Tabla116[[#This Row],[Meta]]&gt;0),"Sí","No")</f>
        <v>No</v>
      </c>
    </row>
    <row r="245" spans="1:10" x14ac:dyDescent="0.25">
      <c r="A245" s="1" t="s">
        <v>487</v>
      </c>
      <c r="B245" s="1" t="s">
        <v>502</v>
      </c>
      <c r="C245" s="1" t="s">
        <v>503</v>
      </c>
      <c r="D245">
        <v>150207</v>
      </c>
      <c r="E245" s="2" t="s">
        <v>13</v>
      </c>
      <c r="F245" s="4">
        <v>0.6</v>
      </c>
      <c r="J245" s="3" t="str">
        <f>IF(AND(Tabla116[[#This Row],[Valor logrado]]&gt;=Tabla116[[#This Row],[Meta]],Tabla116[[#This Row],[Valor logrado]]&gt;0,Tabla116[[#This Row],[Meta]]&gt;0),"Sí","No")</f>
        <v>No</v>
      </c>
    </row>
    <row r="246" spans="1:10" x14ac:dyDescent="0.25">
      <c r="A246" s="1" t="s">
        <v>487</v>
      </c>
      <c r="B246" s="1" t="s">
        <v>504</v>
      </c>
      <c r="C246" s="1" t="s">
        <v>505</v>
      </c>
      <c r="D246">
        <v>150208</v>
      </c>
      <c r="E246" s="2" t="s">
        <v>13</v>
      </c>
      <c r="F246" s="4">
        <v>0.65</v>
      </c>
      <c r="J246" s="3" t="str">
        <f>IF(AND(Tabla116[[#This Row],[Valor logrado]]&gt;=Tabla116[[#This Row],[Meta]],Tabla116[[#This Row],[Valor logrado]]&gt;0,Tabla116[[#This Row],[Meta]]&gt;0),"Sí","No")</f>
        <v>No</v>
      </c>
    </row>
    <row r="247" spans="1:10" x14ac:dyDescent="0.25">
      <c r="A247" s="1" t="s">
        <v>487</v>
      </c>
      <c r="B247" s="1" t="s">
        <v>506</v>
      </c>
      <c r="C247" s="1" t="s">
        <v>507</v>
      </c>
      <c r="D247">
        <v>150209</v>
      </c>
      <c r="E247" s="2" t="s">
        <v>13</v>
      </c>
      <c r="F247" s="4">
        <v>0.65</v>
      </c>
      <c r="J247" s="3" t="str">
        <f>IF(AND(Tabla116[[#This Row],[Valor logrado]]&gt;=Tabla116[[#This Row],[Meta]],Tabla116[[#This Row],[Valor logrado]]&gt;0,Tabla116[[#This Row],[Meta]]&gt;0),"Sí","No")</f>
        <v>No</v>
      </c>
    </row>
    <row r="248" spans="1:10" x14ac:dyDescent="0.25">
      <c r="A248" s="1" t="s">
        <v>508</v>
      </c>
      <c r="B248" s="1" t="s">
        <v>509</v>
      </c>
      <c r="C248" s="1" t="s">
        <v>510</v>
      </c>
      <c r="D248">
        <v>70101</v>
      </c>
      <c r="E248" s="2" t="s">
        <v>16</v>
      </c>
      <c r="F248" s="4">
        <v>0.62</v>
      </c>
      <c r="J248" s="3" t="str">
        <f>IF(AND(Tabla116[[#This Row],[Valor logrado]]&gt;=Tabla116[[#This Row],[Meta]],Tabla116[[#This Row],[Valor logrado]]&gt;0,Tabla116[[#This Row],[Meta]]&gt;0),"Sí","No")</f>
        <v>No</v>
      </c>
    </row>
    <row r="249" spans="1:10" x14ac:dyDescent="0.25">
      <c r="A249" s="1" t="s">
        <v>508</v>
      </c>
      <c r="B249" s="1" t="s">
        <v>511</v>
      </c>
      <c r="C249" s="1" t="s">
        <v>512</v>
      </c>
      <c r="D249">
        <v>70102</v>
      </c>
      <c r="E249" s="2" t="s">
        <v>13</v>
      </c>
      <c r="F249" s="4">
        <v>0.65</v>
      </c>
      <c r="J249" s="3" t="str">
        <f>IF(AND(Tabla116[[#This Row],[Valor logrado]]&gt;=Tabla116[[#This Row],[Meta]],Tabla116[[#This Row],[Valor logrado]]&gt;0,Tabla116[[#This Row],[Meta]]&gt;0),"Sí","No")</f>
        <v>No</v>
      </c>
    </row>
  </sheetData>
  <pageMargins left="0.7" right="0.7" top="0.75" bottom="0.75" header="0.3" footer="0.3"/>
  <tableParts count="1">
    <tablePart r:id="rId1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BD8AD8-C3FC-44D7-BDE0-6E44A11A2C82}">
  <sheetPr codeName="Hoja16">
    <tabColor theme="3" tint="0.59999389629810485"/>
  </sheetPr>
  <dimension ref="A1:J249"/>
  <sheetViews>
    <sheetView workbookViewId="0"/>
  </sheetViews>
  <sheetFormatPr baseColWidth="10" defaultColWidth="11.42578125" defaultRowHeight="15" x14ac:dyDescent="0.25"/>
  <cols>
    <col min="1" max="1" width="21.7109375" bestFit="1" customWidth="1"/>
    <col min="2" max="2" width="74.85546875" customWidth="1"/>
    <col min="3" max="3" width="36.28515625" customWidth="1"/>
    <col min="4" max="4" width="25.140625" customWidth="1"/>
    <col min="5" max="5" width="17.7109375" bestFit="1" customWidth="1"/>
    <col min="6" max="6" width="14.7109375" style="4" customWidth="1"/>
    <col min="7" max="7" width="13.28515625" style="3" customWidth="1"/>
    <col min="8" max="8" width="15.28515625" style="3" customWidth="1"/>
    <col min="9" max="9" width="15" style="4" customWidth="1"/>
    <col min="10" max="10" width="15.85546875" style="3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4" t="s">
        <v>5</v>
      </c>
      <c r="G1" s="3" t="s">
        <v>6</v>
      </c>
      <c r="H1" s="3" t="s">
        <v>7</v>
      </c>
      <c r="I1" s="4" t="s">
        <v>8</v>
      </c>
      <c r="J1" s="3" t="s">
        <v>9</v>
      </c>
    </row>
    <row r="2" spans="1:10" x14ac:dyDescent="0.25">
      <c r="A2" s="1" t="s">
        <v>10</v>
      </c>
      <c r="B2" s="1" t="s">
        <v>11</v>
      </c>
      <c r="C2" s="1" t="s">
        <v>12</v>
      </c>
      <c r="D2">
        <v>150102</v>
      </c>
      <c r="E2" s="2" t="s">
        <v>13</v>
      </c>
      <c r="F2" s="4">
        <v>0.9</v>
      </c>
      <c r="J2" s="3" t="str">
        <f>IF(AND(Tabla117[[#This Row],[Valor logrado]]&gt;=Tabla117[[#This Row],[Meta]],Tabla117[[#This Row],[Valor logrado]]&gt;0,Tabla117[[#This Row],[Meta]]&gt;0),"Sí","No")</f>
        <v>No</v>
      </c>
    </row>
    <row r="3" spans="1:10" x14ac:dyDescent="0.25">
      <c r="A3" s="1" t="s">
        <v>10</v>
      </c>
      <c r="B3" s="1" t="s">
        <v>14</v>
      </c>
      <c r="C3" s="1" t="s">
        <v>15</v>
      </c>
      <c r="D3">
        <v>150101</v>
      </c>
      <c r="E3" s="2" t="s">
        <v>16</v>
      </c>
      <c r="F3" s="4">
        <v>0.89</v>
      </c>
      <c r="J3" s="3" t="str">
        <f>IF(AND(Tabla117[[#This Row],[Valor logrado]]&gt;=Tabla117[[#This Row],[Meta]],Tabla117[[#This Row],[Valor logrado]]&gt;0,Tabla117[[#This Row],[Meta]]&gt;0),"Sí","No")</f>
        <v>No</v>
      </c>
    </row>
    <row r="4" spans="1:10" x14ac:dyDescent="0.25">
      <c r="A4" s="1" t="s">
        <v>10</v>
      </c>
      <c r="B4" s="1" t="s">
        <v>18</v>
      </c>
      <c r="C4" s="1" t="s">
        <v>19</v>
      </c>
      <c r="D4">
        <v>150103</v>
      </c>
      <c r="E4" s="2" t="s">
        <v>13</v>
      </c>
      <c r="F4" s="4">
        <v>0.9</v>
      </c>
      <c r="J4" s="3" t="str">
        <f>IF(AND(Tabla117[[#This Row],[Valor logrado]]&gt;=Tabla117[[#This Row],[Meta]],Tabla117[[#This Row],[Valor logrado]]&gt;0,Tabla117[[#This Row],[Meta]]&gt;0),"Sí","No")</f>
        <v>No</v>
      </c>
    </row>
    <row r="5" spans="1:10" x14ac:dyDescent="0.25">
      <c r="A5" s="1" t="s">
        <v>10</v>
      </c>
      <c r="B5" s="1" t="s">
        <v>20</v>
      </c>
      <c r="C5" s="1" t="s">
        <v>21</v>
      </c>
      <c r="D5">
        <v>150104</v>
      </c>
      <c r="E5" s="2" t="s">
        <v>13</v>
      </c>
      <c r="F5" s="4">
        <v>0.9</v>
      </c>
      <c r="J5" s="3" t="str">
        <f>IF(AND(Tabla117[[#This Row],[Valor logrado]]&gt;=Tabla117[[#This Row],[Meta]],Tabla117[[#This Row],[Valor logrado]]&gt;0,Tabla117[[#This Row],[Meta]]&gt;0),"Sí","No")</f>
        <v>No</v>
      </c>
    </row>
    <row r="6" spans="1:10" x14ac:dyDescent="0.25">
      <c r="A6" s="1" t="s">
        <v>10</v>
      </c>
      <c r="B6" s="1" t="s">
        <v>22</v>
      </c>
      <c r="C6" s="1" t="s">
        <v>23</v>
      </c>
      <c r="D6">
        <v>150105</v>
      </c>
      <c r="E6" s="2" t="s">
        <v>13</v>
      </c>
      <c r="F6" s="4">
        <v>0.82</v>
      </c>
      <c r="J6" s="3" t="str">
        <f>IF(AND(Tabla117[[#This Row],[Valor logrado]]&gt;=Tabla117[[#This Row],[Meta]],Tabla117[[#This Row],[Valor logrado]]&gt;0,Tabla117[[#This Row],[Meta]]&gt;0),"Sí","No")</f>
        <v>No</v>
      </c>
    </row>
    <row r="7" spans="1:10" x14ac:dyDescent="0.25">
      <c r="A7" s="1" t="s">
        <v>10</v>
      </c>
      <c r="B7" s="1" t="s">
        <v>24</v>
      </c>
      <c r="C7" s="1" t="s">
        <v>25</v>
      </c>
      <c r="D7">
        <v>150106</v>
      </c>
      <c r="E7" s="2" t="s">
        <v>13</v>
      </c>
      <c r="F7" s="4">
        <v>0.9</v>
      </c>
      <c r="J7" s="3" t="str">
        <f>IF(AND(Tabla117[[#This Row],[Valor logrado]]&gt;=Tabla117[[#This Row],[Meta]],Tabla117[[#This Row],[Valor logrado]]&gt;0,Tabla117[[#This Row],[Meta]]&gt;0),"Sí","No")</f>
        <v>No</v>
      </c>
    </row>
    <row r="8" spans="1:10" x14ac:dyDescent="0.25">
      <c r="A8" s="1" t="s">
        <v>10</v>
      </c>
      <c r="B8" s="1" t="s">
        <v>26</v>
      </c>
      <c r="C8" s="1" t="s">
        <v>27</v>
      </c>
      <c r="D8">
        <v>150107</v>
      </c>
      <c r="E8" s="2" t="s">
        <v>13</v>
      </c>
      <c r="F8" s="4">
        <v>0.9</v>
      </c>
      <c r="J8" s="3" t="str">
        <f>IF(AND(Tabla117[[#This Row],[Valor logrado]]&gt;=Tabla117[[#This Row],[Meta]],Tabla117[[#This Row],[Valor logrado]]&gt;0,Tabla117[[#This Row],[Meta]]&gt;0),"Sí","No")</f>
        <v>No</v>
      </c>
    </row>
    <row r="9" spans="1:10" x14ac:dyDescent="0.25">
      <c r="A9" s="1" t="s">
        <v>10</v>
      </c>
      <c r="B9" s="1" t="s">
        <v>28</v>
      </c>
      <c r="C9" s="1" t="s">
        <v>29</v>
      </c>
      <c r="D9">
        <v>150108</v>
      </c>
      <c r="E9" s="2" t="s">
        <v>13</v>
      </c>
      <c r="F9" s="4">
        <v>0.9</v>
      </c>
      <c r="J9" s="3" t="str">
        <f>IF(AND(Tabla117[[#This Row],[Valor logrado]]&gt;=Tabla117[[#This Row],[Meta]],Tabla117[[#This Row],[Valor logrado]]&gt;0,Tabla117[[#This Row],[Meta]]&gt;0),"Sí","No")</f>
        <v>No</v>
      </c>
    </row>
    <row r="10" spans="1:10" x14ac:dyDescent="0.25">
      <c r="A10" s="1" t="s">
        <v>30</v>
      </c>
      <c r="B10" s="1" t="s">
        <v>31</v>
      </c>
      <c r="C10" s="1" t="s">
        <v>32</v>
      </c>
      <c r="D10">
        <v>10003</v>
      </c>
      <c r="E10" s="2" t="s">
        <v>33</v>
      </c>
      <c r="F10" s="4">
        <v>0.97</v>
      </c>
      <c r="J10" s="3" t="str">
        <f>IF(AND(Tabla117[[#This Row],[Valor logrado]]&gt;=Tabla117[[#This Row],[Meta]],Tabla117[[#This Row],[Valor logrado]]&gt;0,Tabla117[[#This Row],[Meta]]&gt;0),"Sí","No")</f>
        <v>No</v>
      </c>
    </row>
    <row r="11" spans="1:10" x14ac:dyDescent="0.25">
      <c r="A11" s="1" t="s">
        <v>30</v>
      </c>
      <c r="B11" s="1" t="s">
        <v>31</v>
      </c>
      <c r="C11" s="1" t="s">
        <v>34</v>
      </c>
      <c r="D11">
        <v>10001</v>
      </c>
      <c r="E11" s="2" t="s">
        <v>33</v>
      </c>
      <c r="F11" s="4">
        <v>0.97</v>
      </c>
      <c r="J11" s="3" t="str">
        <f>IF(AND(Tabla117[[#This Row],[Valor logrado]]&gt;=Tabla117[[#This Row],[Meta]],Tabla117[[#This Row],[Valor logrado]]&gt;0,Tabla117[[#This Row],[Meta]]&gt;0),"Sí","No")</f>
        <v>No</v>
      </c>
    </row>
    <row r="12" spans="1:10" x14ac:dyDescent="0.25">
      <c r="A12" s="1" t="s">
        <v>30</v>
      </c>
      <c r="B12" s="1" t="s">
        <v>31</v>
      </c>
      <c r="C12" s="1" t="s">
        <v>35</v>
      </c>
      <c r="D12">
        <v>10000</v>
      </c>
      <c r="E12" s="2" t="s">
        <v>16</v>
      </c>
      <c r="F12" s="4">
        <v>0.96</v>
      </c>
      <c r="J12" s="3" t="str">
        <f>IF(AND(Tabla117[[#This Row],[Valor logrado]]&gt;=Tabla117[[#This Row],[Meta]],Tabla117[[#This Row],[Valor logrado]]&gt;0,Tabla117[[#This Row],[Meta]]&gt;0),"Sí","No")</f>
        <v>No</v>
      </c>
    </row>
    <row r="13" spans="1:10" x14ac:dyDescent="0.25">
      <c r="A13" s="1" t="s">
        <v>30</v>
      </c>
      <c r="B13" s="1" t="s">
        <v>31</v>
      </c>
      <c r="C13" s="1" t="s">
        <v>36</v>
      </c>
      <c r="D13">
        <v>10005</v>
      </c>
      <c r="E13" s="2" t="s">
        <v>33</v>
      </c>
      <c r="F13" s="4">
        <v>0.97</v>
      </c>
      <c r="J13" s="3" t="str">
        <f>IF(AND(Tabla117[[#This Row],[Valor logrado]]&gt;=Tabla117[[#This Row],[Meta]],Tabla117[[#This Row],[Valor logrado]]&gt;0,Tabla117[[#This Row],[Meta]]&gt;0),"Sí","No")</f>
        <v>No</v>
      </c>
    </row>
    <row r="14" spans="1:10" x14ac:dyDescent="0.25">
      <c r="A14" s="1" t="s">
        <v>30</v>
      </c>
      <c r="B14" s="1" t="s">
        <v>31</v>
      </c>
      <c r="C14" s="1" t="s">
        <v>37</v>
      </c>
      <c r="D14">
        <v>10006</v>
      </c>
      <c r="E14" s="2" t="s">
        <v>33</v>
      </c>
      <c r="F14" s="4">
        <v>0.97</v>
      </c>
      <c r="J14" s="3" t="str">
        <f>IF(AND(Tabla117[[#This Row],[Valor logrado]]&gt;=Tabla117[[#This Row],[Meta]],Tabla117[[#This Row],[Valor logrado]]&gt;0,Tabla117[[#This Row],[Meta]]&gt;0),"Sí","No")</f>
        <v>No</v>
      </c>
    </row>
    <row r="15" spans="1:10" x14ac:dyDescent="0.25">
      <c r="A15" s="1" t="s">
        <v>30</v>
      </c>
      <c r="B15" s="1" t="s">
        <v>38</v>
      </c>
      <c r="C15" s="1" t="s">
        <v>39</v>
      </c>
      <c r="D15">
        <v>10007</v>
      </c>
      <c r="E15" s="2" t="s">
        <v>13</v>
      </c>
      <c r="F15" s="4">
        <v>0.98</v>
      </c>
      <c r="J15" s="3" t="str">
        <f>IF(AND(Tabla117[[#This Row],[Valor logrado]]&gt;=Tabla117[[#This Row],[Meta]],Tabla117[[#This Row],[Valor logrado]]&gt;0,Tabla117[[#This Row],[Meta]]&gt;0),"Sí","No")</f>
        <v>No</v>
      </c>
    </row>
    <row r="16" spans="1:10" x14ac:dyDescent="0.25">
      <c r="A16" s="1" t="s">
        <v>30</v>
      </c>
      <c r="B16" s="1" t="s">
        <v>40</v>
      </c>
      <c r="C16" s="1" t="s">
        <v>41</v>
      </c>
      <c r="D16">
        <v>10004</v>
      </c>
      <c r="E16" s="2" t="s">
        <v>13</v>
      </c>
      <c r="F16" s="4">
        <v>0.85</v>
      </c>
      <c r="J16" s="3" t="str">
        <f>IF(AND(Tabla117[[#This Row],[Valor logrado]]&gt;=Tabla117[[#This Row],[Meta]],Tabla117[[#This Row],[Valor logrado]]&gt;0,Tabla117[[#This Row],[Meta]]&gt;0),"Sí","No")</f>
        <v>No</v>
      </c>
    </row>
    <row r="17" spans="1:10" x14ac:dyDescent="0.25">
      <c r="A17" s="1" t="s">
        <v>30</v>
      </c>
      <c r="B17" s="1" t="s">
        <v>42</v>
      </c>
      <c r="C17" s="1" t="s">
        <v>43</v>
      </c>
      <c r="D17">
        <v>10002</v>
      </c>
      <c r="E17" s="2" t="s">
        <v>13</v>
      </c>
      <c r="F17" s="4">
        <v>0.97</v>
      </c>
      <c r="J17" s="3" t="str">
        <f>IF(AND(Tabla117[[#This Row],[Valor logrado]]&gt;=Tabla117[[#This Row],[Meta]],Tabla117[[#This Row],[Valor logrado]]&gt;0,Tabla117[[#This Row],[Meta]]&gt;0),"Sí","No")</f>
        <v>No</v>
      </c>
    </row>
    <row r="18" spans="1:10" x14ac:dyDescent="0.25">
      <c r="A18" s="1" t="s">
        <v>30</v>
      </c>
      <c r="B18" s="1" t="s">
        <v>42</v>
      </c>
      <c r="C18" s="1" t="s">
        <v>44</v>
      </c>
      <c r="D18">
        <v>10009</v>
      </c>
      <c r="E18" s="2" t="s">
        <v>33</v>
      </c>
      <c r="F18" s="4">
        <v>0.97</v>
      </c>
      <c r="J18" s="3" t="str">
        <f>IF(AND(Tabla117[[#This Row],[Valor logrado]]&gt;=Tabla117[[#This Row],[Meta]],Tabla117[[#This Row],[Valor logrado]]&gt;0,Tabla117[[#This Row],[Meta]]&gt;0),"Sí","No")</f>
        <v>No</v>
      </c>
    </row>
    <row r="19" spans="1:10" x14ac:dyDescent="0.25">
      <c r="A19" s="1" t="s">
        <v>45</v>
      </c>
      <c r="B19" s="1" t="s">
        <v>46</v>
      </c>
      <c r="C19" s="1" t="s">
        <v>47</v>
      </c>
      <c r="D19">
        <v>20000</v>
      </c>
      <c r="E19" s="2" t="s">
        <v>16</v>
      </c>
      <c r="F19" s="4">
        <v>0.9</v>
      </c>
      <c r="J19" s="3" t="str">
        <f>IF(AND(Tabla117[[#This Row],[Valor logrado]]&gt;=Tabla117[[#This Row],[Meta]],Tabla117[[#This Row],[Valor logrado]]&gt;0,Tabla117[[#This Row],[Meta]]&gt;0),"Sí","No")</f>
        <v>No</v>
      </c>
    </row>
    <row r="20" spans="1:10" x14ac:dyDescent="0.25">
      <c r="A20" s="1" t="s">
        <v>45</v>
      </c>
      <c r="B20" s="1" t="s">
        <v>48</v>
      </c>
      <c r="C20" s="1" t="s">
        <v>49</v>
      </c>
      <c r="D20">
        <v>20018</v>
      </c>
      <c r="E20" s="2" t="s">
        <v>13</v>
      </c>
      <c r="F20" s="4">
        <v>0.74</v>
      </c>
      <c r="J20" s="3" t="str">
        <f>IF(AND(Tabla117[[#This Row],[Valor logrado]]&gt;=Tabla117[[#This Row],[Meta]],Tabla117[[#This Row],[Valor logrado]]&gt;0,Tabla117[[#This Row],[Meta]]&gt;0),"Sí","No")</f>
        <v>No</v>
      </c>
    </row>
    <row r="21" spans="1:10" x14ac:dyDescent="0.25">
      <c r="A21" s="1" t="s">
        <v>45</v>
      </c>
      <c r="B21" s="1" t="s">
        <v>50</v>
      </c>
      <c r="C21" s="1" t="s">
        <v>51</v>
      </c>
      <c r="D21">
        <v>20012</v>
      </c>
      <c r="E21" s="2" t="s">
        <v>13</v>
      </c>
      <c r="F21" s="4">
        <v>0.77</v>
      </c>
      <c r="J21" s="3" t="str">
        <f>IF(AND(Tabla117[[#This Row],[Valor logrado]]&gt;=Tabla117[[#This Row],[Meta]],Tabla117[[#This Row],[Valor logrado]]&gt;0,Tabla117[[#This Row],[Meta]]&gt;0),"Sí","No")</f>
        <v>No</v>
      </c>
    </row>
    <row r="22" spans="1:10" x14ac:dyDescent="0.25">
      <c r="A22" s="1" t="s">
        <v>45</v>
      </c>
      <c r="B22" s="1" t="s">
        <v>52</v>
      </c>
      <c r="C22" s="1" t="s">
        <v>53</v>
      </c>
      <c r="D22">
        <v>20011</v>
      </c>
      <c r="E22" s="2" t="s">
        <v>13</v>
      </c>
      <c r="F22" s="4">
        <v>0.97</v>
      </c>
      <c r="J22" s="3" t="str">
        <f>IF(AND(Tabla117[[#This Row],[Valor logrado]]&gt;=Tabla117[[#This Row],[Meta]],Tabla117[[#This Row],[Valor logrado]]&gt;0,Tabla117[[#This Row],[Meta]]&gt;0),"Sí","No")</f>
        <v>No</v>
      </c>
    </row>
    <row r="23" spans="1:10" x14ac:dyDescent="0.25">
      <c r="A23" s="1" t="s">
        <v>45</v>
      </c>
      <c r="B23" s="1" t="s">
        <v>54</v>
      </c>
      <c r="C23" s="1" t="s">
        <v>55</v>
      </c>
      <c r="D23">
        <v>20002</v>
      </c>
      <c r="E23" s="2" t="s">
        <v>13</v>
      </c>
      <c r="F23" s="4">
        <v>0.85</v>
      </c>
      <c r="J23" s="3" t="str">
        <f>IF(AND(Tabla117[[#This Row],[Valor logrado]]&gt;=Tabla117[[#This Row],[Meta]],Tabla117[[#This Row],[Valor logrado]]&gt;0,Tabla117[[#This Row],[Meta]]&gt;0),"Sí","No")</f>
        <v>No</v>
      </c>
    </row>
    <row r="24" spans="1:10" x14ac:dyDescent="0.25">
      <c r="A24" s="1" t="s">
        <v>45</v>
      </c>
      <c r="B24" s="1" t="s">
        <v>56</v>
      </c>
      <c r="C24" s="1" t="s">
        <v>57</v>
      </c>
      <c r="D24">
        <v>20016</v>
      </c>
      <c r="E24" s="2" t="s">
        <v>13</v>
      </c>
      <c r="F24" s="4">
        <v>0.98</v>
      </c>
      <c r="J24" s="3" t="str">
        <f>IF(AND(Tabla117[[#This Row],[Valor logrado]]&gt;=Tabla117[[#This Row],[Meta]],Tabla117[[#This Row],[Valor logrado]]&gt;0,Tabla117[[#This Row],[Meta]]&gt;0),"Sí","No")</f>
        <v>No</v>
      </c>
    </row>
    <row r="25" spans="1:10" x14ac:dyDescent="0.25">
      <c r="A25" s="1" t="s">
        <v>45</v>
      </c>
      <c r="B25" s="1" t="s">
        <v>58</v>
      </c>
      <c r="C25" s="1" t="s">
        <v>59</v>
      </c>
      <c r="D25">
        <v>20019</v>
      </c>
      <c r="E25" s="2" t="s">
        <v>13</v>
      </c>
      <c r="F25" s="4">
        <v>0.98</v>
      </c>
      <c r="J25" s="3" t="str">
        <f>IF(AND(Tabla117[[#This Row],[Valor logrado]]&gt;=Tabla117[[#This Row],[Meta]],Tabla117[[#This Row],[Valor logrado]]&gt;0,Tabla117[[#This Row],[Meta]]&gt;0),"Sí","No")</f>
        <v>No</v>
      </c>
    </row>
    <row r="26" spans="1:10" x14ac:dyDescent="0.25">
      <c r="A26" s="1" t="s">
        <v>45</v>
      </c>
      <c r="B26" s="1" t="s">
        <v>60</v>
      </c>
      <c r="C26" s="1" t="s">
        <v>61</v>
      </c>
      <c r="D26">
        <v>20007</v>
      </c>
      <c r="E26" s="2" t="s">
        <v>13</v>
      </c>
      <c r="F26" s="4">
        <v>0.98</v>
      </c>
      <c r="J26" s="3" t="str">
        <f>IF(AND(Tabla117[[#This Row],[Valor logrado]]&gt;=Tabla117[[#This Row],[Meta]],Tabla117[[#This Row],[Valor logrado]]&gt;0,Tabla117[[#This Row],[Meta]]&gt;0),"Sí","No")</f>
        <v>No</v>
      </c>
    </row>
    <row r="27" spans="1:10" x14ac:dyDescent="0.25">
      <c r="A27" s="1" t="s">
        <v>45</v>
      </c>
      <c r="B27" s="1" t="s">
        <v>62</v>
      </c>
      <c r="C27" s="1" t="s">
        <v>63</v>
      </c>
      <c r="D27">
        <v>20010</v>
      </c>
      <c r="E27" s="2" t="s">
        <v>13</v>
      </c>
      <c r="F27" s="4">
        <v>0.91</v>
      </c>
      <c r="J27" s="3" t="str">
        <f>IF(AND(Tabla117[[#This Row],[Valor logrado]]&gt;=Tabla117[[#This Row],[Meta]],Tabla117[[#This Row],[Valor logrado]]&gt;0,Tabla117[[#This Row],[Meta]]&gt;0),"Sí","No")</f>
        <v>No</v>
      </c>
    </row>
    <row r="28" spans="1:10" x14ac:dyDescent="0.25">
      <c r="A28" s="1" t="s">
        <v>45</v>
      </c>
      <c r="B28" s="1" t="s">
        <v>64</v>
      </c>
      <c r="C28" s="1" t="s">
        <v>65</v>
      </c>
      <c r="D28">
        <v>20015</v>
      </c>
      <c r="E28" s="2" t="s">
        <v>13</v>
      </c>
      <c r="F28" s="4">
        <v>0.91</v>
      </c>
      <c r="J28" s="3" t="str">
        <f>IF(AND(Tabla117[[#This Row],[Valor logrado]]&gt;=Tabla117[[#This Row],[Meta]],Tabla117[[#This Row],[Valor logrado]]&gt;0,Tabla117[[#This Row],[Meta]]&gt;0),"Sí","No")</f>
        <v>No</v>
      </c>
    </row>
    <row r="29" spans="1:10" x14ac:dyDescent="0.25">
      <c r="A29" s="1" t="s">
        <v>45</v>
      </c>
      <c r="B29" s="1" t="s">
        <v>66</v>
      </c>
      <c r="C29" s="1" t="s">
        <v>67</v>
      </c>
      <c r="D29">
        <v>20008</v>
      </c>
      <c r="E29" s="2" t="s">
        <v>13</v>
      </c>
      <c r="F29" s="4">
        <v>0.97</v>
      </c>
      <c r="J29" s="3" t="str">
        <f>IF(AND(Tabla117[[#This Row],[Valor logrado]]&gt;=Tabla117[[#This Row],[Meta]],Tabla117[[#This Row],[Valor logrado]]&gt;0,Tabla117[[#This Row],[Meta]]&gt;0),"Sí","No")</f>
        <v>No</v>
      </c>
    </row>
    <row r="30" spans="1:10" x14ac:dyDescent="0.25">
      <c r="A30" s="1" t="s">
        <v>45</v>
      </c>
      <c r="B30" s="1" t="s">
        <v>68</v>
      </c>
      <c r="C30" s="1" t="s">
        <v>69</v>
      </c>
      <c r="D30">
        <v>20001</v>
      </c>
      <c r="E30" s="2" t="s">
        <v>13</v>
      </c>
      <c r="F30" s="4">
        <v>0.89</v>
      </c>
      <c r="J30" s="3" t="str">
        <f>IF(AND(Tabla117[[#This Row],[Valor logrado]]&gt;=Tabla117[[#This Row],[Meta]],Tabla117[[#This Row],[Valor logrado]]&gt;0,Tabla117[[#This Row],[Meta]]&gt;0),"Sí","No")</f>
        <v>No</v>
      </c>
    </row>
    <row r="31" spans="1:10" x14ac:dyDescent="0.25">
      <c r="A31" s="1" t="s">
        <v>45</v>
      </c>
      <c r="B31" s="1" t="s">
        <v>70</v>
      </c>
      <c r="C31" s="1" t="s">
        <v>71</v>
      </c>
      <c r="D31">
        <v>20003</v>
      </c>
      <c r="E31" s="2" t="s">
        <v>13</v>
      </c>
      <c r="F31" s="4">
        <v>0.97</v>
      </c>
      <c r="J31" s="3" t="str">
        <f>IF(AND(Tabla117[[#This Row],[Valor logrado]]&gt;=Tabla117[[#This Row],[Meta]],Tabla117[[#This Row],[Valor logrado]]&gt;0,Tabla117[[#This Row],[Meta]]&gt;0),"Sí","No")</f>
        <v>No</v>
      </c>
    </row>
    <row r="32" spans="1:10" x14ac:dyDescent="0.25">
      <c r="A32" s="1" t="s">
        <v>45</v>
      </c>
      <c r="B32" s="1" t="s">
        <v>72</v>
      </c>
      <c r="C32" s="1" t="s">
        <v>73</v>
      </c>
      <c r="D32">
        <v>20005</v>
      </c>
      <c r="E32" s="2" t="s">
        <v>13</v>
      </c>
      <c r="F32" s="4">
        <v>0.97</v>
      </c>
      <c r="J32" s="3" t="str">
        <f>IF(AND(Tabla117[[#This Row],[Valor logrado]]&gt;=Tabla117[[#This Row],[Meta]],Tabla117[[#This Row],[Valor logrado]]&gt;0,Tabla117[[#This Row],[Meta]]&gt;0),"Sí","No")</f>
        <v>No</v>
      </c>
    </row>
    <row r="33" spans="1:10" x14ac:dyDescent="0.25">
      <c r="A33" s="1" t="s">
        <v>45</v>
      </c>
      <c r="B33" s="1" t="s">
        <v>74</v>
      </c>
      <c r="C33" s="1" t="s">
        <v>75</v>
      </c>
      <c r="D33">
        <v>20004</v>
      </c>
      <c r="E33" s="2" t="s">
        <v>13</v>
      </c>
      <c r="F33" s="4">
        <v>0.74</v>
      </c>
      <c r="J33" s="3" t="str">
        <f>IF(AND(Tabla117[[#This Row],[Valor logrado]]&gt;=Tabla117[[#This Row],[Meta]],Tabla117[[#This Row],[Valor logrado]]&gt;0,Tabla117[[#This Row],[Meta]]&gt;0),"Sí","No")</f>
        <v>No</v>
      </c>
    </row>
    <row r="34" spans="1:10" x14ac:dyDescent="0.25">
      <c r="A34" s="1" t="s">
        <v>45</v>
      </c>
      <c r="B34" s="1" t="s">
        <v>76</v>
      </c>
      <c r="C34" s="1" t="s">
        <v>77</v>
      </c>
      <c r="D34">
        <v>20006</v>
      </c>
      <c r="E34" s="2" t="s">
        <v>13</v>
      </c>
      <c r="F34" s="4">
        <v>0.74</v>
      </c>
      <c r="J34" s="3" t="str">
        <f>IF(AND(Tabla117[[#This Row],[Valor logrado]]&gt;=Tabla117[[#This Row],[Meta]],Tabla117[[#This Row],[Valor logrado]]&gt;0,Tabla117[[#This Row],[Meta]]&gt;0),"Sí","No")</f>
        <v>No</v>
      </c>
    </row>
    <row r="35" spans="1:10" x14ac:dyDescent="0.25">
      <c r="A35" s="1" t="s">
        <v>45</v>
      </c>
      <c r="B35" s="1" t="s">
        <v>78</v>
      </c>
      <c r="C35" s="1" t="s">
        <v>79</v>
      </c>
      <c r="D35">
        <v>20013</v>
      </c>
      <c r="E35" s="2" t="s">
        <v>13</v>
      </c>
      <c r="F35" s="4">
        <v>0.85</v>
      </c>
      <c r="J35" s="3" t="str">
        <f>IF(AND(Tabla117[[#This Row],[Valor logrado]]&gt;=Tabla117[[#This Row],[Meta]],Tabla117[[#This Row],[Valor logrado]]&gt;0,Tabla117[[#This Row],[Meta]]&gt;0),"Sí","No")</f>
        <v>No</v>
      </c>
    </row>
    <row r="36" spans="1:10" x14ac:dyDescent="0.25">
      <c r="A36" s="1" t="s">
        <v>45</v>
      </c>
      <c r="B36" s="1" t="s">
        <v>80</v>
      </c>
      <c r="C36" s="1" t="s">
        <v>81</v>
      </c>
      <c r="D36">
        <v>20014</v>
      </c>
      <c r="E36" s="2" t="s">
        <v>13</v>
      </c>
      <c r="F36" s="4">
        <v>0.85</v>
      </c>
      <c r="J36" s="3" t="str">
        <f>IF(AND(Tabla117[[#This Row],[Valor logrado]]&gt;=Tabla117[[#This Row],[Meta]],Tabla117[[#This Row],[Valor logrado]]&gt;0,Tabla117[[#This Row],[Meta]]&gt;0),"Sí","No")</f>
        <v>No</v>
      </c>
    </row>
    <row r="37" spans="1:10" x14ac:dyDescent="0.25">
      <c r="A37" s="1" t="s">
        <v>45</v>
      </c>
      <c r="B37" s="1" t="s">
        <v>82</v>
      </c>
      <c r="C37" s="1" t="s">
        <v>83</v>
      </c>
      <c r="D37">
        <v>20017</v>
      </c>
      <c r="E37" s="2" t="s">
        <v>13</v>
      </c>
      <c r="F37" s="4">
        <v>0.97</v>
      </c>
      <c r="J37" s="3" t="str">
        <f>IF(AND(Tabla117[[#This Row],[Valor logrado]]&gt;=Tabla117[[#This Row],[Meta]],Tabla117[[#This Row],[Valor logrado]]&gt;0,Tabla117[[#This Row],[Meta]]&gt;0),"Sí","No")</f>
        <v>No</v>
      </c>
    </row>
    <row r="38" spans="1:10" x14ac:dyDescent="0.25">
      <c r="A38" s="1" t="s">
        <v>45</v>
      </c>
      <c r="B38" s="1" t="s">
        <v>84</v>
      </c>
      <c r="C38" s="1" t="s">
        <v>85</v>
      </c>
      <c r="D38">
        <v>20020</v>
      </c>
      <c r="E38" s="2" t="s">
        <v>13</v>
      </c>
      <c r="F38" s="4">
        <v>0.91</v>
      </c>
      <c r="J38" s="3" t="str">
        <f>IF(AND(Tabla117[[#This Row],[Valor logrado]]&gt;=Tabla117[[#This Row],[Meta]],Tabla117[[#This Row],[Valor logrado]]&gt;0,Tabla117[[#This Row],[Meta]]&gt;0),"Sí","No")</f>
        <v>No</v>
      </c>
    </row>
    <row r="39" spans="1:10" x14ac:dyDescent="0.25">
      <c r="A39" s="1" t="s">
        <v>45</v>
      </c>
      <c r="B39" s="1" t="s">
        <v>86</v>
      </c>
      <c r="C39" s="1" t="s">
        <v>87</v>
      </c>
      <c r="D39">
        <v>20009</v>
      </c>
      <c r="E39" s="2" t="s">
        <v>13</v>
      </c>
      <c r="F39" s="4">
        <v>0.97</v>
      </c>
      <c r="J39" s="3" t="str">
        <f>IF(AND(Tabla117[[#This Row],[Valor logrado]]&gt;=Tabla117[[#This Row],[Meta]],Tabla117[[#This Row],[Valor logrado]]&gt;0,Tabla117[[#This Row],[Meta]]&gt;0),"Sí","No")</f>
        <v>No</v>
      </c>
    </row>
    <row r="40" spans="1:10" x14ac:dyDescent="0.25">
      <c r="A40" s="1" t="s">
        <v>88</v>
      </c>
      <c r="B40" s="1" t="s">
        <v>89</v>
      </c>
      <c r="C40" s="1" t="s">
        <v>90</v>
      </c>
      <c r="D40">
        <v>30000</v>
      </c>
      <c r="E40" s="2" t="s">
        <v>91</v>
      </c>
      <c r="F40" s="4">
        <v>0.91</v>
      </c>
      <c r="J40" s="3" t="str">
        <f>IF(AND(Tabla117[[#This Row],[Valor logrado]]&gt;=Tabla117[[#This Row],[Meta]],Tabla117[[#This Row],[Valor logrado]]&gt;0,Tabla117[[#This Row],[Meta]]&gt;0),"Sí","No")</f>
        <v>No</v>
      </c>
    </row>
    <row r="41" spans="1:10" x14ac:dyDescent="0.25">
      <c r="A41" s="1" t="s">
        <v>88</v>
      </c>
      <c r="B41" s="1" t="s">
        <v>92</v>
      </c>
      <c r="C41" s="1" t="s">
        <v>93</v>
      </c>
      <c r="D41">
        <v>30002</v>
      </c>
      <c r="E41" s="2" t="s">
        <v>13</v>
      </c>
      <c r="F41" s="4">
        <v>0.89</v>
      </c>
      <c r="J41" s="3" t="str">
        <f>IF(AND(Tabla117[[#This Row],[Valor logrado]]&gt;=Tabla117[[#This Row],[Meta]],Tabla117[[#This Row],[Valor logrado]]&gt;0,Tabla117[[#This Row],[Meta]]&gt;0),"Sí","No")</f>
        <v>No</v>
      </c>
    </row>
    <row r="42" spans="1:10" x14ac:dyDescent="0.25">
      <c r="A42" s="1" t="s">
        <v>88</v>
      </c>
      <c r="B42" s="1" t="s">
        <v>94</v>
      </c>
      <c r="C42" s="1" t="s">
        <v>95</v>
      </c>
      <c r="D42">
        <v>30005</v>
      </c>
      <c r="E42" s="2" t="s">
        <v>13</v>
      </c>
      <c r="F42" s="4">
        <v>0.85</v>
      </c>
      <c r="J42" s="3" t="str">
        <f>IF(AND(Tabla117[[#This Row],[Valor logrado]]&gt;=Tabla117[[#This Row],[Meta]],Tabla117[[#This Row],[Valor logrado]]&gt;0,Tabla117[[#This Row],[Meta]]&gt;0),"Sí","No")</f>
        <v>No</v>
      </c>
    </row>
    <row r="43" spans="1:10" x14ac:dyDescent="0.25">
      <c r="A43" s="1" t="s">
        <v>88</v>
      </c>
      <c r="B43" s="1" t="s">
        <v>96</v>
      </c>
      <c r="C43" s="1" t="s">
        <v>97</v>
      </c>
      <c r="D43">
        <v>30006</v>
      </c>
      <c r="E43" s="2" t="s">
        <v>13</v>
      </c>
      <c r="F43" s="4">
        <v>0.97</v>
      </c>
      <c r="J43" s="3" t="str">
        <f>IF(AND(Tabla117[[#This Row],[Valor logrado]]&gt;=Tabla117[[#This Row],[Meta]],Tabla117[[#This Row],[Valor logrado]]&gt;0,Tabla117[[#This Row],[Meta]]&gt;0),"Sí","No")</f>
        <v>No</v>
      </c>
    </row>
    <row r="44" spans="1:10" x14ac:dyDescent="0.25">
      <c r="A44" s="1" t="s">
        <v>88</v>
      </c>
      <c r="B44" s="1" t="s">
        <v>98</v>
      </c>
      <c r="C44" s="1" t="s">
        <v>99</v>
      </c>
      <c r="D44">
        <v>30007</v>
      </c>
      <c r="E44" s="2" t="s">
        <v>13</v>
      </c>
      <c r="F44" s="4">
        <v>0.82</v>
      </c>
      <c r="J44" s="3" t="str">
        <f>IF(AND(Tabla117[[#This Row],[Valor logrado]]&gt;=Tabla117[[#This Row],[Meta]],Tabla117[[#This Row],[Valor logrado]]&gt;0,Tabla117[[#This Row],[Meta]]&gt;0),"Sí","No")</f>
        <v>No</v>
      </c>
    </row>
    <row r="45" spans="1:10" x14ac:dyDescent="0.25">
      <c r="A45" s="1" t="s">
        <v>88</v>
      </c>
      <c r="B45" s="1" t="s">
        <v>100</v>
      </c>
      <c r="C45" s="1" t="s">
        <v>101</v>
      </c>
      <c r="D45">
        <v>30008</v>
      </c>
      <c r="E45" s="2" t="s">
        <v>13</v>
      </c>
      <c r="F45" s="4">
        <v>0.98</v>
      </c>
      <c r="J45" s="3" t="str">
        <f>IF(AND(Tabla117[[#This Row],[Valor logrado]]&gt;=Tabla117[[#This Row],[Meta]],Tabla117[[#This Row],[Valor logrado]]&gt;0,Tabla117[[#This Row],[Meta]]&gt;0),"Sí","No")</f>
        <v>No</v>
      </c>
    </row>
    <row r="46" spans="1:10" x14ac:dyDescent="0.25">
      <c r="A46" s="1" t="s">
        <v>88</v>
      </c>
      <c r="B46" s="1" t="s">
        <v>102</v>
      </c>
      <c r="C46" s="1" t="s">
        <v>103</v>
      </c>
      <c r="D46">
        <v>30004</v>
      </c>
      <c r="E46" s="2" t="s">
        <v>13</v>
      </c>
      <c r="F46" s="4">
        <v>0.97</v>
      </c>
      <c r="J46" s="3" t="str">
        <f>IF(AND(Tabla117[[#This Row],[Valor logrado]]&gt;=Tabla117[[#This Row],[Meta]],Tabla117[[#This Row],[Valor logrado]]&gt;0,Tabla117[[#This Row],[Meta]]&gt;0),"Sí","No")</f>
        <v>No</v>
      </c>
    </row>
    <row r="47" spans="1:10" x14ac:dyDescent="0.25">
      <c r="A47" s="1" t="s">
        <v>88</v>
      </c>
      <c r="B47" s="1" t="s">
        <v>104</v>
      </c>
      <c r="C47" s="1" t="s">
        <v>105</v>
      </c>
      <c r="D47">
        <v>30001</v>
      </c>
      <c r="E47" s="2" t="s">
        <v>13</v>
      </c>
      <c r="F47" s="4">
        <v>0.82</v>
      </c>
      <c r="J47" s="3" t="str">
        <f>IF(AND(Tabla117[[#This Row],[Valor logrado]]&gt;=Tabla117[[#This Row],[Meta]],Tabla117[[#This Row],[Valor logrado]]&gt;0,Tabla117[[#This Row],[Meta]]&gt;0),"Sí","No")</f>
        <v>No</v>
      </c>
    </row>
    <row r="48" spans="1:10" x14ac:dyDescent="0.25">
      <c r="A48" s="1" t="s">
        <v>88</v>
      </c>
      <c r="B48" s="1" t="s">
        <v>106</v>
      </c>
      <c r="C48" s="1" t="s">
        <v>107</v>
      </c>
      <c r="D48">
        <v>30003</v>
      </c>
      <c r="E48" s="2" t="s">
        <v>13</v>
      </c>
      <c r="F48" s="4">
        <v>0.97</v>
      </c>
      <c r="J48" s="3" t="str">
        <f>IF(AND(Tabla117[[#This Row],[Valor logrado]]&gt;=Tabla117[[#This Row],[Meta]],Tabla117[[#This Row],[Valor logrado]]&gt;0,Tabla117[[#This Row],[Meta]]&gt;0),"Sí","No")</f>
        <v>No</v>
      </c>
    </row>
    <row r="49" spans="1:10" x14ac:dyDescent="0.25">
      <c r="A49" s="1" t="s">
        <v>108</v>
      </c>
      <c r="B49" s="1" t="s">
        <v>109</v>
      </c>
      <c r="C49" s="1" t="s">
        <v>110</v>
      </c>
      <c r="D49">
        <v>40000</v>
      </c>
      <c r="E49" s="2" t="s">
        <v>91</v>
      </c>
      <c r="F49" s="4">
        <v>0.89</v>
      </c>
      <c r="J49" s="3" t="str">
        <f>IF(AND(Tabla117[[#This Row],[Valor logrado]]&gt;=Tabla117[[#This Row],[Meta]],Tabla117[[#This Row],[Valor logrado]]&gt;0,Tabla117[[#This Row],[Meta]]&gt;0),"Sí","No")</f>
        <v>No</v>
      </c>
    </row>
    <row r="50" spans="1:10" x14ac:dyDescent="0.25">
      <c r="A50" s="1" t="s">
        <v>108</v>
      </c>
      <c r="B50" s="1" t="s">
        <v>111</v>
      </c>
      <c r="C50" s="1" t="s">
        <v>112</v>
      </c>
      <c r="D50">
        <v>40001</v>
      </c>
      <c r="E50" s="2" t="s">
        <v>13</v>
      </c>
      <c r="F50" s="4">
        <v>0.9</v>
      </c>
      <c r="J50" s="3" t="str">
        <f>IF(AND(Tabla117[[#This Row],[Valor logrado]]&gt;=Tabla117[[#This Row],[Meta]],Tabla117[[#This Row],[Valor logrado]]&gt;0,Tabla117[[#This Row],[Meta]]&gt;0),"Sí","No")</f>
        <v>No</v>
      </c>
    </row>
    <row r="51" spans="1:10" x14ac:dyDescent="0.25">
      <c r="A51" s="1" t="s">
        <v>108</v>
      </c>
      <c r="B51" s="1" t="s">
        <v>113</v>
      </c>
      <c r="C51" s="1" t="s">
        <v>114</v>
      </c>
      <c r="D51">
        <v>40002</v>
      </c>
      <c r="E51" s="2" t="s">
        <v>13</v>
      </c>
      <c r="F51" s="4">
        <v>0.9</v>
      </c>
      <c r="J51" s="3" t="str">
        <f>IF(AND(Tabla117[[#This Row],[Valor logrado]]&gt;=Tabla117[[#This Row],[Meta]],Tabla117[[#This Row],[Valor logrado]]&gt;0,Tabla117[[#This Row],[Meta]]&gt;0),"Sí","No")</f>
        <v>No</v>
      </c>
    </row>
    <row r="52" spans="1:10" x14ac:dyDescent="0.25">
      <c r="A52" s="1" t="s">
        <v>108</v>
      </c>
      <c r="B52" s="1" t="s">
        <v>115</v>
      </c>
      <c r="C52" s="1" t="s">
        <v>116</v>
      </c>
      <c r="D52">
        <v>40003</v>
      </c>
      <c r="E52" s="2" t="s">
        <v>13</v>
      </c>
      <c r="F52" s="4">
        <v>0.74</v>
      </c>
      <c r="J52" s="3" t="str">
        <f>IF(AND(Tabla117[[#This Row],[Valor logrado]]&gt;=Tabla117[[#This Row],[Meta]],Tabla117[[#This Row],[Valor logrado]]&gt;0,Tabla117[[#This Row],[Meta]]&gt;0),"Sí","No")</f>
        <v>No</v>
      </c>
    </row>
    <row r="53" spans="1:10" x14ac:dyDescent="0.25">
      <c r="A53" s="1" t="s">
        <v>108</v>
      </c>
      <c r="B53" s="1" t="s">
        <v>117</v>
      </c>
      <c r="C53" s="1" t="s">
        <v>118</v>
      </c>
      <c r="D53">
        <v>40004</v>
      </c>
      <c r="E53" s="2" t="s">
        <v>13</v>
      </c>
      <c r="F53" s="4">
        <v>0.82</v>
      </c>
      <c r="J53" s="3" t="str">
        <f>IF(AND(Tabla117[[#This Row],[Valor logrado]]&gt;=Tabla117[[#This Row],[Meta]],Tabla117[[#This Row],[Valor logrado]]&gt;0,Tabla117[[#This Row],[Meta]]&gt;0),"Sí","No")</f>
        <v>No</v>
      </c>
    </row>
    <row r="54" spans="1:10" x14ac:dyDescent="0.25">
      <c r="A54" s="1" t="s">
        <v>108</v>
      </c>
      <c r="B54" s="1" t="s">
        <v>119</v>
      </c>
      <c r="C54" s="1" t="s">
        <v>120</v>
      </c>
      <c r="D54">
        <v>40005</v>
      </c>
      <c r="E54" s="2" t="s">
        <v>13</v>
      </c>
      <c r="F54" s="4">
        <v>0.97</v>
      </c>
      <c r="J54" s="3" t="str">
        <f>IF(AND(Tabla117[[#This Row],[Valor logrado]]&gt;=Tabla117[[#This Row],[Meta]],Tabla117[[#This Row],[Valor logrado]]&gt;0,Tabla117[[#This Row],[Meta]]&gt;0),"Sí","No")</f>
        <v>No</v>
      </c>
    </row>
    <row r="55" spans="1:10" x14ac:dyDescent="0.25">
      <c r="A55" s="1" t="s">
        <v>108</v>
      </c>
      <c r="B55" s="1" t="s">
        <v>121</v>
      </c>
      <c r="C55" s="1" t="s">
        <v>122</v>
      </c>
      <c r="D55">
        <v>40007</v>
      </c>
      <c r="E55" s="2" t="s">
        <v>13</v>
      </c>
      <c r="F55" s="4">
        <v>0.97</v>
      </c>
      <c r="J55" s="3" t="str">
        <f>IF(AND(Tabla117[[#This Row],[Valor logrado]]&gt;=Tabla117[[#This Row],[Meta]],Tabla117[[#This Row],[Valor logrado]]&gt;0,Tabla117[[#This Row],[Meta]]&gt;0),"Sí","No")</f>
        <v>No</v>
      </c>
    </row>
    <row r="56" spans="1:10" x14ac:dyDescent="0.25">
      <c r="A56" s="1" t="s">
        <v>108</v>
      </c>
      <c r="B56" s="1" t="s">
        <v>123</v>
      </c>
      <c r="C56" s="1" t="s">
        <v>124</v>
      </c>
      <c r="D56">
        <v>40008</v>
      </c>
      <c r="E56" s="2" t="s">
        <v>13</v>
      </c>
      <c r="F56" s="4">
        <v>0.97</v>
      </c>
      <c r="J56" s="3" t="str">
        <f>IF(AND(Tabla117[[#This Row],[Valor logrado]]&gt;=Tabla117[[#This Row],[Meta]],Tabla117[[#This Row],[Valor logrado]]&gt;0,Tabla117[[#This Row],[Meta]]&gt;0),"Sí","No")</f>
        <v>No</v>
      </c>
    </row>
    <row r="57" spans="1:10" x14ac:dyDescent="0.25">
      <c r="A57" s="1" t="s">
        <v>108</v>
      </c>
      <c r="B57" s="1" t="s">
        <v>125</v>
      </c>
      <c r="C57" s="1" t="s">
        <v>126</v>
      </c>
      <c r="D57">
        <v>40009</v>
      </c>
      <c r="E57" s="2" t="s">
        <v>13</v>
      </c>
      <c r="F57" s="4">
        <v>0.89</v>
      </c>
      <c r="J57" s="3" t="str">
        <f>IF(AND(Tabla117[[#This Row],[Valor logrado]]&gt;=Tabla117[[#This Row],[Meta]],Tabla117[[#This Row],[Valor logrado]]&gt;0,Tabla117[[#This Row],[Meta]]&gt;0),"Sí","No")</f>
        <v>No</v>
      </c>
    </row>
    <row r="58" spans="1:10" x14ac:dyDescent="0.25">
      <c r="A58" s="1" t="s">
        <v>108</v>
      </c>
      <c r="B58" s="1" t="s">
        <v>127</v>
      </c>
      <c r="C58" s="1" t="s">
        <v>128</v>
      </c>
      <c r="D58">
        <v>40006</v>
      </c>
      <c r="E58" s="2" t="s">
        <v>13</v>
      </c>
      <c r="F58" s="4">
        <v>0.97</v>
      </c>
      <c r="J58" s="3" t="str">
        <f>IF(AND(Tabla117[[#This Row],[Valor logrado]]&gt;=Tabla117[[#This Row],[Meta]],Tabla117[[#This Row],[Valor logrado]]&gt;0,Tabla117[[#This Row],[Meta]]&gt;0),"Sí","No")</f>
        <v>No</v>
      </c>
    </row>
    <row r="59" spans="1:10" x14ac:dyDescent="0.25">
      <c r="A59" s="1" t="s">
        <v>108</v>
      </c>
      <c r="B59" s="1" t="s">
        <v>129</v>
      </c>
      <c r="C59" s="1" t="s">
        <v>130</v>
      </c>
      <c r="D59">
        <v>40010</v>
      </c>
      <c r="E59" s="2" t="s">
        <v>13</v>
      </c>
      <c r="F59" s="4">
        <v>0.74</v>
      </c>
      <c r="J59" s="3" t="str">
        <f>IF(AND(Tabla117[[#This Row],[Valor logrado]]&gt;=Tabla117[[#This Row],[Meta]],Tabla117[[#This Row],[Valor logrado]]&gt;0,Tabla117[[#This Row],[Meta]]&gt;0),"Sí","No")</f>
        <v>No</v>
      </c>
    </row>
    <row r="60" spans="1:10" x14ac:dyDescent="0.25">
      <c r="A60" s="1" t="s">
        <v>131</v>
      </c>
      <c r="B60" s="1" t="s">
        <v>132</v>
      </c>
      <c r="C60" s="1" t="s">
        <v>133</v>
      </c>
      <c r="D60">
        <v>50000</v>
      </c>
      <c r="E60" s="2" t="s">
        <v>16</v>
      </c>
      <c r="F60" s="4">
        <v>0.93</v>
      </c>
      <c r="J60" s="3" t="str">
        <f>IF(AND(Tabla117[[#This Row],[Valor logrado]]&gt;=Tabla117[[#This Row],[Meta]],Tabla117[[#This Row],[Valor logrado]]&gt;0,Tabla117[[#This Row],[Meta]]&gt;0),"Sí","No")</f>
        <v>No</v>
      </c>
    </row>
    <row r="61" spans="1:10" x14ac:dyDescent="0.25">
      <c r="A61" s="1" t="s">
        <v>131</v>
      </c>
      <c r="B61" s="1" t="s">
        <v>134</v>
      </c>
      <c r="C61" s="1" t="s">
        <v>135</v>
      </c>
      <c r="D61">
        <v>50002</v>
      </c>
      <c r="E61" s="2" t="s">
        <v>13</v>
      </c>
      <c r="F61" s="4">
        <v>0.98</v>
      </c>
      <c r="J61" s="3" t="str">
        <f>IF(AND(Tabla117[[#This Row],[Valor logrado]]&gt;=Tabla117[[#This Row],[Meta]],Tabla117[[#This Row],[Valor logrado]]&gt;0,Tabla117[[#This Row],[Meta]]&gt;0),"Sí","No")</f>
        <v>No</v>
      </c>
    </row>
    <row r="62" spans="1:10" x14ac:dyDescent="0.25">
      <c r="A62" s="1" t="s">
        <v>131</v>
      </c>
      <c r="B62" s="1" t="s">
        <v>136</v>
      </c>
      <c r="C62" s="1" t="s">
        <v>137</v>
      </c>
      <c r="D62">
        <v>50006</v>
      </c>
      <c r="E62" s="2" t="s">
        <v>13</v>
      </c>
      <c r="F62" s="4">
        <v>0.85</v>
      </c>
      <c r="J62" s="3" t="str">
        <f>IF(AND(Tabla117[[#This Row],[Valor logrado]]&gt;=Tabla117[[#This Row],[Meta]],Tabla117[[#This Row],[Valor logrado]]&gt;0,Tabla117[[#This Row],[Meta]]&gt;0),"Sí","No")</f>
        <v>No</v>
      </c>
    </row>
    <row r="63" spans="1:10" x14ac:dyDescent="0.25">
      <c r="A63" s="1" t="s">
        <v>131</v>
      </c>
      <c r="B63" s="1" t="s">
        <v>138</v>
      </c>
      <c r="C63" s="1" t="s">
        <v>139</v>
      </c>
      <c r="D63">
        <v>50007</v>
      </c>
      <c r="E63" s="2" t="s">
        <v>13</v>
      </c>
      <c r="F63" s="4">
        <v>0.97</v>
      </c>
      <c r="J63" s="3" t="str">
        <f>IF(AND(Tabla117[[#This Row],[Valor logrado]]&gt;=Tabla117[[#This Row],[Meta]],Tabla117[[#This Row],[Valor logrado]]&gt;0,Tabla117[[#This Row],[Meta]]&gt;0),"Sí","No")</f>
        <v>No</v>
      </c>
    </row>
    <row r="64" spans="1:10" x14ac:dyDescent="0.25">
      <c r="A64" s="1" t="s">
        <v>131</v>
      </c>
      <c r="B64" s="1" t="s">
        <v>140</v>
      </c>
      <c r="C64" s="1" t="s">
        <v>141</v>
      </c>
      <c r="D64">
        <v>50008</v>
      </c>
      <c r="E64" s="2" t="s">
        <v>13</v>
      </c>
      <c r="F64" s="4">
        <v>0.89</v>
      </c>
      <c r="J64" s="3" t="str">
        <f>IF(AND(Tabla117[[#This Row],[Valor logrado]]&gt;=Tabla117[[#This Row],[Meta]],Tabla117[[#This Row],[Valor logrado]]&gt;0,Tabla117[[#This Row],[Meta]]&gt;0),"Sí","No")</f>
        <v>No</v>
      </c>
    </row>
    <row r="65" spans="1:10" x14ac:dyDescent="0.25">
      <c r="A65" s="1" t="s">
        <v>131</v>
      </c>
      <c r="B65" s="1" t="s">
        <v>142</v>
      </c>
      <c r="C65" s="1" t="s">
        <v>143</v>
      </c>
      <c r="D65">
        <v>50004</v>
      </c>
      <c r="E65" s="2" t="s">
        <v>13</v>
      </c>
      <c r="F65" s="4">
        <v>0.98</v>
      </c>
      <c r="J65" s="3" t="str">
        <f>IF(AND(Tabla117[[#This Row],[Valor logrado]]&gt;=Tabla117[[#This Row],[Meta]],Tabla117[[#This Row],[Valor logrado]]&gt;0,Tabla117[[#This Row],[Meta]]&gt;0),"Sí","No")</f>
        <v>No</v>
      </c>
    </row>
    <row r="66" spans="1:10" x14ac:dyDescent="0.25">
      <c r="A66" s="1" t="s">
        <v>131</v>
      </c>
      <c r="B66" s="1" t="s">
        <v>144</v>
      </c>
      <c r="C66" s="1" t="s">
        <v>145</v>
      </c>
      <c r="D66">
        <v>50005</v>
      </c>
      <c r="E66" s="2" t="s">
        <v>13</v>
      </c>
      <c r="F66" s="4">
        <v>0.97</v>
      </c>
      <c r="J66" s="3" t="str">
        <f>IF(AND(Tabla117[[#This Row],[Valor logrado]]&gt;=Tabla117[[#This Row],[Meta]],Tabla117[[#This Row],[Valor logrado]]&gt;0,Tabla117[[#This Row],[Meta]]&gt;0),"Sí","No")</f>
        <v>No</v>
      </c>
    </row>
    <row r="67" spans="1:10" x14ac:dyDescent="0.25">
      <c r="A67" s="1" t="s">
        <v>131</v>
      </c>
      <c r="B67" s="1" t="s">
        <v>146</v>
      </c>
      <c r="C67" s="1" t="s">
        <v>147</v>
      </c>
      <c r="D67">
        <v>50001</v>
      </c>
      <c r="E67" s="2" t="s">
        <v>13</v>
      </c>
      <c r="F67" s="4">
        <v>0.89</v>
      </c>
      <c r="J67" s="3" t="str">
        <f>IF(AND(Tabla117[[#This Row],[Valor logrado]]&gt;=Tabla117[[#This Row],[Meta]],Tabla117[[#This Row],[Valor logrado]]&gt;0,Tabla117[[#This Row],[Meta]]&gt;0),"Sí","No")</f>
        <v>No</v>
      </c>
    </row>
    <row r="68" spans="1:10" x14ac:dyDescent="0.25">
      <c r="A68" s="1" t="s">
        <v>131</v>
      </c>
      <c r="B68" s="1" t="s">
        <v>148</v>
      </c>
      <c r="C68" s="1" t="s">
        <v>149</v>
      </c>
      <c r="D68">
        <v>50009</v>
      </c>
      <c r="E68" s="2" t="s">
        <v>13</v>
      </c>
      <c r="F68" s="4">
        <v>0.97</v>
      </c>
      <c r="J68" s="3" t="str">
        <f>IF(AND(Tabla117[[#This Row],[Valor logrado]]&gt;=Tabla117[[#This Row],[Meta]],Tabla117[[#This Row],[Valor logrado]]&gt;0,Tabla117[[#This Row],[Meta]]&gt;0),"Sí","No")</f>
        <v>No</v>
      </c>
    </row>
    <row r="69" spans="1:10" x14ac:dyDescent="0.25">
      <c r="A69" s="1" t="s">
        <v>131</v>
      </c>
      <c r="B69" s="1" t="s">
        <v>150</v>
      </c>
      <c r="C69" s="1" t="s">
        <v>151</v>
      </c>
      <c r="D69">
        <v>50010</v>
      </c>
      <c r="E69" s="2" t="s">
        <v>13</v>
      </c>
      <c r="F69" s="4">
        <v>0.97</v>
      </c>
      <c r="J69" s="3" t="str">
        <f>IF(AND(Tabla117[[#This Row],[Valor logrado]]&gt;=Tabla117[[#This Row],[Meta]],Tabla117[[#This Row],[Valor logrado]]&gt;0,Tabla117[[#This Row],[Meta]]&gt;0),"Sí","No")</f>
        <v>No</v>
      </c>
    </row>
    <row r="70" spans="1:10" x14ac:dyDescent="0.25">
      <c r="A70" s="1" t="s">
        <v>131</v>
      </c>
      <c r="B70" s="1" t="s">
        <v>152</v>
      </c>
      <c r="C70" s="1" t="s">
        <v>153</v>
      </c>
      <c r="D70">
        <v>50011</v>
      </c>
      <c r="E70" s="2" t="s">
        <v>13</v>
      </c>
      <c r="F70" s="4">
        <v>0.91</v>
      </c>
      <c r="J70" s="3" t="str">
        <f>IF(AND(Tabla117[[#This Row],[Valor logrado]]&gt;=Tabla117[[#This Row],[Meta]],Tabla117[[#This Row],[Valor logrado]]&gt;0,Tabla117[[#This Row],[Meta]]&gt;0),"Sí","No")</f>
        <v>No</v>
      </c>
    </row>
    <row r="71" spans="1:10" x14ac:dyDescent="0.25">
      <c r="A71" s="1" t="s">
        <v>131</v>
      </c>
      <c r="B71" s="1" t="s">
        <v>154</v>
      </c>
      <c r="C71" s="1" t="s">
        <v>155</v>
      </c>
      <c r="D71">
        <v>50003</v>
      </c>
      <c r="E71" s="2" t="s">
        <v>13</v>
      </c>
      <c r="F71" s="4">
        <v>0.82</v>
      </c>
      <c r="J71" s="3" t="str">
        <f>IF(AND(Tabla117[[#This Row],[Valor logrado]]&gt;=Tabla117[[#This Row],[Meta]],Tabla117[[#This Row],[Valor logrado]]&gt;0,Tabla117[[#This Row],[Meta]]&gt;0),"Sí","No")</f>
        <v>No</v>
      </c>
    </row>
    <row r="72" spans="1:10" x14ac:dyDescent="0.25">
      <c r="A72" s="1" t="s">
        <v>156</v>
      </c>
      <c r="B72" s="1" t="s">
        <v>157</v>
      </c>
      <c r="C72" s="1" t="s">
        <v>158</v>
      </c>
      <c r="D72">
        <v>60000</v>
      </c>
      <c r="E72" s="2" t="s">
        <v>16</v>
      </c>
      <c r="F72" s="4">
        <v>0.95</v>
      </c>
      <c r="J72" s="3" t="str">
        <f>IF(AND(Tabla117[[#This Row],[Valor logrado]]&gt;=Tabla117[[#This Row],[Meta]],Tabla117[[#This Row],[Valor logrado]]&gt;0,Tabla117[[#This Row],[Meta]]&gt;0),"Sí","No")</f>
        <v>No</v>
      </c>
    </row>
    <row r="73" spans="1:10" x14ac:dyDescent="0.25">
      <c r="A73" s="1" t="s">
        <v>156</v>
      </c>
      <c r="B73" s="1" t="s">
        <v>159</v>
      </c>
      <c r="C73" s="1" t="s">
        <v>160</v>
      </c>
      <c r="D73">
        <v>60004</v>
      </c>
      <c r="E73" s="2" t="s">
        <v>13</v>
      </c>
      <c r="F73" s="4">
        <v>0.97</v>
      </c>
      <c r="J73" s="3" t="str">
        <f>IF(AND(Tabla117[[#This Row],[Valor logrado]]&gt;=Tabla117[[#This Row],[Meta]],Tabla117[[#This Row],[Valor logrado]]&gt;0,Tabla117[[#This Row],[Meta]]&gt;0),"Sí","No")</f>
        <v>No</v>
      </c>
    </row>
    <row r="74" spans="1:10" x14ac:dyDescent="0.25">
      <c r="A74" s="1" t="s">
        <v>156</v>
      </c>
      <c r="B74" s="1" t="s">
        <v>161</v>
      </c>
      <c r="C74" s="1" t="s">
        <v>162</v>
      </c>
      <c r="D74">
        <v>60006</v>
      </c>
      <c r="E74" s="2" t="s">
        <v>13</v>
      </c>
      <c r="F74" s="4">
        <v>0.91</v>
      </c>
      <c r="J74" s="3" t="str">
        <f>IF(AND(Tabla117[[#This Row],[Valor logrado]]&gt;=Tabla117[[#This Row],[Meta]],Tabla117[[#This Row],[Valor logrado]]&gt;0,Tabla117[[#This Row],[Meta]]&gt;0),"Sí","No")</f>
        <v>No</v>
      </c>
    </row>
    <row r="75" spans="1:10" x14ac:dyDescent="0.25">
      <c r="A75" s="1" t="s">
        <v>156</v>
      </c>
      <c r="B75" s="1" t="s">
        <v>163</v>
      </c>
      <c r="C75" s="1" t="s">
        <v>164</v>
      </c>
      <c r="D75">
        <v>60008</v>
      </c>
      <c r="E75" s="2" t="s">
        <v>13</v>
      </c>
      <c r="F75" s="4">
        <v>0.91</v>
      </c>
      <c r="J75" s="3" t="str">
        <f>IF(AND(Tabla117[[#This Row],[Valor logrado]]&gt;=Tabla117[[#This Row],[Meta]],Tabla117[[#This Row],[Valor logrado]]&gt;0,Tabla117[[#This Row],[Meta]]&gt;0),"Sí","No")</f>
        <v>No</v>
      </c>
    </row>
    <row r="76" spans="1:10" x14ac:dyDescent="0.25">
      <c r="A76" s="1" t="s">
        <v>156</v>
      </c>
      <c r="B76" s="1" t="s">
        <v>165</v>
      </c>
      <c r="C76" s="1" t="s">
        <v>166</v>
      </c>
      <c r="D76">
        <v>60009</v>
      </c>
      <c r="E76" s="2" t="s">
        <v>13</v>
      </c>
      <c r="F76" s="4">
        <v>0.97</v>
      </c>
      <c r="J76" s="3" t="str">
        <f>IF(AND(Tabla117[[#This Row],[Valor logrado]]&gt;=Tabla117[[#This Row],[Meta]],Tabla117[[#This Row],[Valor logrado]]&gt;0,Tabla117[[#This Row],[Meta]]&gt;0),"Sí","No")</f>
        <v>No</v>
      </c>
    </row>
    <row r="77" spans="1:10" x14ac:dyDescent="0.25">
      <c r="A77" s="1" t="s">
        <v>156</v>
      </c>
      <c r="B77" s="1" t="s">
        <v>167</v>
      </c>
      <c r="C77" s="1" t="s">
        <v>168</v>
      </c>
      <c r="D77">
        <v>60013</v>
      </c>
      <c r="E77" s="2" t="s">
        <v>13</v>
      </c>
      <c r="F77" s="4">
        <v>0.97</v>
      </c>
      <c r="J77" s="3" t="str">
        <f>IF(AND(Tabla117[[#This Row],[Valor logrado]]&gt;=Tabla117[[#This Row],[Meta]],Tabla117[[#This Row],[Valor logrado]]&gt;0,Tabla117[[#This Row],[Meta]]&gt;0),"Sí","No")</f>
        <v>No</v>
      </c>
    </row>
    <row r="78" spans="1:10" x14ac:dyDescent="0.25">
      <c r="A78" s="1" t="s">
        <v>156</v>
      </c>
      <c r="B78" s="1" t="s">
        <v>169</v>
      </c>
      <c r="C78" s="1" t="s">
        <v>170</v>
      </c>
      <c r="D78">
        <v>60002</v>
      </c>
      <c r="E78" s="2" t="s">
        <v>13</v>
      </c>
      <c r="F78" s="4">
        <v>0.98</v>
      </c>
      <c r="J78" s="3" t="str">
        <f>IF(AND(Tabla117[[#This Row],[Valor logrado]]&gt;=Tabla117[[#This Row],[Meta]],Tabla117[[#This Row],[Valor logrado]]&gt;0,Tabla117[[#This Row],[Meta]]&gt;0),"Sí","No")</f>
        <v>No</v>
      </c>
    </row>
    <row r="79" spans="1:10" x14ac:dyDescent="0.25">
      <c r="A79" s="1" t="s">
        <v>156</v>
      </c>
      <c r="B79" s="1" t="s">
        <v>171</v>
      </c>
      <c r="C79" s="1" t="s">
        <v>172</v>
      </c>
      <c r="D79">
        <v>60007</v>
      </c>
      <c r="E79" s="2" t="s">
        <v>13</v>
      </c>
      <c r="F79" s="4">
        <v>0.98</v>
      </c>
      <c r="J79" s="3" t="str">
        <f>IF(AND(Tabla117[[#This Row],[Valor logrado]]&gt;=Tabla117[[#This Row],[Meta]],Tabla117[[#This Row],[Valor logrado]]&gt;0,Tabla117[[#This Row],[Meta]]&gt;0),"Sí","No")</f>
        <v>No</v>
      </c>
    </row>
    <row r="80" spans="1:10" x14ac:dyDescent="0.25">
      <c r="A80" s="1" t="s">
        <v>156</v>
      </c>
      <c r="B80" s="1" t="s">
        <v>173</v>
      </c>
      <c r="C80" s="1" t="s">
        <v>174</v>
      </c>
      <c r="D80">
        <v>60003</v>
      </c>
      <c r="E80" s="2" t="s">
        <v>13</v>
      </c>
      <c r="F80" s="4">
        <v>0.98</v>
      </c>
      <c r="J80" s="3" t="str">
        <f>IF(AND(Tabla117[[#This Row],[Valor logrado]]&gt;=Tabla117[[#This Row],[Meta]],Tabla117[[#This Row],[Valor logrado]]&gt;0,Tabla117[[#This Row],[Meta]]&gt;0),"Sí","No")</f>
        <v>No</v>
      </c>
    </row>
    <row r="81" spans="1:10" x14ac:dyDescent="0.25">
      <c r="A81" s="1" t="s">
        <v>156</v>
      </c>
      <c r="B81" s="1" t="s">
        <v>175</v>
      </c>
      <c r="C81" s="1" t="s">
        <v>176</v>
      </c>
      <c r="D81">
        <v>60001</v>
      </c>
      <c r="E81" s="2" t="s">
        <v>13</v>
      </c>
      <c r="F81" s="4">
        <v>0.82</v>
      </c>
      <c r="J81" s="3" t="str">
        <f>IF(AND(Tabla117[[#This Row],[Valor logrado]]&gt;=Tabla117[[#This Row],[Meta]],Tabla117[[#This Row],[Valor logrado]]&gt;0,Tabla117[[#This Row],[Meta]]&gt;0),"Sí","No")</f>
        <v>No</v>
      </c>
    </row>
    <row r="82" spans="1:10" x14ac:dyDescent="0.25">
      <c r="A82" s="1" t="s">
        <v>156</v>
      </c>
      <c r="B82" s="1" t="s">
        <v>177</v>
      </c>
      <c r="C82" s="1" t="s">
        <v>178</v>
      </c>
      <c r="D82">
        <v>60010</v>
      </c>
      <c r="E82" s="2" t="s">
        <v>13</v>
      </c>
      <c r="F82" s="4">
        <v>0.91</v>
      </c>
      <c r="J82" s="3" t="str">
        <f>IF(AND(Tabla117[[#This Row],[Valor logrado]]&gt;=Tabla117[[#This Row],[Meta]],Tabla117[[#This Row],[Valor logrado]]&gt;0,Tabla117[[#This Row],[Meta]]&gt;0),"Sí","No")</f>
        <v>No</v>
      </c>
    </row>
    <row r="83" spans="1:10" x14ac:dyDescent="0.25">
      <c r="A83" s="1" t="s">
        <v>156</v>
      </c>
      <c r="B83" s="1" t="s">
        <v>179</v>
      </c>
      <c r="C83" s="1" t="s">
        <v>180</v>
      </c>
      <c r="D83">
        <v>60005</v>
      </c>
      <c r="E83" s="2" t="s">
        <v>13</v>
      </c>
      <c r="F83" s="4">
        <v>0.98</v>
      </c>
      <c r="J83" s="3" t="str">
        <f>IF(AND(Tabla117[[#This Row],[Valor logrado]]&gt;=Tabla117[[#This Row],[Meta]],Tabla117[[#This Row],[Valor logrado]]&gt;0,Tabla117[[#This Row],[Meta]]&gt;0),"Sí","No")</f>
        <v>No</v>
      </c>
    </row>
    <row r="84" spans="1:10" x14ac:dyDescent="0.25">
      <c r="A84" s="1" t="s">
        <v>156</v>
      </c>
      <c r="B84" s="1" t="s">
        <v>181</v>
      </c>
      <c r="C84" s="1" t="s">
        <v>182</v>
      </c>
      <c r="D84">
        <v>60011</v>
      </c>
      <c r="E84" s="2" t="s">
        <v>13</v>
      </c>
      <c r="F84" s="4">
        <v>0.91</v>
      </c>
      <c r="J84" s="3" t="str">
        <f>IF(AND(Tabla117[[#This Row],[Valor logrado]]&gt;=Tabla117[[#This Row],[Meta]],Tabla117[[#This Row],[Valor logrado]]&gt;0,Tabla117[[#This Row],[Meta]]&gt;0),"Sí","No")</f>
        <v>No</v>
      </c>
    </row>
    <row r="85" spans="1:10" x14ac:dyDescent="0.25">
      <c r="A85" s="1" t="s">
        <v>156</v>
      </c>
      <c r="B85" s="1" t="s">
        <v>183</v>
      </c>
      <c r="C85" s="1" t="s">
        <v>184</v>
      </c>
      <c r="D85">
        <v>60012</v>
      </c>
      <c r="E85" s="2" t="s">
        <v>13</v>
      </c>
      <c r="F85" s="4">
        <v>0.98</v>
      </c>
      <c r="J85" s="3" t="str">
        <f>IF(AND(Tabla117[[#This Row],[Valor logrado]]&gt;=Tabla117[[#This Row],[Meta]],Tabla117[[#This Row],[Valor logrado]]&gt;0,Tabla117[[#This Row],[Meta]]&gt;0),"Sí","No")</f>
        <v>No</v>
      </c>
    </row>
    <row r="86" spans="1:10" x14ac:dyDescent="0.25">
      <c r="A86" s="1" t="s">
        <v>185</v>
      </c>
      <c r="B86" s="1" t="s">
        <v>186</v>
      </c>
      <c r="C86" s="1" t="s">
        <v>187</v>
      </c>
      <c r="D86">
        <v>80000</v>
      </c>
      <c r="E86" s="2" t="s">
        <v>16</v>
      </c>
      <c r="F86" s="4">
        <v>0.9</v>
      </c>
      <c r="J86" s="3" t="str">
        <f>IF(AND(Tabla117[[#This Row],[Valor logrado]]&gt;=Tabla117[[#This Row],[Meta]],Tabla117[[#This Row],[Valor logrado]]&gt;0,Tabla117[[#This Row],[Meta]]&gt;0),"Sí","No")</f>
        <v>No</v>
      </c>
    </row>
    <row r="87" spans="1:10" x14ac:dyDescent="0.25">
      <c r="A87" s="1" t="s">
        <v>185</v>
      </c>
      <c r="B87" s="1" t="s">
        <v>188</v>
      </c>
      <c r="C87" s="1" t="s">
        <v>189</v>
      </c>
      <c r="D87">
        <v>80006</v>
      </c>
      <c r="E87" s="2" t="s">
        <v>13</v>
      </c>
      <c r="F87" s="4">
        <v>0.82</v>
      </c>
      <c r="J87" s="3" t="str">
        <f>IF(AND(Tabla117[[#This Row],[Valor logrado]]&gt;=Tabla117[[#This Row],[Meta]],Tabla117[[#This Row],[Valor logrado]]&gt;0,Tabla117[[#This Row],[Meta]]&gt;0),"Sí","No")</f>
        <v>No</v>
      </c>
    </row>
    <row r="88" spans="1:10" x14ac:dyDescent="0.25">
      <c r="A88" s="1" t="s">
        <v>185</v>
      </c>
      <c r="B88" s="1" t="s">
        <v>190</v>
      </c>
      <c r="C88" s="1" t="s">
        <v>191</v>
      </c>
      <c r="D88">
        <v>80012</v>
      </c>
      <c r="E88" s="2" t="s">
        <v>13</v>
      </c>
      <c r="F88" s="4">
        <v>0.91</v>
      </c>
      <c r="J88" s="3" t="str">
        <f>IF(AND(Tabla117[[#This Row],[Valor logrado]]&gt;=Tabla117[[#This Row],[Meta]],Tabla117[[#This Row],[Valor logrado]]&gt;0,Tabla117[[#This Row],[Meta]]&gt;0),"Sí","No")</f>
        <v>No</v>
      </c>
    </row>
    <row r="89" spans="1:10" x14ac:dyDescent="0.25">
      <c r="A89" s="1" t="s">
        <v>185</v>
      </c>
      <c r="B89" s="1" t="s">
        <v>192</v>
      </c>
      <c r="C89" s="1" t="s">
        <v>193</v>
      </c>
      <c r="D89">
        <v>80009</v>
      </c>
      <c r="E89" s="2" t="s">
        <v>13</v>
      </c>
      <c r="F89" s="4">
        <v>0.85</v>
      </c>
      <c r="J89" s="3" t="str">
        <f>IF(AND(Tabla117[[#This Row],[Valor logrado]]&gt;=Tabla117[[#This Row],[Meta]],Tabla117[[#This Row],[Valor logrado]]&gt;0,Tabla117[[#This Row],[Meta]]&gt;0),"Sí","No")</f>
        <v>No</v>
      </c>
    </row>
    <row r="90" spans="1:10" x14ac:dyDescent="0.25">
      <c r="A90" s="1" t="s">
        <v>185</v>
      </c>
      <c r="B90" s="1" t="s">
        <v>194</v>
      </c>
      <c r="C90" s="1" t="s">
        <v>195</v>
      </c>
      <c r="D90">
        <v>80007</v>
      </c>
      <c r="E90" s="2" t="s">
        <v>13</v>
      </c>
      <c r="F90" s="4">
        <v>0.85</v>
      </c>
      <c r="J90" s="3" t="str">
        <f>IF(AND(Tabla117[[#This Row],[Valor logrado]]&gt;=Tabla117[[#This Row],[Meta]],Tabla117[[#This Row],[Valor logrado]]&gt;0,Tabla117[[#This Row],[Meta]]&gt;0),"Sí","No")</f>
        <v>No</v>
      </c>
    </row>
    <row r="91" spans="1:10" x14ac:dyDescent="0.25">
      <c r="A91" s="1" t="s">
        <v>185</v>
      </c>
      <c r="B91" s="1" t="s">
        <v>196</v>
      </c>
      <c r="C91" s="1" t="s">
        <v>197</v>
      </c>
      <c r="D91">
        <v>80010</v>
      </c>
      <c r="E91" s="2" t="s">
        <v>13</v>
      </c>
      <c r="F91" s="4">
        <v>0.97</v>
      </c>
      <c r="J91" s="3" t="str">
        <f>IF(AND(Tabla117[[#This Row],[Valor logrado]]&gt;=Tabla117[[#This Row],[Meta]],Tabla117[[#This Row],[Valor logrado]]&gt;0,Tabla117[[#This Row],[Meta]]&gt;0),"Sí","No")</f>
        <v>No</v>
      </c>
    </row>
    <row r="92" spans="1:10" x14ac:dyDescent="0.25">
      <c r="A92" s="1" t="s">
        <v>185</v>
      </c>
      <c r="B92" s="1" t="s">
        <v>198</v>
      </c>
      <c r="C92" s="1" t="s">
        <v>199</v>
      </c>
      <c r="D92">
        <v>80013</v>
      </c>
      <c r="E92" s="2" t="s">
        <v>13</v>
      </c>
      <c r="F92" s="4">
        <v>0.97</v>
      </c>
      <c r="J92" s="3" t="str">
        <f>IF(AND(Tabla117[[#This Row],[Valor logrado]]&gt;=Tabla117[[#This Row],[Meta]],Tabla117[[#This Row],[Valor logrado]]&gt;0,Tabla117[[#This Row],[Meta]]&gt;0),"Sí","No")</f>
        <v>No</v>
      </c>
    </row>
    <row r="93" spans="1:10" x14ac:dyDescent="0.25">
      <c r="A93" s="1" t="s">
        <v>185</v>
      </c>
      <c r="B93" s="1" t="s">
        <v>200</v>
      </c>
      <c r="C93" s="1" t="s">
        <v>201</v>
      </c>
      <c r="D93">
        <v>80011</v>
      </c>
      <c r="E93" s="2" t="s">
        <v>13</v>
      </c>
      <c r="F93" s="4">
        <v>0.85</v>
      </c>
      <c r="J93" s="3" t="str">
        <f>IF(AND(Tabla117[[#This Row],[Valor logrado]]&gt;=Tabla117[[#This Row],[Meta]],Tabla117[[#This Row],[Valor logrado]]&gt;0,Tabla117[[#This Row],[Meta]]&gt;0),"Sí","No")</f>
        <v>No</v>
      </c>
    </row>
    <row r="94" spans="1:10" x14ac:dyDescent="0.25">
      <c r="A94" s="1" t="s">
        <v>185</v>
      </c>
      <c r="B94" s="1" t="s">
        <v>202</v>
      </c>
      <c r="C94" s="1" t="s">
        <v>203</v>
      </c>
      <c r="D94">
        <v>80008</v>
      </c>
      <c r="E94" s="2" t="s">
        <v>13</v>
      </c>
      <c r="F94" s="4">
        <v>0.89</v>
      </c>
      <c r="J94" s="3" t="str">
        <f>IF(AND(Tabla117[[#This Row],[Valor logrado]]&gt;=Tabla117[[#This Row],[Meta]],Tabla117[[#This Row],[Valor logrado]]&gt;0,Tabla117[[#This Row],[Meta]]&gt;0),"Sí","No")</f>
        <v>No</v>
      </c>
    </row>
    <row r="95" spans="1:10" x14ac:dyDescent="0.25">
      <c r="A95" s="1" t="s">
        <v>185</v>
      </c>
      <c r="B95" s="1" t="s">
        <v>204</v>
      </c>
      <c r="C95" s="1" t="s">
        <v>205</v>
      </c>
      <c r="D95">
        <v>80004</v>
      </c>
      <c r="E95" s="2" t="s">
        <v>13</v>
      </c>
      <c r="F95" s="4">
        <v>0.98</v>
      </c>
      <c r="J95" s="3" t="str">
        <f>IF(AND(Tabla117[[#This Row],[Valor logrado]]&gt;=Tabla117[[#This Row],[Meta]],Tabla117[[#This Row],[Valor logrado]]&gt;0,Tabla117[[#This Row],[Meta]]&gt;0),"Sí","No")</f>
        <v>No</v>
      </c>
    </row>
    <row r="96" spans="1:10" x14ac:dyDescent="0.25">
      <c r="A96" s="1" t="s">
        <v>185</v>
      </c>
      <c r="B96" s="1" t="s">
        <v>206</v>
      </c>
      <c r="C96" s="1" t="s">
        <v>207</v>
      </c>
      <c r="D96">
        <v>80001</v>
      </c>
      <c r="E96" s="2" t="s">
        <v>13</v>
      </c>
      <c r="F96" s="4">
        <v>0.74</v>
      </c>
      <c r="J96" s="3" t="str">
        <f>IF(AND(Tabla117[[#This Row],[Valor logrado]]&gt;=Tabla117[[#This Row],[Meta]],Tabla117[[#This Row],[Valor logrado]]&gt;0,Tabla117[[#This Row],[Meta]]&gt;0),"Sí","No")</f>
        <v>No</v>
      </c>
    </row>
    <row r="97" spans="1:10" x14ac:dyDescent="0.25">
      <c r="A97" s="1" t="s">
        <v>185</v>
      </c>
      <c r="B97" s="1" t="s">
        <v>208</v>
      </c>
      <c r="C97" s="1" t="s">
        <v>209</v>
      </c>
      <c r="D97">
        <v>80005</v>
      </c>
      <c r="E97" s="2" t="s">
        <v>13</v>
      </c>
      <c r="F97" s="4">
        <v>0.91</v>
      </c>
      <c r="J97" s="3" t="str">
        <f>IF(AND(Tabla117[[#This Row],[Valor logrado]]&gt;=Tabla117[[#This Row],[Meta]],Tabla117[[#This Row],[Valor logrado]]&gt;0,Tabla117[[#This Row],[Meta]]&gt;0),"Sí","No")</f>
        <v>No</v>
      </c>
    </row>
    <row r="98" spans="1:10" x14ac:dyDescent="0.25">
      <c r="A98" s="1" t="s">
        <v>185</v>
      </c>
      <c r="B98" s="1" t="s">
        <v>210</v>
      </c>
      <c r="C98" s="1" t="s">
        <v>211</v>
      </c>
      <c r="D98">
        <v>80002</v>
      </c>
      <c r="E98" s="2" t="s">
        <v>13</v>
      </c>
      <c r="F98" s="4">
        <v>0.97</v>
      </c>
      <c r="J98" s="3" t="str">
        <f>IF(AND(Tabla117[[#This Row],[Valor logrado]]&gt;=Tabla117[[#This Row],[Meta]],Tabla117[[#This Row],[Valor logrado]]&gt;0,Tabla117[[#This Row],[Meta]]&gt;0),"Sí","No")</f>
        <v>No</v>
      </c>
    </row>
    <row r="99" spans="1:10" x14ac:dyDescent="0.25">
      <c r="A99" s="1" t="s">
        <v>185</v>
      </c>
      <c r="B99" s="1" t="s">
        <v>212</v>
      </c>
      <c r="C99" s="1" t="s">
        <v>213</v>
      </c>
      <c r="D99">
        <v>80003</v>
      </c>
      <c r="E99" s="2" t="s">
        <v>13</v>
      </c>
      <c r="F99" s="4">
        <v>0.97</v>
      </c>
      <c r="J99" s="3" t="str">
        <f>IF(AND(Tabla117[[#This Row],[Valor logrado]]&gt;=Tabla117[[#This Row],[Meta]],Tabla117[[#This Row],[Valor logrado]]&gt;0,Tabla117[[#This Row],[Meta]]&gt;0),"Sí","No")</f>
        <v>No</v>
      </c>
    </row>
    <row r="100" spans="1:10" ht="25.5" x14ac:dyDescent="0.25">
      <c r="A100" s="1" t="s">
        <v>185</v>
      </c>
      <c r="B100" s="1" t="s">
        <v>214</v>
      </c>
      <c r="C100" s="1" t="s">
        <v>215</v>
      </c>
      <c r="D100">
        <v>80014</v>
      </c>
      <c r="E100" s="2" t="s">
        <v>13</v>
      </c>
      <c r="F100" s="4">
        <v>0.91</v>
      </c>
      <c r="J100" s="3" t="str">
        <f>IF(AND(Tabla117[[#This Row],[Valor logrado]]&gt;=Tabla117[[#This Row],[Meta]],Tabla117[[#This Row],[Valor logrado]]&gt;0,Tabla117[[#This Row],[Meta]]&gt;0),"Sí","No")</f>
        <v>No</v>
      </c>
    </row>
    <row r="101" spans="1:10" x14ac:dyDescent="0.25">
      <c r="A101" s="1" t="s">
        <v>216</v>
      </c>
      <c r="B101" s="1" t="s">
        <v>217</v>
      </c>
      <c r="C101" s="1" t="s">
        <v>218</v>
      </c>
      <c r="D101">
        <v>90000</v>
      </c>
      <c r="E101" s="2" t="s">
        <v>16</v>
      </c>
      <c r="F101" s="4">
        <v>0.96</v>
      </c>
      <c r="J101" s="3" t="str">
        <f>IF(AND(Tabla117[[#This Row],[Valor logrado]]&gt;=Tabla117[[#This Row],[Meta]],Tabla117[[#This Row],[Valor logrado]]&gt;0,Tabla117[[#This Row],[Meta]]&gt;0),"Sí","No")</f>
        <v>No</v>
      </c>
    </row>
    <row r="102" spans="1:10" x14ac:dyDescent="0.25">
      <c r="A102" s="1" t="s">
        <v>216</v>
      </c>
      <c r="B102" s="1" t="s">
        <v>219</v>
      </c>
      <c r="C102" s="1" t="s">
        <v>220</v>
      </c>
      <c r="D102">
        <v>90003</v>
      </c>
      <c r="E102" s="2" t="s">
        <v>13</v>
      </c>
      <c r="F102" s="4">
        <v>0.85</v>
      </c>
      <c r="J102" s="3" t="str">
        <f>IF(AND(Tabla117[[#This Row],[Valor logrado]]&gt;=Tabla117[[#This Row],[Meta]],Tabla117[[#This Row],[Valor logrado]]&gt;0,Tabla117[[#This Row],[Meta]]&gt;0),"Sí","No")</f>
        <v>No</v>
      </c>
    </row>
    <row r="103" spans="1:10" x14ac:dyDescent="0.25">
      <c r="A103" s="1" t="s">
        <v>216</v>
      </c>
      <c r="B103" s="1" t="s">
        <v>221</v>
      </c>
      <c r="C103" s="1" t="s">
        <v>222</v>
      </c>
      <c r="D103">
        <v>90009</v>
      </c>
      <c r="E103" s="2" t="s">
        <v>13</v>
      </c>
      <c r="F103" s="4">
        <v>0.97</v>
      </c>
      <c r="J103" s="3" t="str">
        <f>IF(AND(Tabla117[[#This Row],[Valor logrado]]&gt;=Tabla117[[#This Row],[Meta]],Tabla117[[#This Row],[Valor logrado]]&gt;0,Tabla117[[#This Row],[Meta]]&gt;0),"Sí","No")</f>
        <v>No</v>
      </c>
    </row>
    <row r="104" spans="1:10" x14ac:dyDescent="0.25">
      <c r="A104" s="1" t="s">
        <v>216</v>
      </c>
      <c r="B104" s="1" t="s">
        <v>223</v>
      </c>
      <c r="C104" s="1" t="s">
        <v>224</v>
      </c>
      <c r="D104">
        <v>90002</v>
      </c>
      <c r="E104" s="2" t="s">
        <v>13</v>
      </c>
      <c r="F104" s="4">
        <v>0.97</v>
      </c>
      <c r="J104" s="3" t="str">
        <f>IF(AND(Tabla117[[#This Row],[Valor logrado]]&gt;=Tabla117[[#This Row],[Meta]],Tabla117[[#This Row],[Valor logrado]]&gt;0,Tabla117[[#This Row],[Meta]]&gt;0),"Sí","No")</f>
        <v>No</v>
      </c>
    </row>
    <row r="105" spans="1:10" x14ac:dyDescent="0.25">
      <c r="A105" s="1" t="s">
        <v>216</v>
      </c>
      <c r="B105" s="1" t="s">
        <v>225</v>
      </c>
      <c r="C105" s="1" t="s">
        <v>226</v>
      </c>
      <c r="D105">
        <v>90001</v>
      </c>
      <c r="E105" s="2" t="s">
        <v>13</v>
      </c>
      <c r="F105" s="4">
        <v>0.97</v>
      </c>
      <c r="J105" s="3" t="str">
        <f>IF(AND(Tabla117[[#This Row],[Valor logrado]]&gt;=Tabla117[[#This Row],[Meta]],Tabla117[[#This Row],[Valor logrado]]&gt;0,Tabla117[[#This Row],[Meta]]&gt;0),"Sí","No")</f>
        <v>No</v>
      </c>
    </row>
    <row r="106" spans="1:10" x14ac:dyDescent="0.25">
      <c r="A106" s="1" t="s">
        <v>216</v>
      </c>
      <c r="B106" s="1" t="s">
        <v>227</v>
      </c>
      <c r="C106" s="1" t="s">
        <v>228</v>
      </c>
      <c r="D106">
        <v>90006</v>
      </c>
      <c r="E106" s="2" t="s">
        <v>13</v>
      </c>
      <c r="F106" s="4">
        <v>0.98</v>
      </c>
      <c r="J106" s="3" t="str">
        <f>IF(AND(Tabla117[[#This Row],[Valor logrado]]&gt;=Tabla117[[#This Row],[Meta]],Tabla117[[#This Row],[Valor logrado]]&gt;0,Tabla117[[#This Row],[Meta]]&gt;0),"Sí","No")</f>
        <v>No</v>
      </c>
    </row>
    <row r="107" spans="1:10" x14ac:dyDescent="0.25">
      <c r="A107" s="1" t="s">
        <v>216</v>
      </c>
      <c r="B107" s="1" t="s">
        <v>229</v>
      </c>
      <c r="C107" s="1" t="s">
        <v>230</v>
      </c>
      <c r="D107">
        <v>90007</v>
      </c>
      <c r="E107" s="2" t="s">
        <v>13</v>
      </c>
      <c r="F107" s="4">
        <v>0.97</v>
      </c>
      <c r="J107" s="3" t="str">
        <f>IF(AND(Tabla117[[#This Row],[Valor logrado]]&gt;=Tabla117[[#This Row],[Meta]],Tabla117[[#This Row],[Valor logrado]]&gt;0,Tabla117[[#This Row],[Meta]]&gt;0),"Sí","No")</f>
        <v>No</v>
      </c>
    </row>
    <row r="108" spans="1:10" x14ac:dyDescent="0.25">
      <c r="A108" s="1" t="s">
        <v>216</v>
      </c>
      <c r="B108" s="1" t="s">
        <v>231</v>
      </c>
      <c r="C108" s="1" t="s">
        <v>232</v>
      </c>
      <c r="D108">
        <v>90004</v>
      </c>
      <c r="E108" s="2" t="s">
        <v>13</v>
      </c>
      <c r="F108" s="4">
        <v>0.98</v>
      </c>
      <c r="J108" s="3" t="str">
        <f>IF(AND(Tabla117[[#This Row],[Valor logrado]]&gt;=Tabla117[[#This Row],[Meta]],Tabla117[[#This Row],[Valor logrado]]&gt;0,Tabla117[[#This Row],[Meta]]&gt;0),"Sí","No")</f>
        <v>No</v>
      </c>
    </row>
    <row r="109" spans="1:10" x14ac:dyDescent="0.25">
      <c r="A109" s="1" t="s">
        <v>216</v>
      </c>
      <c r="B109" s="1" t="s">
        <v>233</v>
      </c>
      <c r="C109" s="1" t="s">
        <v>234</v>
      </c>
      <c r="D109">
        <v>90005</v>
      </c>
      <c r="E109" s="2" t="s">
        <v>13</v>
      </c>
      <c r="F109" s="4">
        <v>0.98</v>
      </c>
      <c r="J109" s="3" t="str">
        <f>IF(AND(Tabla117[[#This Row],[Valor logrado]]&gt;=Tabla117[[#This Row],[Meta]],Tabla117[[#This Row],[Valor logrado]]&gt;0,Tabla117[[#This Row],[Meta]]&gt;0),"Sí","No")</f>
        <v>No</v>
      </c>
    </row>
    <row r="110" spans="1:10" x14ac:dyDescent="0.25">
      <c r="A110" s="1" t="s">
        <v>235</v>
      </c>
      <c r="B110" s="1" t="s">
        <v>236</v>
      </c>
      <c r="C110" s="1" t="s">
        <v>237</v>
      </c>
      <c r="D110">
        <v>100000</v>
      </c>
      <c r="E110" s="2" t="s">
        <v>16</v>
      </c>
      <c r="F110" s="4">
        <v>0.84</v>
      </c>
      <c r="J110" s="3" t="str">
        <f>IF(AND(Tabla117[[#This Row],[Valor logrado]]&gt;=Tabla117[[#This Row],[Meta]],Tabla117[[#This Row],[Valor logrado]]&gt;0,Tabla117[[#This Row],[Meta]]&gt;0),"Sí","No")</f>
        <v>No</v>
      </c>
    </row>
    <row r="111" spans="1:10" x14ac:dyDescent="0.25">
      <c r="A111" s="1" t="s">
        <v>235</v>
      </c>
      <c r="B111" s="1" t="s">
        <v>238</v>
      </c>
      <c r="C111" s="1" t="s">
        <v>239</v>
      </c>
      <c r="D111">
        <v>100009</v>
      </c>
      <c r="E111" s="2" t="s">
        <v>13</v>
      </c>
      <c r="F111" s="4">
        <v>0.91</v>
      </c>
      <c r="J111" s="3" t="str">
        <f>IF(AND(Tabla117[[#This Row],[Valor logrado]]&gt;=Tabla117[[#This Row],[Meta]],Tabla117[[#This Row],[Valor logrado]]&gt;0,Tabla117[[#This Row],[Meta]]&gt;0),"Sí","No")</f>
        <v>No</v>
      </c>
    </row>
    <row r="112" spans="1:10" x14ac:dyDescent="0.25">
      <c r="A112" s="1" t="s">
        <v>235</v>
      </c>
      <c r="B112" s="1" t="s">
        <v>240</v>
      </c>
      <c r="C112" s="1" t="s">
        <v>241</v>
      </c>
      <c r="D112">
        <v>100008</v>
      </c>
      <c r="E112" s="2" t="s">
        <v>13</v>
      </c>
      <c r="F112" s="4">
        <v>0.82</v>
      </c>
      <c r="J112" s="3" t="str">
        <f>IF(AND(Tabla117[[#This Row],[Valor logrado]]&gt;=Tabla117[[#This Row],[Meta]],Tabla117[[#This Row],[Valor logrado]]&gt;0,Tabla117[[#This Row],[Meta]]&gt;0),"Sí","No")</f>
        <v>No</v>
      </c>
    </row>
    <row r="113" spans="1:10" x14ac:dyDescent="0.25">
      <c r="A113" s="1" t="s">
        <v>235</v>
      </c>
      <c r="B113" s="1" t="s">
        <v>242</v>
      </c>
      <c r="C113" s="1" t="s">
        <v>243</v>
      </c>
      <c r="D113">
        <v>100003</v>
      </c>
      <c r="E113" s="2" t="s">
        <v>13</v>
      </c>
      <c r="F113" s="4">
        <v>0.98</v>
      </c>
      <c r="J113" s="3" t="str">
        <f>IF(AND(Tabla117[[#This Row],[Valor logrado]]&gt;=Tabla117[[#This Row],[Meta]],Tabla117[[#This Row],[Valor logrado]]&gt;0,Tabla117[[#This Row],[Meta]]&gt;0),"Sí","No")</f>
        <v>No</v>
      </c>
    </row>
    <row r="114" spans="1:10" x14ac:dyDescent="0.25">
      <c r="A114" s="1" t="s">
        <v>235</v>
      </c>
      <c r="B114" s="1" t="s">
        <v>244</v>
      </c>
      <c r="C114" s="1" t="s">
        <v>245</v>
      </c>
      <c r="D114">
        <v>100010</v>
      </c>
      <c r="E114" s="2" t="s">
        <v>13</v>
      </c>
      <c r="F114" s="4">
        <v>0.77</v>
      </c>
      <c r="J114" s="3" t="str">
        <f>IF(AND(Tabla117[[#This Row],[Valor logrado]]&gt;=Tabla117[[#This Row],[Meta]],Tabla117[[#This Row],[Valor logrado]]&gt;0,Tabla117[[#This Row],[Meta]]&gt;0),"Sí","No")</f>
        <v>No</v>
      </c>
    </row>
    <row r="115" spans="1:10" x14ac:dyDescent="0.25">
      <c r="A115" s="1" t="s">
        <v>235</v>
      </c>
      <c r="B115" s="1" t="s">
        <v>246</v>
      </c>
      <c r="C115" s="1" t="s">
        <v>247</v>
      </c>
      <c r="D115">
        <v>100007</v>
      </c>
      <c r="E115" s="2" t="s">
        <v>13</v>
      </c>
      <c r="F115" s="4">
        <v>0.77</v>
      </c>
      <c r="J115" s="3" t="str">
        <f>IF(AND(Tabla117[[#This Row],[Valor logrado]]&gt;=Tabla117[[#This Row],[Meta]],Tabla117[[#This Row],[Valor logrado]]&gt;0,Tabla117[[#This Row],[Meta]]&gt;0),"Sí","No")</f>
        <v>No</v>
      </c>
    </row>
    <row r="116" spans="1:10" x14ac:dyDescent="0.25">
      <c r="A116" s="1" t="s">
        <v>235</v>
      </c>
      <c r="B116" s="1" t="s">
        <v>248</v>
      </c>
      <c r="C116" s="1" t="s">
        <v>249</v>
      </c>
      <c r="D116">
        <v>100011</v>
      </c>
      <c r="E116" s="2" t="s">
        <v>13</v>
      </c>
      <c r="F116" s="4">
        <v>0.77</v>
      </c>
      <c r="J116" s="3" t="str">
        <f>IF(AND(Tabla117[[#This Row],[Valor logrado]]&gt;=Tabla117[[#This Row],[Meta]],Tabla117[[#This Row],[Valor logrado]]&gt;0,Tabla117[[#This Row],[Meta]]&gt;0),"Sí","No")</f>
        <v>No</v>
      </c>
    </row>
    <row r="117" spans="1:10" x14ac:dyDescent="0.25">
      <c r="A117" s="1" t="s">
        <v>235</v>
      </c>
      <c r="B117" s="1" t="s">
        <v>250</v>
      </c>
      <c r="C117" s="1" t="s">
        <v>251</v>
      </c>
      <c r="D117">
        <v>100006</v>
      </c>
      <c r="E117" s="2" t="s">
        <v>13</v>
      </c>
      <c r="F117" s="4">
        <v>0.85</v>
      </c>
      <c r="J117" s="3" t="str">
        <f>IF(AND(Tabla117[[#This Row],[Valor logrado]]&gt;=Tabla117[[#This Row],[Meta]],Tabla117[[#This Row],[Valor logrado]]&gt;0,Tabla117[[#This Row],[Meta]]&gt;0),"Sí","No")</f>
        <v>No</v>
      </c>
    </row>
    <row r="118" spans="1:10" x14ac:dyDescent="0.25">
      <c r="A118" s="1" t="s">
        <v>235</v>
      </c>
      <c r="B118" s="1" t="s">
        <v>252</v>
      </c>
      <c r="C118" s="1" t="s">
        <v>253</v>
      </c>
      <c r="D118">
        <v>100002</v>
      </c>
      <c r="E118" s="2" t="s">
        <v>13</v>
      </c>
      <c r="F118" s="4">
        <v>0.97</v>
      </c>
      <c r="J118" s="3" t="str">
        <f>IF(AND(Tabla117[[#This Row],[Valor logrado]]&gt;=Tabla117[[#This Row],[Meta]],Tabla117[[#This Row],[Valor logrado]]&gt;0,Tabla117[[#This Row],[Meta]]&gt;0),"Sí","No")</f>
        <v>No</v>
      </c>
    </row>
    <row r="119" spans="1:10" x14ac:dyDescent="0.25">
      <c r="A119" s="1" t="s">
        <v>235</v>
      </c>
      <c r="B119" s="1" t="s">
        <v>254</v>
      </c>
      <c r="C119" s="1" t="s">
        <v>255</v>
      </c>
      <c r="D119">
        <v>100004</v>
      </c>
      <c r="E119" s="2" t="s">
        <v>13</v>
      </c>
      <c r="F119" s="4">
        <v>0.85</v>
      </c>
      <c r="J119" s="3" t="str">
        <f>IF(AND(Tabla117[[#This Row],[Valor logrado]]&gt;=Tabla117[[#This Row],[Meta]],Tabla117[[#This Row],[Valor logrado]]&gt;0,Tabla117[[#This Row],[Meta]]&gt;0),"Sí","No")</f>
        <v>No</v>
      </c>
    </row>
    <row r="120" spans="1:10" x14ac:dyDescent="0.25">
      <c r="A120" s="1" t="s">
        <v>235</v>
      </c>
      <c r="B120" s="1" t="s">
        <v>256</v>
      </c>
      <c r="C120" s="1" t="s">
        <v>257</v>
      </c>
      <c r="D120">
        <v>100005</v>
      </c>
      <c r="E120" s="2" t="s">
        <v>13</v>
      </c>
      <c r="F120" s="4">
        <v>0.77</v>
      </c>
      <c r="J120" s="3" t="str">
        <f>IF(AND(Tabla117[[#This Row],[Valor logrado]]&gt;=Tabla117[[#This Row],[Meta]],Tabla117[[#This Row],[Valor logrado]]&gt;0,Tabla117[[#This Row],[Meta]]&gt;0),"Sí","No")</f>
        <v>No</v>
      </c>
    </row>
    <row r="121" spans="1:10" x14ac:dyDescent="0.25">
      <c r="A121" s="1" t="s">
        <v>235</v>
      </c>
      <c r="B121" s="1" t="s">
        <v>258</v>
      </c>
      <c r="C121" s="1" t="s">
        <v>259</v>
      </c>
      <c r="D121">
        <v>100001</v>
      </c>
      <c r="E121" s="2" t="s">
        <v>13</v>
      </c>
      <c r="F121" s="4">
        <v>0.82</v>
      </c>
      <c r="J121" s="3" t="str">
        <f>IF(AND(Tabla117[[#This Row],[Valor logrado]]&gt;=Tabla117[[#This Row],[Meta]],Tabla117[[#This Row],[Valor logrado]]&gt;0,Tabla117[[#This Row],[Meta]]&gt;0),"Sí","No")</f>
        <v>No</v>
      </c>
    </row>
    <row r="122" spans="1:10" x14ac:dyDescent="0.25">
      <c r="A122" s="1" t="s">
        <v>260</v>
      </c>
      <c r="B122" s="1" t="s">
        <v>261</v>
      </c>
      <c r="C122" s="1" t="s">
        <v>262</v>
      </c>
      <c r="D122">
        <v>110000</v>
      </c>
      <c r="E122" s="2" t="s">
        <v>16</v>
      </c>
      <c r="F122" s="4">
        <v>0.91</v>
      </c>
      <c r="J122" s="3" t="str">
        <f>IF(AND(Tabla117[[#This Row],[Valor logrado]]&gt;=Tabla117[[#This Row],[Meta]],Tabla117[[#This Row],[Valor logrado]]&gt;0,Tabla117[[#This Row],[Meta]]&gt;0),"Sí","No")</f>
        <v>No</v>
      </c>
    </row>
    <row r="123" spans="1:10" x14ac:dyDescent="0.25">
      <c r="A123" s="1" t="s">
        <v>260</v>
      </c>
      <c r="B123" s="1" t="s">
        <v>261</v>
      </c>
      <c r="C123" s="1" t="s">
        <v>263</v>
      </c>
      <c r="D123">
        <v>110001</v>
      </c>
      <c r="E123" s="2" t="s">
        <v>33</v>
      </c>
      <c r="F123" s="4">
        <v>0.89</v>
      </c>
      <c r="J123" s="3" t="str">
        <f>IF(AND(Tabla117[[#This Row],[Valor logrado]]&gt;=Tabla117[[#This Row],[Meta]],Tabla117[[#This Row],[Valor logrado]]&gt;0,Tabla117[[#This Row],[Meta]]&gt;0),"Sí","No")</f>
        <v>No</v>
      </c>
    </row>
    <row r="124" spans="1:10" x14ac:dyDescent="0.25">
      <c r="A124" s="1" t="s">
        <v>260</v>
      </c>
      <c r="B124" s="1" t="s">
        <v>264</v>
      </c>
      <c r="C124" s="1" t="s">
        <v>265</v>
      </c>
      <c r="D124">
        <v>110002</v>
      </c>
      <c r="E124" s="2" t="s">
        <v>13</v>
      </c>
      <c r="F124" s="4">
        <v>0.89</v>
      </c>
      <c r="J124" s="3" t="str">
        <f>IF(AND(Tabla117[[#This Row],[Valor logrado]]&gt;=Tabla117[[#This Row],[Meta]],Tabla117[[#This Row],[Valor logrado]]&gt;0,Tabla117[[#This Row],[Meta]]&gt;0),"Sí","No")</f>
        <v>No</v>
      </c>
    </row>
    <row r="125" spans="1:10" x14ac:dyDescent="0.25">
      <c r="A125" s="1" t="s">
        <v>260</v>
      </c>
      <c r="B125" s="1" t="s">
        <v>266</v>
      </c>
      <c r="C125" s="1" t="s">
        <v>267</v>
      </c>
      <c r="D125">
        <v>110003</v>
      </c>
      <c r="E125" s="2" t="s">
        <v>13</v>
      </c>
      <c r="F125" s="4">
        <v>0.97</v>
      </c>
      <c r="J125" s="3" t="str">
        <f>IF(AND(Tabla117[[#This Row],[Valor logrado]]&gt;=Tabla117[[#This Row],[Meta]],Tabla117[[#This Row],[Valor logrado]]&gt;0,Tabla117[[#This Row],[Meta]]&gt;0),"Sí","No")</f>
        <v>No</v>
      </c>
    </row>
    <row r="126" spans="1:10" x14ac:dyDescent="0.25">
      <c r="A126" s="1" t="s">
        <v>260</v>
      </c>
      <c r="B126" s="1" t="s">
        <v>268</v>
      </c>
      <c r="C126" s="1" t="s">
        <v>269</v>
      </c>
      <c r="D126">
        <v>110005</v>
      </c>
      <c r="E126" s="2" t="s">
        <v>13</v>
      </c>
      <c r="F126" s="4">
        <v>0.82</v>
      </c>
      <c r="J126" s="3" t="str">
        <f>IF(AND(Tabla117[[#This Row],[Valor logrado]]&gt;=Tabla117[[#This Row],[Meta]],Tabla117[[#This Row],[Valor logrado]]&gt;0,Tabla117[[#This Row],[Meta]]&gt;0),"Sí","No")</f>
        <v>No</v>
      </c>
    </row>
    <row r="127" spans="1:10" x14ac:dyDescent="0.25">
      <c r="A127" s="1" t="s">
        <v>260</v>
      </c>
      <c r="B127" s="1" t="s">
        <v>270</v>
      </c>
      <c r="C127" s="1" t="s">
        <v>271</v>
      </c>
      <c r="D127">
        <v>110004</v>
      </c>
      <c r="E127" s="2" t="s">
        <v>13</v>
      </c>
      <c r="F127" s="4">
        <v>0.97</v>
      </c>
      <c r="J127" s="3" t="str">
        <f>IF(AND(Tabla117[[#This Row],[Valor logrado]]&gt;=Tabla117[[#This Row],[Meta]],Tabla117[[#This Row],[Valor logrado]]&gt;0,Tabla117[[#This Row],[Meta]]&gt;0),"Sí","No")</f>
        <v>No</v>
      </c>
    </row>
    <row r="128" spans="1:10" x14ac:dyDescent="0.25">
      <c r="A128" s="1" t="s">
        <v>272</v>
      </c>
      <c r="B128" s="1" t="s">
        <v>273</v>
      </c>
      <c r="C128" s="1" t="s">
        <v>274</v>
      </c>
      <c r="D128">
        <v>120000</v>
      </c>
      <c r="E128" s="2" t="s">
        <v>16</v>
      </c>
      <c r="F128" s="4">
        <v>0.86</v>
      </c>
      <c r="J128" s="3" t="str">
        <f>IF(AND(Tabla117[[#This Row],[Valor logrado]]&gt;=Tabla117[[#This Row],[Meta]],Tabla117[[#This Row],[Valor logrado]]&gt;0,Tabla117[[#This Row],[Meta]]&gt;0),"Sí","No")</f>
        <v>No</v>
      </c>
    </row>
    <row r="129" spans="1:10" x14ac:dyDescent="0.25">
      <c r="A129" s="1" t="s">
        <v>272</v>
      </c>
      <c r="B129" s="1" t="s">
        <v>275</v>
      </c>
      <c r="C129" s="1" t="s">
        <v>276</v>
      </c>
      <c r="D129">
        <v>120008</v>
      </c>
      <c r="E129" s="2" t="s">
        <v>13</v>
      </c>
      <c r="F129" s="4">
        <v>0.89</v>
      </c>
      <c r="J129" s="3" t="str">
        <f>IF(AND(Tabla117[[#This Row],[Valor logrado]]&gt;=Tabla117[[#This Row],[Meta]],Tabla117[[#This Row],[Valor logrado]]&gt;0,Tabla117[[#This Row],[Meta]]&gt;0),"Sí","No")</f>
        <v>No</v>
      </c>
    </row>
    <row r="130" spans="1:10" x14ac:dyDescent="0.25">
      <c r="A130" s="1" t="s">
        <v>272</v>
      </c>
      <c r="B130" s="1" t="s">
        <v>277</v>
      </c>
      <c r="C130" s="1" t="s">
        <v>278</v>
      </c>
      <c r="D130">
        <v>120007</v>
      </c>
      <c r="E130" s="2" t="s">
        <v>13</v>
      </c>
      <c r="F130" s="4">
        <v>0.77</v>
      </c>
      <c r="J130" s="3" t="str">
        <f>IF(AND(Tabla117[[#This Row],[Valor logrado]]&gt;=Tabla117[[#This Row],[Meta]],Tabla117[[#This Row],[Valor logrado]]&gt;0,Tabla117[[#This Row],[Meta]]&gt;0),"Sí","No")</f>
        <v>No</v>
      </c>
    </row>
    <row r="131" spans="1:10" x14ac:dyDescent="0.25">
      <c r="A131" s="1" t="s">
        <v>272</v>
      </c>
      <c r="B131" s="1" t="s">
        <v>277</v>
      </c>
      <c r="C131" s="1" t="s">
        <v>279</v>
      </c>
      <c r="D131">
        <v>120014</v>
      </c>
      <c r="E131" s="2" t="s">
        <v>33</v>
      </c>
      <c r="F131" s="4">
        <v>0.77</v>
      </c>
      <c r="J131" s="3" t="str">
        <f>IF(AND(Tabla117[[#This Row],[Valor logrado]]&gt;=Tabla117[[#This Row],[Meta]],Tabla117[[#This Row],[Valor logrado]]&gt;0,Tabla117[[#This Row],[Meta]]&gt;0),"Sí","No")</f>
        <v>No</v>
      </c>
    </row>
    <row r="132" spans="1:10" x14ac:dyDescent="0.25">
      <c r="A132" s="1" t="s">
        <v>272</v>
      </c>
      <c r="B132" s="1" t="s">
        <v>280</v>
      </c>
      <c r="C132" s="1" t="s">
        <v>281</v>
      </c>
      <c r="D132">
        <v>120004</v>
      </c>
      <c r="E132" s="2" t="s">
        <v>13</v>
      </c>
      <c r="F132" s="4">
        <v>0.82</v>
      </c>
      <c r="J132" s="3" t="str">
        <f>IF(AND(Tabla117[[#This Row],[Valor logrado]]&gt;=Tabla117[[#This Row],[Meta]],Tabla117[[#This Row],[Valor logrado]]&gt;0,Tabla117[[#This Row],[Meta]]&gt;0),"Sí","No")</f>
        <v>No</v>
      </c>
    </row>
    <row r="133" spans="1:10" x14ac:dyDescent="0.25">
      <c r="A133" s="1" t="s">
        <v>272</v>
      </c>
      <c r="B133" s="1" t="s">
        <v>282</v>
      </c>
      <c r="C133" s="1" t="s">
        <v>283</v>
      </c>
      <c r="D133">
        <v>120001</v>
      </c>
      <c r="E133" s="2" t="s">
        <v>13</v>
      </c>
      <c r="F133" s="4">
        <v>0.74</v>
      </c>
      <c r="J133" s="3" t="str">
        <f>IF(AND(Tabla117[[#This Row],[Valor logrado]]&gt;=Tabla117[[#This Row],[Meta]],Tabla117[[#This Row],[Valor logrado]]&gt;0,Tabla117[[#This Row],[Meta]]&gt;0),"Sí","No")</f>
        <v>No</v>
      </c>
    </row>
    <row r="134" spans="1:10" x14ac:dyDescent="0.25">
      <c r="A134" s="1" t="s">
        <v>272</v>
      </c>
      <c r="B134" s="1" t="s">
        <v>284</v>
      </c>
      <c r="C134" s="1" t="s">
        <v>285</v>
      </c>
      <c r="D134">
        <v>120003</v>
      </c>
      <c r="E134" s="2" t="s">
        <v>13</v>
      </c>
      <c r="F134" s="4">
        <v>0.97</v>
      </c>
      <c r="J134" s="3" t="str">
        <f>IF(AND(Tabla117[[#This Row],[Valor logrado]]&gt;=Tabla117[[#This Row],[Meta]],Tabla117[[#This Row],[Valor logrado]]&gt;0,Tabla117[[#This Row],[Meta]]&gt;0),"Sí","No")</f>
        <v>No</v>
      </c>
    </row>
    <row r="135" spans="1:10" x14ac:dyDescent="0.25">
      <c r="A135" s="1" t="s">
        <v>272</v>
      </c>
      <c r="B135" s="1" t="s">
        <v>286</v>
      </c>
      <c r="C135" s="1" t="s">
        <v>287</v>
      </c>
      <c r="D135">
        <v>120002</v>
      </c>
      <c r="E135" s="2" t="s">
        <v>13</v>
      </c>
      <c r="F135" s="4">
        <v>0.89</v>
      </c>
      <c r="J135" s="3" t="str">
        <f>IF(AND(Tabla117[[#This Row],[Valor logrado]]&gt;=Tabla117[[#This Row],[Meta]],Tabla117[[#This Row],[Valor logrado]]&gt;0,Tabla117[[#This Row],[Meta]]&gt;0),"Sí","No")</f>
        <v>No</v>
      </c>
    </row>
    <row r="136" spans="1:10" x14ac:dyDescent="0.25">
      <c r="A136" s="1" t="s">
        <v>272</v>
      </c>
      <c r="B136" s="1" t="s">
        <v>288</v>
      </c>
      <c r="C136" s="1" t="s">
        <v>289</v>
      </c>
      <c r="D136">
        <v>120005</v>
      </c>
      <c r="E136" s="2" t="s">
        <v>13</v>
      </c>
      <c r="F136" s="4">
        <v>0.97</v>
      </c>
      <c r="J136" s="3" t="str">
        <f>IF(AND(Tabla117[[#This Row],[Valor logrado]]&gt;=Tabla117[[#This Row],[Meta]],Tabla117[[#This Row],[Valor logrado]]&gt;0,Tabla117[[#This Row],[Meta]]&gt;0),"Sí","No")</f>
        <v>No</v>
      </c>
    </row>
    <row r="137" spans="1:10" x14ac:dyDescent="0.25">
      <c r="A137" s="1" t="s">
        <v>272</v>
      </c>
      <c r="B137" s="1" t="s">
        <v>290</v>
      </c>
      <c r="C137" s="1" t="s">
        <v>291</v>
      </c>
      <c r="D137">
        <v>120009</v>
      </c>
      <c r="E137" s="2" t="s">
        <v>13</v>
      </c>
      <c r="F137" s="4">
        <v>0.74</v>
      </c>
      <c r="J137" s="3" t="str">
        <f>IF(AND(Tabla117[[#This Row],[Valor logrado]]&gt;=Tabla117[[#This Row],[Meta]],Tabla117[[#This Row],[Valor logrado]]&gt;0,Tabla117[[#This Row],[Meta]]&gt;0),"Sí","No")</f>
        <v>No</v>
      </c>
    </row>
    <row r="138" spans="1:10" x14ac:dyDescent="0.25">
      <c r="A138" s="1" t="s">
        <v>272</v>
      </c>
      <c r="B138" s="1" t="s">
        <v>292</v>
      </c>
      <c r="C138" s="1" t="s">
        <v>293</v>
      </c>
      <c r="D138">
        <v>120006</v>
      </c>
      <c r="E138" s="2" t="s">
        <v>13</v>
      </c>
      <c r="F138" s="4">
        <v>0.97</v>
      </c>
      <c r="J138" s="3" t="str">
        <f>IF(AND(Tabla117[[#This Row],[Valor logrado]]&gt;=Tabla117[[#This Row],[Meta]],Tabla117[[#This Row],[Valor logrado]]&gt;0,Tabla117[[#This Row],[Meta]]&gt;0),"Sí","No")</f>
        <v>No</v>
      </c>
    </row>
    <row r="139" spans="1:10" x14ac:dyDescent="0.25">
      <c r="A139" s="1" t="s">
        <v>272</v>
      </c>
      <c r="B139" s="1" t="s">
        <v>294</v>
      </c>
      <c r="C139" s="1" t="s">
        <v>295</v>
      </c>
      <c r="D139">
        <v>120011</v>
      </c>
      <c r="E139" s="2" t="s">
        <v>13</v>
      </c>
      <c r="F139" s="4">
        <v>0.89</v>
      </c>
      <c r="J139" s="3" t="str">
        <f>IF(AND(Tabla117[[#This Row],[Valor logrado]]&gt;=Tabla117[[#This Row],[Meta]],Tabla117[[#This Row],[Valor logrado]]&gt;0,Tabla117[[#This Row],[Meta]]&gt;0),"Sí","No")</f>
        <v>No</v>
      </c>
    </row>
    <row r="140" spans="1:10" x14ac:dyDescent="0.25">
      <c r="A140" s="1" t="s">
        <v>272</v>
      </c>
      <c r="B140" s="1" t="s">
        <v>296</v>
      </c>
      <c r="C140" s="1" t="s">
        <v>297</v>
      </c>
      <c r="D140">
        <v>120010</v>
      </c>
      <c r="E140" s="2" t="s">
        <v>13</v>
      </c>
      <c r="F140" s="4">
        <v>0.85</v>
      </c>
      <c r="J140" s="3" t="str">
        <f>IF(AND(Tabla117[[#This Row],[Valor logrado]]&gt;=Tabla117[[#This Row],[Meta]],Tabla117[[#This Row],[Valor logrado]]&gt;0,Tabla117[[#This Row],[Meta]]&gt;0),"Sí","No")</f>
        <v>No</v>
      </c>
    </row>
    <row r="141" spans="1:10" x14ac:dyDescent="0.25">
      <c r="A141" s="1" t="s">
        <v>272</v>
      </c>
      <c r="B141" s="1" t="s">
        <v>298</v>
      </c>
      <c r="C141" s="1" t="s">
        <v>299</v>
      </c>
      <c r="D141">
        <v>120012</v>
      </c>
      <c r="E141" s="2" t="s">
        <v>13</v>
      </c>
      <c r="F141" s="4">
        <v>0.85</v>
      </c>
      <c r="J141" s="3" t="str">
        <f>IF(AND(Tabla117[[#This Row],[Valor logrado]]&gt;=Tabla117[[#This Row],[Meta]],Tabla117[[#This Row],[Valor logrado]]&gt;0,Tabla117[[#This Row],[Meta]]&gt;0),"Sí","No")</f>
        <v>No</v>
      </c>
    </row>
    <row r="142" spans="1:10" x14ac:dyDescent="0.25">
      <c r="A142" s="1" t="s">
        <v>300</v>
      </c>
      <c r="B142" s="1" t="s">
        <v>301</v>
      </c>
      <c r="C142" s="1" t="s">
        <v>302</v>
      </c>
      <c r="D142">
        <v>130000</v>
      </c>
      <c r="E142" s="2" t="s">
        <v>91</v>
      </c>
      <c r="F142" s="4">
        <v>0.85</v>
      </c>
      <c r="J142" s="3" t="str">
        <f>IF(AND(Tabla117[[#This Row],[Valor logrado]]&gt;=Tabla117[[#This Row],[Meta]],Tabla117[[#This Row],[Valor logrado]]&gt;0,Tabla117[[#This Row],[Meta]]&gt;0),"Sí","No")</f>
        <v>No</v>
      </c>
    </row>
    <row r="143" spans="1:10" x14ac:dyDescent="0.25">
      <c r="A143" s="1" t="s">
        <v>300</v>
      </c>
      <c r="B143" s="1" t="s">
        <v>303</v>
      </c>
      <c r="C143" s="1" t="s">
        <v>304</v>
      </c>
      <c r="D143">
        <v>130005</v>
      </c>
      <c r="E143" s="2" t="s">
        <v>13</v>
      </c>
      <c r="F143" s="4">
        <v>0.97</v>
      </c>
      <c r="J143" s="3" t="str">
        <f>IF(AND(Tabla117[[#This Row],[Valor logrado]]&gt;=Tabla117[[#This Row],[Meta]],Tabla117[[#This Row],[Valor logrado]]&gt;0,Tabla117[[#This Row],[Meta]]&gt;0),"Sí","No")</f>
        <v>No</v>
      </c>
    </row>
    <row r="144" spans="1:10" x14ac:dyDescent="0.25">
      <c r="A144" s="1" t="s">
        <v>300</v>
      </c>
      <c r="B144" s="1" t="s">
        <v>305</v>
      </c>
      <c r="C144" s="1" t="s">
        <v>306</v>
      </c>
      <c r="D144">
        <v>130008</v>
      </c>
      <c r="E144" s="2" t="s">
        <v>13</v>
      </c>
      <c r="F144" s="4">
        <v>0.74</v>
      </c>
      <c r="J144" s="3" t="str">
        <f>IF(AND(Tabla117[[#This Row],[Valor logrado]]&gt;=Tabla117[[#This Row],[Meta]],Tabla117[[#This Row],[Valor logrado]]&gt;0,Tabla117[[#This Row],[Meta]]&gt;0),"Sí","No")</f>
        <v>No</v>
      </c>
    </row>
    <row r="145" spans="1:10" x14ac:dyDescent="0.25">
      <c r="A145" s="1" t="s">
        <v>300</v>
      </c>
      <c r="B145" s="1" t="s">
        <v>307</v>
      </c>
      <c r="C145" s="1" t="s">
        <v>308</v>
      </c>
      <c r="D145">
        <v>130003</v>
      </c>
      <c r="E145" s="2" t="s">
        <v>13</v>
      </c>
      <c r="F145" s="4">
        <v>0.89</v>
      </c>
      <c r="J145" s="3" t="str">
        <f>IF(AND(Tabla117[[#This Row],[Valor logrado]]&gt;=Tabla117[[#This Row],[Meta]],Tabla117[[#This Row],[Valor logrado]]&gt;0,Tabla117[[#This Row],[Meta]]&gt;0),"Sí","No")</f>
        <v>No</v>
      </c>
    </row>
    <row r="146" spans="1:10" x14ac:dyDescent="0.25">
      <c r="A146" s="1" t="s">
        <v>300</v>
      </c>
      <c r="B146" s="1" t="s">
        <v>309</v>
      </c>
      <c r="C146" s="1" t="s">
        <v>310</v>
      </c>
      <c r="D146">
        <v>130012</v>
      </c>
      <c r="E146" s="2" t="s">
        <v>13</v>
      </c>
      <c r="F146" s="4">
        <v>0.91</v>
      </c>
      <c r="J146" s="3" t="str">
        <f>IF(AND(Tabla117[[#This Row],[Valor logrado]]&gt;=Tabla117[[#This Row],[Meta]],Tabla117[[#This Row],[Valor logrado]]&gt;0,Tabla117[[#This Row],[Meta]]&gt;0),"Sí","No")</f>
        <v>No</v>
      </c>
    </row>
    <row r="147" spans="1:10" x14ac:dyDescent="0.25">
      <c r="A147" s="1" t="s">
        <v>300</v>
      </c>
      <c r="B147" s="1" t="s">
        <v>311</v>
      </c>
      <c r="C147" s="1" t="s">
        <v>312</v>
      </c>
      <c r="D147">
        <v>130007</v>
      </c>
      <c r="E147" s="2" t="s">
        <v>13</v>
      </c>
      <c r="F147" s="4">
        <v>0.77</v>
      </c>
      <c r="J147" s="3" t="str">
        <f>IF(AND(Tabla117[[#This Row],[Valor logrado]]&gt;=Tabla117[[#This Row],[Meta]],Tabla117[[#This Row],[Valor logrado]]&gt;0,Tabla117[[#This Row],[Meta]]&gt;0),"Sí","No")</f>
        <v>No</v>
      </c>
    </row>
    <row r="148" spans="1:10" x14ac:dyDescent="0.25">
      <c r="A148" s="1" t="s">
        <v>300</v>
      </c>
      <c r="B148" s="1" t="s">
        <v>313</v>
      </c>
      <c r="C148" s="1" t="s">
        <v>314</v>
      </c>
      <c r="D148">
        <v>130011</v>
      </c>
      <c r="E148" s="2" t="s">
        <v>13</v>
      </c>
      <c r="F148" s="4">
        <v>0.77</v>
      </c>
      <c r="J148" s="3" t="str">
        <f>IF(AND(Tabla117[[#This Row],[Valor logrado]]&gt;=Tabla117[[#This Row],[Meta]],Tabla117[[#This Row],[Valor logrado]]&gt;0,Tabla117[[#This Row],[Meta]]&gt;0),"Sí","No")</f>
        <v>No</v>
      </c>
    </row>
    <row r="149" spans="1:10" x14ac:dyDescent="0.25">
      <c r="A149" s="1" t="s">
        <v>300</v>
      </c>
      <c r="B149" s="1" t="s">
        <v>315</v>
      </c>
      <c r="C149" s="1" t="s">
        <v>316</v>
      </c>
      <c r="D149">
        <v>130010</v>
      </c>
      <c r="E149" s="2" t="s">
        <v>13</v>
      </c>
      <c r="F149" s="4">
        <v>0.91</v>
      </c>
      <c r="J149" s="3" t="str">
        <f>IF(AND(Tabla117[[#This Row],[Valor logrado]]&gt;=Tabla117[[#This Row],[Meta]],Tabla117[[#This Row],[Valor logrado]]&gt;0,Tabla117[[#This Row],[Meta]]&gt;0),"Sí","No")</f>
        <v>No</v>
      </c>
    </row>
    <row r="150" spans="1:10" x14ac:dyDescent="0.25">
      <c r="A150" s="1" t="s">
        <v>300</v>
      </c>
      <c r="B150" s="1" t="s">
        <v>317</v>
      </c>
      <c r="C150" s="1" t="s">
        <v>318</v>
      </c>
      <c r="D150">
        <v>130009</v>
      </c>
      <c r="E150" s="2" t="s">
        <v>13</v>
      </c>
      <c r="F150" s="4">
        <v>0.91</v>
      </c>
      <c r="J150" s="3" t="str">
        <f>IF(AND(Tabla117[[#This Row],[Valor logrado]]&gt;=Tabla117[[#This Row],[Meta]],Tabla117[[#This Row],[Valor logrado]]&gt;0,Tabla117[[#This Row],[Meta]]&gt;0),"Sí","No")</f>
        <v>No</v>
      </c>
    </row>
    <row r="151" spans="1:10" x14ac:dyDescent="0.25">
      <c r="A151" s="1" t="s">
        <v>300</v>
      </c>
      <c r="B151" s="1" t="s">
        <v>319</v>
      </c>
      <c r="C151" s="1" t="s">
        <v>320</v>
      </c>
      <c r="D151">
        <v>130004</v>
      </c>
      <c r="E151" s="2" t="s">
        <v>13</v>
      </c>
      <c r="F151" s="4">
        <v>0.85</v>
      </c>
      <c r="J151" s="3" t="str">
        <f>IF(AND(Tabla117[[#This Row],[Valor logrado]]&gt;=Tabla117[[#This Row],[Meta]],Tabla117[[#This Row],[Valor logrado]]&gt;0,Tabla117[[#This Row],[Meta]]&gt;0),"Sí","No")</f>
        <v>No</v>
      </c>
    </row>
    <row r="152" spans="1:10" x14ac:dyDescent="0.25">
      <c r="A152" s="1" t="s">
        <v>300</v>
      </c>
      <c r="B152" s="1" t="s">
        <v>321</v>
      </c>
      <c r="C152" s="1" t="s">
        <v>322</v>
      </c>
      <c r="D152">
        <v>130006</v>
      </c>
      <c r="E152" s="2" t="s">
        <v>13</v>
      </c>
      <c r="F152" s="4">
        <v>0.98</v>
      </c>
      <c r="J152" s="3" t="str">
        <f>IF(AND(Tabla117[[#This Row],[Valor logrado]]&gt;=Tabla117[[#This Row],[Meta]],Tabla117[[#This Row],[Valor logrado]]&gt;0,Tabla117[[#This Row],[Meta]]&gt;0),"Sí","No")</f>
        <v>No</v>
      </c>
    </row>
    <row r="153" spans="1:10" x14ac:dyDescent="0.25">
      <c r="A153" s="1" t="s">
        <v>300</v>
      </c>
      <c r="B153" s="1" t="s">
        <v>323</v>
      </c>
      <c r="C153" s="1" t="s">
        <v>324</v>
      </c>
      <c r="D153">
        <v>130002</v>
      </c>
      <c r="E153" s="2" t="s">
        <v>13</v>
      </c>
      <c r="F153" s="4">
        <v>0.82</v>
      </c>
      <c r="J153" s="3" t="str">
        <f>IF(AND(Tabla117[[#This Row],[Valor logrado]]&gt;=Tabla117[[#This Row],[Meta]],Tabla117[[#This Row],[Valor logrado]]&gt;0,Tabla117[[#This Row],[Meta]]&gt;0),"Sí","No")</f>
        <v>No</v>
      </c>
    </row>
    <row r="154" spans="1:10" x14ac:dyDescent="0.25">
      <c r="A154" s="1" t="s">
        <v>300</v>
      </c>
      <c r="B154" s="1" t="s">
        <v>325</v>
      </c>
      <c r="C154" s="1" t="s">
        <v>326</v>
      </c>
      <c r="D154">
        <v>130014</v>
      </c>
      <c r="E154" s="2" t="s">
        <v>13</v>
      </c>
      <c r="F154" s="4">
        <v>0.74</v>
      </c>
      <c r="J154" s="3" t="str">
        <f>IF(AND(Tabla117[[#This Row],[Valor logrado]]&gt;=Tabla117[[#This Row],[Meta]],Tabla117[[#This Row],[Valor logrado]]&gt;0,Tabla117[[#This Row],[Meta]]&gt;0),"Sí","No")</f>
        <v>No</v>
      </c>
    </row>
    <row r="155" spans="1:10" x14ac:dyDescent="0.25">
      <c r="A155" s="1" t="s">
        <v>300</v>
      </c>
      <c r="B155" s="1" t="s">
        <v>327</v>
      </c>
      <c r="C155" s="1" t="s">
        <v>328</v>
      </c>
      <c r="D155">
        <v>130015</v>
      </c>
      <c r="E155" s="2" t="s">
        <v>13</v>
      </c>
      <c r="F155" s="4">
        <v>0.97</v>
      </c>
      <c r="J155" s="3" t="str">
        <f>IF(AND(Tabla117[[#This Row],[Valor logrado]]&gt;=Tabla117[[#This Row],[Meta]],Tabla117[[#This Row],[Valor logrado]]&gt;0,Tabla117[[#This Row],[Meta]]&gt;0),"Sí","No")</f>
        <v>No</v>
      </c>
    </row>
    <row r="156" spans="1:10" x14ac:dyDescent="0.25">
      <c r="A156" s="1" t="s">
        <v>300</v>
      </c>
      <c r="B156" s="1" t="s">
        <v>329</v>
      </c>
      <c r="C156" s="1" t="s">
        <v>330</v>
      </c>
      <c r="D156">
        <v>130016</v>
      </c>
      <c r="E156" s="2" t="s">
        <v>13</v>
      </c>
      <c r="F156" s="4">
        <v>0.82</v>
      </c>
      <c r="J156" s="3" t="str">
        <f>IF(AND(Tabla117[[#This Row],[Valor logrado]]&gt;=Tabla117[[#This Row],[Meta]],Tabla117[[#This Row],[Valor logrado]]&gt;0,Tabla117[[#This Row],[Meta]]&gt;0),"Sí","No")</f>
        <v>No</v>
      </c>
    </row>
    <row r="157" spans="1:10" x14ac:dyDescent="0.25">
      <c r="A157" s="1" t="s">
        <v>300</v>
      </c>
      <c r="B157" s="1" t="s">
        <v>331</v>
      </c>
      <c r="C157" s="1" t="s">
        <v>332</v>
      </c>
      <c r="D157">
        <v>130017</v>
      </c>
      <c r="E157" s="2" t="s">
        <v>13</v>
      </c>
      <c r="F157" s="4">
        <v>0.74</v>
      </c>
      <c r="J157" s="3" t="str">
        <f>IF(AND(Tabla117[[#This Row],[Valor logrado]]&gt;=Tabla117[[#This Row],[Meta]],Tabla117[[#This Row],[Valor logrado]]&gt;0,Tabla117[[#This Row],[Meta]]&gt;0),"Sí","No")</f>
        <v>No</v>
      </c>
    </row>
    <row r="158" spans="1:10" x14ac:dyDescent="0.25">
      <c r="A158" s="1" t="s">
        <v>333</v>
      </c>
      <c r="B158" s="1" t="s">
        <v>334</v>
      </c>
      <c r="C158" s="1" t="s">
        <v>335</v>
      </c>
      <c r="D158">
        <v>140001</v>
      </c>
      <c r="E158" s="2" t="s">
        <v>13</v>
      </c>
      <c r="F158" s="4">
        <v>0.97</v>
      </c>
      <c r="J158" s="3" t="str">
        <f>IF(AND(Tabla117[[#This Row],[Valor logrado]]&gt;=Tabla117[[#This Row],[Meta]],Tabla117[[#This Row],[Valor logrado]]&gt;0,Tabla117[[#This Row],[Meta]]&gt;0),"Sí","No")</f>
        <v>No</v>
      </c>
    </row>
    <row r="159" spans="1:10" x14ac:dyDescent="0.25">
      <c r="A159" s="1" t="s">
        <v>333</v>
      </c>
      <c r="B159" s="1" t="s">
        <v>336</v>
      </c>
      <c r="C159" s="1" t="s">
        <v>337</v>
      </c>
      <c r="D159">
        <v>140003</v>
      </c>
      <c r="E159" s="2" t="s">
        <v>13</v>
      </c>
      <c r="F159" s="4">
        <v>0.74</v>
      </c>
      <c r="J159" s="3" t="str">
        <f>IF(AND(Tabla117[[#This Row],[Valor logrado]]&gt;=Tabla117[[#This Row],[Meta]],Tabla117[[#This Row],[Valor logrado]]&gt;0,Tabla117[[#This Row],[Meta]]&gt;0),"Sí","No")</f>
        <v>No</v>
      </c>
    </row>
    <row r="160" spans="1:10" x14ac:dyDescent="0.25">
      <c r="A160" s="1" t="s">
        <v>333</v>
      </c>
      <c r="B160" s="1" t="s">
        <v>338</v>
      </c>
      <c r="C160" s="1" t="s">
        <v>339</v>
      </c>
      <c r="D160">
        <v>140002</v>
      </c>
      <c r="E160" s="2" t="s">
        <v>13</v>
      </c>
      <c r="F160" s="4">
        <v>0.77</v>
      </c>
      <c r="J160" s="3" t="str">
        <f>IF(AND(Tabla117[[#This Row],[Valor logrado]]&gt;=Tabla117[[#This Row],[Meta]],Tabla117[[#This Row],[Valor logrado]]&gt;0,Tabla117[[#This Row],[Meta]]&gt;0),"Sí","No")</f>
        <v>No</v>
      </c>
    </row>
    <row r="161" spans="1:10" ht="25.5" x14ac:dyDescent="0.25">
      <c r="A161" s="1" t="s">
        <v>333</v>
      </c>
      <c r="B161" s="1" t="s">
        <v>340</v>
      </c>
      <c r="C161" s="1" t="s">
        <v>341</v>
      </c>
      <c r="D161">
        <v>140000</v>
      </c>
      <c r="E161" s="2" t="s">
        <v>91</v>
      </c>
      <c r="F161" s="4">
        <v>0.83</v>
      </c>
      <c r="J161" s="3" t="str">
        <f>IF(AND(Tabla117[[#This Row],[Valor logrado]]&gt;=Tabla117[[#This Row],[Meta]],Tabla117[[#This Row],[Valor logrado]]&gt;0,Tabla117[[#This Row],[Meta]]&gt;0),"Sí","No")</f>
        <v>No</v>
      </c>
    </row>
    <row r="162" spans="1:10" x14ac:dyDescent="0.25">
      <c r="A162" s="1" t="s">
        <v>342</v>
      </c>
      <c r="B162" s="1" t="s">
        <v>343</v>
      </c>
      <c r="C162" s="1" t="s">
        <v>344</v>
      </c>
      <c r="D162">
        <v>160001</v>
      </c>
      <c r="E162" s="2" t="s">
        <v>33</v>
      </c>
      <c r="F162" s="4">
        <v>0.74</v>
      </c>
      <c r="J162" s="3" t="str">
        <f>IF(AND(Tabla117[[#This Row],[Valor logrado]]&gt;=Tabla117[[#This Row],[Meta]],Tabla117[[#This Row],[Valor logrado]]&gt;0,Tabla117[[#This Row],[Meta]]&gt;0),"Sí","No")</f>
        <v>No</v>
      </c>
    </row>
    <row r="163" spans="1:10" x14ac:dyDescent="0.25">
      <c r="A163" s="1" t="s">
        <v>342</v>
      </c>
      <c r="B163" s="1" t="s">
        <v>343</v>
      </c>
      <c r="C163" s="1" t="s">
        <v>345</v>
      </c>
      <c r="D163">
        <v>160000</v>
      </c>
      <c r="E163" s="2" t="s">
        <v>16</v>
      </c>
      <c r="F163" s="4">
        <v>0.82</v>
      </c>
      <c r="J163" s="3" t="str">
        <f>IF(AND(Tabla117[[#This Row],[Valor logrado]]&gt;=Tabla117[[#This Row],[Meta]],Tabla117[[#This Row],[Valor logrado]]&gt;0,Tabla117[[#This Row],[Meta]]&gt;0),"Sí","No")</f>
        <v>No</v>
      </c>
    </row>
    <row r="164" spans="1:10" ht="25.5" x14ac:dyDescent="0.25">
      <c r="A164" s="1" t="s">
        <v>342</v>
      </c>
      <c r="B164" s="1" t="s">
        <v>346</v>
      </c>
      <c r="C164" s="1" t="s">
        <v>347</v>
      </c>
      <c r="D164">
        <v>160002</v>
      </c>
      <c r="E164" s="2" t="s">
        <v>13</v>
      </c>
      <c r="F164" s="4">
        <v>0.77</v>
      </c>
      <c r="J164" s="3" t="str">
        <f>IF(AND(Tabla117[[#This Row],[Valor logrado]]&gt;=Tabla117[[#This Row],[Meta]],Tabla117[[#This Row],[Valor logrado]]&gt;0,Tabla117[[#This Row],[Meta]]&gt;0),"Sí","No")</f>
        <v>No</v>
      </c>
    </row>
    <row r="165" spans="1:10" x14ac:dyDescent="0.25">
      <c r="A165" s="1" t="s">
        <v>342</v>
      </c>
      <c r="B165" s="1" t="s">
        <v>348</v>
      </c>
      <c r="C165" s="1" t="s">
        <v>349</v>
      </c>
      <c r="D165">
        <v>160007</v>
      </c>
      <c r="E165" s="2" t="s">
        <v>13</v>
      </c>
      <c r="F165" s="4">
        <v>0.91</v>
      </c>
      <c r="J165" s="3" t="str">
        <f>IF(AND(Tabla117[[#This Row],[Valor logrado]]&gt;=Tabla117[[#This Row],[Meta]],Tabla117[[#This Row],[Valor logrado]]&gt;0,Tabla117[[#This Row],[Meta]]&gt;0),"Sí","No")</f>
        <v>No</v>
      </c>
    </row>
    <row r="166" spans="1:10" ht="25.5" x14ac:dyDescent="0.25">
      <c r="A166" s="1" t="s">
        <v>342</v>
      </c>
      <c r="B166" s="1" t="s">
        <v>350</v>
      </c>
      <c r="C166" s="1" t="s">
        <v>351</v>
      </c>
      <c r="D166">
        <v>160005</v>
      </c>
      <c r="E166" s="2" t="s">
        <v>13</v>
      </c>
      <c r="F166" s="4">
        <v>0.85</v>
      </c>
      <c r="J166" s="3" t="str">
        <f>IF(AND(Tabla117[[#This Row],[Valor logrado]]&gt;=Tabla117[[#This Row],[Meta]],Tabla117[[#This Row],[Valor logrado]]&gt;0,Tabla117[[#This Row],[Meta]]&gt;0),"Sí","No")</f>
        <v>No</v>
      </c>
    </row>
    <row r="167" spans="1:10" x14ac:dyDescent="0.25">
      <c r="A167" s="1" t="s">
        <v>342</v>
      </c>
      <c r="B167" s="1" t="s">
        <v>352</v>
      </c>
      <c r="C167" s="1" t="s">
        <v>353</v>
      </c>
      <c r="D167">
        <v>160006</v>
      </c>
      <c r="E167" s="2" t="s">
        <v>13</v>
      </c>
      <c r="F167" s="4">
        <v>0.77</v>
      </c>
      <c r="J167" s="3" t="str">
        <f>IF(AND(Tabla117[[#This Row],[Valor logrado]]&gt;=Tabla117[[#This Row],[Meta]],Tabla117[[#This Row],[Valor logrado]]&gt;0,Tabla117[[#This Row],[Meta]]&gt;0),"Sí","No")</f>
        <v>No</v>
      </c>
    </row>
    <row r="168" spans="1:10" x14ac:dyDescent="0.25">
      <c r="A168" s="1" t="s">
        <v>342</v>
      </c>
      <c r="B168" s="1" t="s">
        <v>354</v>
      </c>
      <c r="C168" s="1" t="s">
        <v>355</v>
      </c>
      <c r="D168">
        <v>160004</v>
      </c>
      <c r="E168" s="2" t="s">
        <v>13</v>
      </c>
      <c r="F168" s="4">
        <v>0.77</v>
      </c>
      <c r="J168" s="3" t="str">
        <f>IF(AND(Tabla117[[#This Row],[Valor logrado]]&gt;=Tabla117[[#This Row],[Meta]],Tabla117[[#This Row],[Valor logrado]]&gt;0,Tabla117[[#This Row],[Meta]]&gt;0),"Sí","No")</f>
        <v>No</v>
      </c>
    </row>
    <row r="169" spans="1:10" ht="25.5" x14ac:dyDescent="0.25">
      <c r="A169" s="1" t="s">
        <v>342</v>
      </c>
      <c r="B169" s="1" t="s">
        <v>356</v>
      </c>
      <c r="C169" s="1" t="s">
        <v>357</v>
      </c>
      <c r="D169">
        <v>160003</v>
      </c>
      <c r="E169" s="2" t="s">
        <v>13</v>
      </c>
      <c r="F169" s="4">
        <v>0.77</v>
      </c>
      <c r="J169" s="3" t="str">
        <f>IF(AND(Tabla117[[#This Row],[Valor logrado]]&gt;=Tabla117[[#This Row],[Meta]],Tabla117[[#This Row],[Valor logrado]]&gt;0,Tabla117[[#This Row],[Meta]]&gt;0),"Sí","No")</f>
        <v>No</v>
      </c>
    </row>
    <row r="170" spans="1:10" x14ac:dyDescent="0.25">
      <c r="A170" s="1" t="s">
        <v>342</v>
      </c>
      <c r="B170" s="1" t="s">
        <v>358</v>
      </c>
      <c r="C170" s="1" t="s">
        <v>359</v>
      </c>
      <c r="D170">
        <v>160008</v>
      </c>
      <c r="E170" s="2" t="s">
        <v>13</v>
      </c>
      <c r="F170" s="4">
        <v>0.77</v>
      </c>
      <c r="J170" s="3" t="str">
        <f>IF(AND(Tabla117[[#This Row],[Valor logrado]]&gt;=Tabla117[[#This Row],[Meta]],Tabla117[[#This Row],[Valor logrado]]&gt;0,Tabla117[[#This Row],[Meta]]&gt;0),"Sí","No")</f>
        <v>No</v>
      </c>
    </row>
    <row r="171" spans="1:10" x14ac:dyDescent="0.25">
      <c r="A171" s="1" t="s">
        <v>360</v>
      </c>
      <c r="B171" s="1" t="s">
        <v>361</v>
      </c>
      <c r="C171" s="1" t="s">
        <v>362</v>
      </c>
      <c r="D171">
        <v>170003</v>
      </c>
      <c r="E171" s="2" t="s">
        <v>33</v>
      </c>
      <c r="F171" s="4">
        <v>0.77</v>
      </c>
      <c r="J171" s="3" t="str">
        <f>IF(AND(Tabla117[[#This Row],[Valor logrado]]&gt;=Tabla117[[#This Row],[Meta]],Tabla117[[#This Row],[Valor logrado]]&gt;0,Tabla117[[#This Row],[Meta]]&gt;0),"Sí","No")</f>
        <v>No</v>
      </c>
    </row>
    <row r="172" spans="1:10" x14ac:dyDescent="0.25">
      <c r="A172" s="1" t="s">
        <v>360</v>
      </c>
      <c r="B172" s="1" t="s">
        <v>361</v>
      </c>
      <c r="C172" s="1" t="s">
        <v>363</v>
      </c>
      <c r="D172">
        <v>170000</v>
      </c>
      <c r="E172" s="2" t="s">
        <v>16</v>
      </c>
      <c r="F172" s="4">
        <v>0.77</v>
      </c>
      <c r="J172" s="3" t="str">
        <f>IF(AND(Tabla117[[#This Row],[Valor logrado]]&gt;=Tabla117[[#This Row],[Meta]],Tabla117[[#This Row],[Valor logrado]]&gt;0,Tabla117[[#This Row],[Meta]]&gt;0),"Sí","No")</f>
        <v>No</v>
      </c>
    </row>
    <row r="173" spans="1:10" x14ac:dyDescent="0.25">
      <c r="A173" s="1" t="s">
        <v>360</v>
      </c>
      <c r="B173" s="1" t="s">
        <v>361</v>
      </c>
      <c r="C173" s="1" t="s">
        <v>364</v>
      </c>
      <c r="D173">
        <v>170002</v>
      </c>
      <c r="E173" s="2" t="s">
        <v>33</v>
      </c>
      <c r="F173" s="4">
        <v>0.77</v>
      </c>
      <c r="J173" s="3" t="str">
        <f>IF(AND(Tabla117[[#This Row],[Valor logrado]]&gt;=Tabla117[[#This Row],[Meta]],Tabla117[[#This Row],[Valor logrado]]&gt;0,Tabla117[[#This Row],[Meta]]&gt;0),"Sí","No")</f>
        <v>No</v>
      </c>
    </row>
    <row r="174" spans="1:10" x14ac:dyDescent="0.25">
      <c r="A174" s="1" t="s">
        <v>360</v>
      </c>
      <c r="B174" s="1" t="s">
        <v>361</v>
      </c>
      <c r="C174" s="1" t="s">
        <v>365</v>
      </c>
      <c r="D174">
        <v>170001</v>
      </c>
      <c r="E174" s="2" t="s">
        <v>33</v>
      </c>
      <c r="F174" s="4">
        <v>0.77</v>
      </c>
      <c r="J174" s="3" t="str">
        <f>IF(AND(Tabla117[[#This Row],[Valor logrado]]&gt;=Tabla117[[#This Row],[Meta]],Tabla117[[#This Row],[Valor logrado]]&gt;0,Tabla117[[#This Row],[Meta]]&gt;0),"Sí","No")</f>
        <v>No</v>
      </c>
    </row>
    <row r="175" spans="1:10" x14ac:dyDescent="0.25">
      <c r="A175" s="1" t="s">
        <v>366</v>
      </c>
      <c r="B175" s="1" t="s">
        <v>367</v>
      </c>
      <c r="C175" s="1" t="s">
        <v>368</v>
      </c>
      <c r="D175">
        <v>180000</v>
      </c>
      <c r="E175" s="2" t="s">
        <v>91</v>
      </c>
      <c r="F175" s="4">
        <v>0.92</v>
      </c>
      <c r="J175" s="3" t="str">
        <f>IF(AND(Tabla117[[#This Row],[Valor logrado]]&gt;=Tabla117[[#This Row],[Meta]],Tabla117[[#This Row],[Valor logrado]]&gt;0,Tabla117[[#This Row],[Meta]]&gt;0),"Sí","No")</f>
        <v>No</v>
      </c>
    </row>
    <row r="176" spans="1:10" ht="25.5" x14ac:dyDescent="0.25">
      <c r="A176" s="1" t="s">
        <v>366</v>
      </c>
      <c r="B176" s="1" t="s">
        <v>367</v>
      </c>
      <c r="C176" s="1" t="s">
        <v>369</v>
      </c>
      <c r="D176">
        <v>180005</v>
      </c>
      <c r="E176" s="2" t="s">
        <v>33</v>
      </c>
      <c r="F176" s="4">
        <v>0.91</v>
      </c>
      <c r="J176" s="3" t="str">
        <f>IF(AND(Tabla117[[#This Row],[Valor logrado]]&gt;=Tabla117[[#This Row],[Meta]],Tabla117[[#This Row],[Valor logrado]]&gt;0,Tabla117[[#This Row],[Meta]]&gt;0),"Sí","No")</f>
        <v>No</v>
      </c>
    </row>
    <row r="177" spans="1:10" x14ac:dyDescent="0.25">
      <c r="A177" s="1" t="s">
        <v>366</v>
      </c>
      <c r="B177" s="1" t="s">
        <v>370</v>
      </c>
      <c r="C177" s="1" t="s">
        <v>371</v>
      </c>
      <c r="D177">
        <v>180003</v>
      </c>
      <c r="E177" s="2" t="s">
        <v>13</v>
      </c>
      <c r="F177" s="4">
        <v>0.97</v>
      </c>
      <c r="J177" s="3" t="str">
        <f>IF(AND(Tabla117[[#This Row],[Valor logrado]]&gt;=Tabla117[[#This Row],[Meta]],Tabla117[[#This Row],[Valor logrado]]&gt;0,Tabla117[[#This Row],[Meta]]&gt;0),"Sí","No")</f>
        <v>No</v>
      </c>
    </row>
    <row r="178" spans="1:10" x14ac:dyDescent="0.25">
      <c r="A178" s="1" t="s">
        <v>366</v>
      </c>
      <c r="B178" s="1" t="s">
        <v>372</v>
      </c>
      <c r="C178" s="1" t="s">
        <v>373</v>
      </c>
      <c r="D178">
        <v>180001</v>
      </c>
      <c r="E178" s="2" t="s">
        <v>13</v>
      </c>
      <c r="F178" s="4">
        <v>0.89</v>
      </c>
      <c r="J178" s="3" t="str">
        <f>IF(AND(Tabla117[[#This Row],[Valor logrado]]&gt;=Tabla117[[#This Row],[Meta]],Tabla117[[#This Row],[Valor logrado]]&gt;0,Tabla117[[#This Row],[Meta]]&gt;0),"Sí","No")</f>
        <v>No</v>
      </c>
    </row>
    <row r="179" spans="1:10" x14ac:dyDescent="0.25">
      <c r="A179" s="1" t="s">
        <v>366</v>
      </c>
      <c r="B179" s="1" t="s">
        <v>374</v>
      </c>
      <c r="C179" s="1" t="s">
        <v>375</v>
      </c>
      <c r="D179">
        <v>180002</v>
      </c>
      <c r="E179" s="2" t="s">
        <v>13</v>
      </c>
      <c r="F179" s="4">
        <v>0.91</v>
      </c>
      <c r="J179" s="3" t="str">
        <f>IF(AND(Tabla117[[#This Row],[Valor logrado]]&gt;=Tabla117[[#This Row],[Meta]],Tabla117[[#This Row],[Valor logrado]]&gt;0,Tabla117[[#This Row],[Meta]]&gt;0),"Sí","No")</f>
        <v>No</v>
      </c>
    </row>
    <row r="180" spans="1:10" x14ac:dyDescent="0.25">
      <c r="A180" s="1" t="s">
        <v>376</v>
      </c>
      <c r="B180" s="1" t="s">
        <v>377</v>
      </c>
      <c r="C180" s="1" t="s">
        <v>378</v>
      </c>
      <c r="D180">
        <v>190000</v>
      </c>
      <c r="E180" s="2" t="s">
        <v>16</v>
      </c>
      <c r="F180" s="4">
        <v>0.98</v>
      </c>
      <c r="J180" s="3" t="str">
        <f>IF(AND(Tabla117[[#This Row],[Valor logrado]]&gt;=Tabla117[[#This Row],[Meta]],Tabla117[[#This Row],[Valor logrado]]&gt;0,Tabla117[[#This Row],[Meta]]&gt;0),"Sí","No")</f>
        <v>No</v>
      </c>
    </row>
    <row r="181" spans="1:10" x14ac:dyDescent="0.25">
      <c r="A181" s="1" t="s">
        <v>376</v>
      </c>
      <c r="B181" s="1" t="s">
        <v>379</v>
      </c>
      <c r="C181" s="1" t="s">
        <v>380</v>
      </c>
      <c r="D181">
        <v>190006</v>
      </c>
      <c r="E181" s="2" t="s">
        <v>33</v>
      </c>
      <c r="F181" s="4">
        <v>0.98</v>
      </c>
      <c r="J181" s="3" t="str">
        <f>IF(AND(Tabla117[[#This Row],[Valor logrado]]&gt;=Tabla117[[#This Row],[Meta]],Tabla117[[#This Row],[Valor logrado]]&gt;0,Tabla117[[#This Row],[Meta]]&gt;0),"Sí","No")</f>
        <v>No</v>
      </c>
    </row>
    <row r="182" spans="1:10" x14ac:dyDescent="0.25">
      <c r="A182" s="1" t="s">
        <v>376</v>
      </c>
      <c r="B182" s="1" t="s">
        <v>379</v>
      </c>
      <c r="C182" s="1" t="s">
        <v>381</v>
      </c>
      <c r="D182">
        <v>190003</v>
      </c>
      <c r="E182" s="2" t="s">
        <v>13</v>
      </c>
      <c r="F182" s="4">
        <v>0.98</v>
      </c>
      <c r="J182" s="3" t="str">
        <f>IF(AND(Tabla117[[#This Row],[Valor logrado]]&gt;=Tabla117[[#This Row],[Meta]],Tabla117[[#This Row],[Valor logrado]]&gt;0,Tabla117[[#This Row],[Meta]]&gt;0),"Sí","No")</f>
        <v>No</v>
      </c>
    </row>
    <row r="183" spans="1:10" x14ac:dyDescent="0.25">
      <c r="A183" s="1" t="s">
        <v>376</v>
      </c>
      <c r="B183" s="1" t="s">
        <v>382</v>
      </c>
      <c r="C183" s="1" t="s">
        <v>383</v>
      </c>
      <c r="D183">
        <v>190002</v>
      </c>
      <c r="E183" s="2" t="s">
        <v>13</v>
      </c>
      <c r="F183" s="4">
        <v>0.97</v>
      </c>
      <c r="J183" s="3" t="str">
        <f>IF(AND(Tabla117[[#This Row],[Valor logrado]]&gt;=Tabla117[[#This Row],[Meta]],Tabla117[[#This Row],[Valor logrado]]&gt;0,Tabla117[[#This Row],[Meta]]&gt;0),"Sí","No")</f>
        <v>No</v>
      </c>
    </row>
    <row r="184" spans="1:10" x14ac:dyDescent="0.25">
      <c r="A184" s="1" t="s">
        <v>376</v>
      </c>
      <c r="B184" s="1" t="s">
        <v>384</v>
      </c>
      <c r="C184" s="1" t="s">
        <v>385</v>
      </c>
      <c r="D184">
        <v>190001</v>
      </c>
      <c r="E184" s="2" t="s">
        <v>13</v>
      </c>
      <c r="F184" s="4">
        <v>0.97</v>
      </c>
      <c r="J184" s="3" t="str">
        <f>IF(AND(Tabla117[[#This Row],[Valor logrado]]&gt;=Tabla117[[#This Row],[Meta]],Tabla117[[#This Row],[Valor logrado]]&gt;0,Tabla117[[#This Row],[Meta]]&gt;0),"Sí","No")</f>
        <v>No</v>
      </c>
    </row>
    <row r="185" spans="1:10" x14ac:dyDescent="0.25">
      <c r="A185" s="1" t="s">
        <v>386</v>
      </c>
      <c r="B185" s="1" t="s">
        <v>387</v>
      </c>
      <c r="C185" s="1" t="s">
        <v>388</v>
      </c>
      <c r="D185">
        <v>200004</v>
      </c>
      <c r="E185" s="2" t="s">
        <v>33</v>
      </c>
      <c r="F185" s="4">
        <v>0.82</v>
      </c>
      <c r="J185" s="3" t="str">
        <f>IF(AND(Tabla117[[#This Row],[Valor logrado]]&gt;=Tabla117[[#This Row],[Meta]],Tabla117[[#This Row],[Valor logrado]]&gt;0,Tabla117[[#This Row],[Meta]]&gt;0),"Sí","No")</f>
        <v>No</v>
      </c>
    </row>
    <row r="186" spans="1:10" x14ac:dyDescent="0.25">
      <c r="A186" s="1" t="s">
        <v>386</v>
      </c>
      <c r="B186" s="1" t="s">
        <v>387</v>
      </c>
      <c r="C186" s="1" t="s">
        <v>389</v>
      </c>
      <c r="D186">
        <v>200003</v>
      </c>
      <c r="E186" s="2" t="s">
        <v>33</v>
      </c>
      <c r="F186" s="4">
        <v>0.82</v>
      </c>
      <c r="J186" s="3" t="str">
        <f>IF(AND(Tabla117[[#This Row],[Valor logrado]]&gt;=Tabla117[[#This Row],[Meta]],Tabla117[[#This Row],[Valor logrado]]&gt;0,Tabla117[[#This Row],[Meta]]&gt;0),"Sí","No")</f>
        <v>No</v>
      </c>
    </row>
    <row r="187" spans="1:10" x14ac:dyDescent="0.25">
      <c r="A187" s="1" t="s">
        <v>386</v>
      </c>
      <c r="B187" s="1" t="s">
        <v>387</v>
      </c>
      <c r="C187" s="1" t="s">
        <v>390</v>
      </c>
      <c r="D187">
        <v>200000</v>
      </c>
      <c r="E187" s="2" t="s">
        <v>16</v>
      </c>
      <c r="F187" s="4">
        <v>0.84</v>
      </c>
      <c r="J187" s="3" t="str">
        <f>IF(AND(Tabla117[[#This Row],[Valor logrado]]&gt;=Tabla117[[#This Row],[Meta]],Tabla117[[#This Row],[Valor logrado]]&gt;0,Tabla117[[#This Row],[Meta]]&gt;0),"Sí","No")</f>
        <v>No</v>
      </c>
    </row>
    <row r="188" spans="1:10" x14ac:dyDescent="0.25">
      <c r="A188" s="1" t="s">
        <v>386</v>
      </c>
      <c r="B188" s="1" t="s">
        <v>387</v>
      </c>
      <c r="C188" s="1" t="s">
        <v>391</v>
      </c>
      <c r="D188">
        <v>200001</v>
      </c>
      <c r="E188" s="2" t="s">
        <v>33</v>
      </c>
      <c r="F188" s="4">
        <v>0.82</v>
      </c>
      <c r="J188" s="3" t="str">
        <f>IF(AND(Tabla117[[#This Row],[Valor logrado]]&gt;=Tabla117[[#This Row],[Meta]],Tabla117[[#This Row],[Valor logrado]]&gt;0,Tabla117[[#This Row],[Meta]]&gt;0),"Sí","No")</f>
        <v>No</v>
      </c>
    </row>
    <row r="189" spans="1:10" x14ac:dyDescent="0.25">
      <c r="A189" s="1" t="s">
        <v>386</v>
      </c>
      <c r="B189" s="1" t="s">
        <v>387</v>
      </c>
      <c r="C189" s="1" t="s">
        <v>392</v>
      </c>
      <c r="D189">
        <v>200002</v>
      </c>
      <c r="E189" s="2" t="s">
        <v>33</v>
      </c>
      <c r="F189" s="4">
        <v>0.82</v>
      </c>
      <c r="J189" s="3" t="str">
        <f>IF(AND(Tabla117[[#This Row],[Valor logrado]]&gt;=Tabla117[[#This Row],[Meta]],Tabla117[[#This Row],[Valor logrado]]&gt;0,Tabla117[[#This Row],[Meta]]&gt;0),"Sí","No")</f>
        <v>No</v>
      </c>
    </row>
    <row r="190" spans="1:10" x14ac:dyDescent="0.25">
      <c r="A190" s="1" t="s">
        <v>386</v>
      </c>
      <c r="B190" s="1" t="s">
        <v>393</v>
      </c>
      <c r="C190" s="1" t="s">
        <v>394</v>
      </c>
      <c r="D190">
        <v>200010</v>
      </c>
      <c r="E190" s="2" t="s">
        <v>13</v>
      </c>
      <c r="F190" s="4">
        <v>0.74</v>
      </c>
      <c r="J190" s="3" t="str">
        <f>IF(AND(Tabla117[[#This Row],[Valor logrado]]&gt;=Tabla117[[#This Row],[Meta]],Tabla117[[#This Row],[Valor logrado]]&gt;0,Tabla117[[#This Row],[Meta]]&gt;0),"Sí","No")</f>
        <v>No</v>
      </c>
    </row>
    <row r="191" spans="1:10" x14ac:dyDescent="0.25">
      <c r="A191" s="1" t="s">
        <v>386</v>
      </c>
      <c r="B191" s="1" t="s">
        <v>395</v>
      </c>
      <c r="C191" s="1" t="s">
        <v>396</v>
      </c>
      <c r="D191">
        <v>200007</v>
      </c>
      <c r="E191" s="2" t="s">
        <v>13</v>
      </c>
      <c r="F191" s="4">
        <v>0.74</v>
      </c>
      <c r="J191" s="3" t="str">
        <f>IF(AND(Tabla117[[#This Row],[Valor logrado]]&gt;=Tabla117[[#This Row],[Meta]],Tabla117[[#This Row],[Valor logrado]]&gt;0,Tabla117[[#This Row],[Meta]]&gt;0),"Sí","No")</f>
        <v>No</v>
      </c>
    </row>
    <row r="192" spans="1:10" x14ac:dyDescent="0.25">
      <c r="A192" s="1" t="s">
        <v>386</v>
      </c>
      <c r="B192" s="1" t="s">
        <v>397</v>
      </c>
      <c r="C192" s="1" t="s">
        <v>398</v>
      </c>
      <c r="D192">
        <v>200009</v>
      </c>
      <c r="E192" s="2" t="s">
        <v>13</v>
      </c>
      <c r="F192" s="4">
        <v>0.82</v>
      </c>
      <c r="J192" s="3" t="str">
        <f>IF(AND(Tabla117[[#This Row],[Valor logrado]]&gt;=Tabla117[[#This Row],[Meta]],Tabla117[[#This Row],[Valor logrado]]&gt;0,Tabla117[[#This Row],[Meta]]&gt;0),"Sí","No")</f>
        <v>No</v>
      </c>
    </row>
    <row r="193" spans="1:10" x14ac:dyDescent="0.25">
      <c r="A193" s="1" t="s">
        <v>386</v>
      </c>
      <c r="B193" s="1" t="s">
        <v>399</v>
      </c>
      <c r="C193" s="1" t="s">
        <v>400</v>
      </c>
      <c r="D193">
        <v>200011</v>
      </c>
      <c r="E193" s="2" t="s">
        <v>13</v>
      </c>
      <c r="F193" s="4">
        <v>0.97</v>
      </c>
      <c r="J193" s="3" t="str">
        <f>IF(AND(Tabla117[[#This Row],[Valor logrado]]&gt;=Tabla117[[#This Row],[Meta]],Tabla117[[#This Row],[Valor logrado]]&gt;0,Tabla117[[#This Row],[Meta]]&gt;0),"Sí","No")</f>
        <v>No</v>
      </c>
    </row>
    <row r="194" spans="1:10" x14ac:dyDescent="0.25">
      <c r="A194" s="1" t="s">
        <v>386</v>
      </c>
      <c r="B194" s="1" t="s">
        <v>401</v>
      </c>
      <c r="C194" s="1" t="s">
        <v>402</v>
      </c>
      <c r="D194">
        <v>200008</v>
      </c>
      <c r="E194" s="2" t="s">
        <v>13</v>
      </c>
      <c r="F194" s="4">
        <v>0.85</v>
      </c>
      <c r="J194" s="3" t="str">
        <f>IF(AND(Tabla117[[#This Row],[Valor logrado]]&gt;=Tabla117[[#This Row],[Meta]],Tabla117[[#This Row],[Valor logrado]]&gt;0,Tabla117[[#This Row],[Meta]]&gt;0),"Sí","No")</f>
        <v>No</v>
      </c>
    </row>
    <row r="195" spans="1:10" x14ac:dyDescent="0.25">
      <c r="A195" s="1" t="s">
        <v>386</v>
      </c>
      <c r="B195" s="1" t="s">
        <v>403</v>
      </c>
      <c r="C195" s="1" t="s">
        <v>404</v>
      </c>
      <c r="D195">
        <v>200005</v>
      </c>
      <c r="E195" s="2" t="s">
        <v>13</v>
      </c>
      <c r="F195" s="4">
        <v>0.85</v>
      </c>
      <c r="J195" s="3" t="str">
        <f>IF(AND(Tabla117[[#This Row],[Valor logrado]]&gt;=Tabla117[[#This Row],[Meta]],Tabla117[[#This Row],[Valor logrado]]&gt;0,Tabla117[[#This Row],[Meta]]&gt;0),"Sí","No")</f>
        <v>No</v>
      </c>
    </row>
    <row r="196" spans="1:10" ht="25.5" x14ac:dyDescent="0.25">
      <c r="A196" s="1" t="s">
        <v>386</v>
      </c>
      <c r="B196" s="1" t="s">
        <v>405</v>
      </c>
      <c r="C196" s="1" t="s">
        <v>406</v>
      </c>
      <c r="D196">
        <v>200006</v>
      </c>
      <c r="E196" s="2" t="s">
        <v>13</v>
      </c>
      <c r="F196" s="4">
        <v>0.97</v>
      </c>
      <c r="J196" s="3" t="str">
        <f>IF(AND(Tabla117[[#This Row],[Valor logrado]]&gt;=Tabla117[[#This Row],[Meta]],Tabla117[[#This Row],[Valor logrado]]&gt;0,Tabla117[[#This Row],[Meta]]&gt;0),"Sí","No")</f>
        <v>No</v>
      </c>
    </row>
    <row r="197" spans="1:10" x14ac:dyDescent="0.25">
      <c r="A197" s="1" t="s">
        <v>386</v>
      </c>
      <c r="B197" s="1" t="s">
        <v>407</v>
      </c>
      <c r="C197" s="1" t="s">
        <v>408</v>
      </c>
      <c r="D197">
        <v>200012</v>
      </c>
      <c r="E197" s="2" t="s">
        <v>13</v>
      </c>
      <c r="F197" s="4">
        <v>0.91</v>
      </c>
      <c r="J197" s="3" t="str">
        <f>IF(AND(Tabla117[[#This Row],[Valor logrado]]&gt;=Tabla117[[#This Row],[Meta]],Tabla117[[#This Row],[Valor logrado]]&gt;0,Tabla117[[#This Row],[Meta]]&gt;0),"Sí","No")</f>
        <v>No</v>
      </c>
    </row>
    <row r="198" spans="1:10" x14ac:dyDescent="0.25">
      <c r="A198" s="1" t="s">
        <v>409</v>
      </c>
      <c r="B198" s="1" t="s">
        <v>410</v>
      </c>
      <c r="C198" s="1" t="s">
        <v>411</v>
      </c>
      <c r="D198">
        <v>210000</v>
      </c>
      <c r="E198" s="2" t="s">
        <v>16</v>
      </c>
      <c r="F198" s="4">
        <v>0.85</v>
      </c>
      <c r="J198" s="3" t="str">
        <f>IF(AND(Tabla117[[#This Row],[Valor logrado]]&gt;=Tabla117[[#This Row],[Meta]],Tabla117[[#This Row],[Valor logrado]]&gt;0,Tabla117[[#This Row],[Meta]]&gt;0),"Sí","No")</f>
        <v>No</v>
      </c>
    </row>
    <row r="199" spans="1:10" x14ac:dyDescent="0.25">
      <c r="A199" s="1" t="s">
        <v>409</v>
      </c>
      <c r="B199" s="1" t="s">
        <v>412</v>
      </c>
      <c r="C199" s="1" t="s">
        <v>413</v>
      </c>
      <c r="D199">
        <v>210011</v>
      </c>
      <c r="E199" s="2" t="s">
        <v>13</v>
      </c>
      <c r="F199" s="4">
        <v>0.82</v>
      </c>
      <c r="J199" s="3" t="str">
        <f>IF(AND(Tabla117[[#This Row],[Valor logrado]]&gt;=Tabla117[[#This Row],[Meta]],Tabla117[[#This Row],[Valor logrado]]&gt;0,Tabla117[[#This Row],[Meta]]&gt;0),"Sí","No")</f>
        <v>No</v>
      </c>
    </row>
    <row r="200" spans="1:10" x14ac:dyDescent="0.25">
      <c r="A200" s="1" t="s">
        <v>409</v>
      </c>
      <c r="B200" s="1" t="s">
        <v>414</v>
      </c>
      <c r="C200" s="1" t="s">
        <v>415</v>
      </c>
      <c r="D200">
        <v>210010</v>
      </c>
      <c r="E200" s="2" t="s">
        <v>13</v>
      </c>
      <c r="F200" s="4">
        <v>0.89</v>
      </c>
      <c r="J200" s="3" t="str">
        <f>IF(AND(Tabla117[[#This Row],[Valor logrado]]&gt;=Tabla117[[#This Row],[Meta]],Tabla117[[#This Row],[Valor logrado]]&gt;0,Tabla117[[#This Row],[Meta]]&gt;0),"Sí","No")</f>
        <v>No</v>
      </c>
    </row>
    <row r="201" spans="1:10" x14ac:dyDescent="0.25">
      <c r="A201" s="1" t="s">
        <v>409</v>
      </c>
      <c r="B201" s="1" t="s">
        <v>416</v>
      </c>
      <c r="C201" s="1" t="s">
        <v>417</v>
      </c>
      <c r="D201">
        <v>210002</v>
      </c>
      <c r="E201" s="2" t="s">
        <v>13</v>
      </c>
      <c r="F201" s="4">
        <v>0.89</v>
      </c>
      <c r="J201" s="3" t="str">
        <f>IF(AND(Tabla117[[#This Row],[Valor logrado]]&gt;=Tabla117[[#This Row],[Meta]],Tabla117[[#This Row],[Valor logrado]]&gt;0,Tabla117[[#This Row],[Meta]]&gt;0),"Sí","No")</f>
        <v>No</v>
      </c>
    </row>
    <row r="202" spans="1:10" x14ac:dyDescent="0.25">
      <c r="A202" s="1" t="s">
        <v>409</v>
      </c>
      <c r="B202" s="1" t="s">
        <v>418</v>
      </c>
      <c r="C202" s="1" t="s">
        <v>419</v>
      </c>
      <c r="D202">
        <v>210006</v>
      </c>
      <c r="E202" s="2" t="s">
        <v>13</v>
      </c>
      <c r="F202" s="4">
        <v>0.85</v>
      </c>
      <c r="J202" s="3" t="str">
        <f>IF(AND(Tabla117[[#This Row],[Valor logrado]]&gt;=Tabla117[[#This Row],[Meta]],Tabla117[[#This Row],[Valor logrado]]&gt;0,Tabla117[[#This Row],[Meta]]&gt;0),"Sí","No")</f>
        <v>No</v>
      </c>
    </row>
    <row r="203" spans="1:10" x14ac:dyDescent="0.25">
      <c r="A203" s="1" t="s">
        <v>409</v>
      </c>
      <c r="B203" s="1" t="s">
        <v>420</v>
      </c>
      <c r="C203" s="1" t="s">
        <v>421</v>
      </c>
      <c r="D203">
        <v>210007</v>
      </c>
      <c r="E203" s="2" t="s">
        <v>13</v>
      </c>
      <c r="F203" s="4">
        <v>0.74</v>
      </c>
      <c r="J203" s="3" t="str">
        <f>IF(AND(Tabla117[[#This Row],[Valor logrado]]&gt;=Tabla117[[#This Row],[Meta]],Tabla117[[#This Row],[Valor logrado]]&gt;0,Tabla117[[#This Row],[Meta]]&gt;0),"Sí","No")</f>
        <v>No</v>
      </c>
    </row>
    <row r="204" spans="1:10" x14ac:dyDescent="0.25">
      <c r="A204" s="1" t="s">
        <v>409</v>
      </c>
      <c r="B204" s="1" t="s">
        <v>422</v>
      </c>
      <c r="C204" s="1" t="s">
        <v>423</v>
      </c>
      <c r="D204">
        <v>210004</v>
      </c>
      <c r="E204" s="2" t="s">
        <v>13</v>
      </c>
      <c r="F204" s="4">
        <v>0.74</v>
      </c>
      <c r="J204" s="3" t="str">
        <f>IF(AND(Tabla117[[#This Row],[Valor logrado]]&gt;=Tabla117[[#This Row],[Meta]],Tabla117[[#This Row],[Valor logrado]]&gt;0,Tabla117[[#This Row],[Meta]]&gt;0),"Sí","No")</f>
        <v>No</v>
      </c>
    </row>
    <row r="205" spans="1:10" x14ac:dyDescent="0.25">
      <c r="A205" s="1" t="s">
        <v>409</v>
      </c>
      <c r="B205" s="1" t="s">
        <v>424</v>
      </c>
      <c r="C205" s="1" t="s">
        <v>425</v>
      </c>
      <c r="D205">
        <v>210005</v>
      </c>
      <c r="E205" s="2" t="s">
        <v>13</v>
      </c>
      <c r="F205" s="4">
        <v>0.89</v>
      </c>
      <c r="J205" s="3" t="str">
        <f>IF(AND(Tabla117[[#This Row],[Valor logrado]]&gt;=Tabla117[[#This Row],[Meta]],Tabla117[[#This Row],[Valor logrado]]&gt;0,Tabla117[[#This Row],[Meta]]&gt;0),"Sí","No")</f>
        <v>No</v>
      </c>
    </row>
    <row r="206" spans="1:10" x14ac:dyDescent="0.25">
      <c r="A206" s="1" t="s">
        <v>409</v>
      </c>
      <c r="B206" s="1" t="s">
        <v>426</v>
      </c>
      <c r="C206" s="1" t="s">
        <v>427</v>
      </c>
      <c r="D206">
        <v>210013</v>
      </c>
      <c r="E206" s="2" t="s">
        <v>13</v>
      </c>
      <c r="F206" s="4">
        <v>0.97</v>
      </c>
      <c r="J206" s="3" t="str">
        <f>IF(AND(Tabla117[[#This Row],[Valor logrado]]&gt;=Tabla117[[#This Row],[Meta]],Tabla117[[#This Row],[Valor logrado]]&gt;0,Tabla117[[#This Row],[Meta]]&gt;0),"Sí","No")</f>
        <v>No</v>
      </c>
    </row>
    <row r="207" spans="1:10" x14ac:dyDescent="0.25">
      <c r="A207" s="1" t="s">
        <v>409</v>
      </c>
      <c r="B207" s="1" t="s">
        <v>428</v>
      </c>
      <c r="C207" s="1" t="s">
        <v>429</v>
      </c>
      <c r="D207">
        <v>210003</v>
      </c>
      <c r="E207" s="2" t="s">
        <v>13</v>
      </c>
      <c r="F207" s="4">
        <v>0.89</v>
      </c>
      <c r="J207" s="3" t="str">
        <f>IF(AND(Tabla117[[#This Row],[Valor logrado]]&gt;=Tabla117[[#This Row],[Meta]],Tabla117[[#This Row],[Valor logrado]]&gt;0,Tabla117[[#This Row],[Meta]]&gt;0),"Sí","No")</f>
        <v>No</v>
      </c>
    </row>
    <row r="208" spans="1:10" x14ac:dyDescent="0.25">
      <c r="A208" s="1" t="s">
        <v>409</v>
      </c>
      <c r="B208" s="1" t="s">
        <v>430</v>
      </c>
      <c r="C208" s="1" t="s">
        <v>431</v>
      </c>
      <c r="D208">
        <v>210012</v>
      </c>
      <c r="E208" s="2" t="s">
        <v>13</v>
      </c>
      <c r="F208" s="4">
        <v>0.85</v>
      </c>
      <c r="J208" s="3" t="str">
        <f>IF(AND(Tabla117[[#This Row],[Valor logrado]]&gt;=Tabla117[[#This Row],[Meta]],Tabla117[[#This Row],[Valor logrado]]&gt;0,Tabla117[[#This Row],[Meta]]&gt;0),"Sí","No")</f>
        <v>No</v>
      </c>
    </row>
    <row r="209" spans="1:10" x14ac:dyDescent="0.25">
      <c r="A209" s="1" t="s">
        <v>409</v>
      </c>
      <c r="B209" s="1" t="s">
        <v>432</v>
      </c>
      <c r="C209" s="1" t="s">
        <v>433</v>
      </c>
      <c r="D209">
        <v>210001</v>
      </c>
      <c r="E209" s="2" t="s">
        <v>13</v>
      </c>
      <c r="F209" s="4">
        <v>0.82</v>
      </c>
      <c r="J209" s="3" t="str">
        <f>IF(AND(Tabla117[[#This Row],[Valor logrado]]&gt;=Tabla117[[#This Row],[Meta]],Tabla117[[#This Row],[Valor logrado]]&gt;0,Tabla117[[#This Row],[Meta]]&gt;0),"Sí","No")</f>
        <v>No</v>
      </c>
    </row>
    <row r="210" spans="1:10" x14ac:dyDescent="0.25">
      <c r="A210" s="1" t="s">
        <v>409</v>
      </c>
      <c r="B210" s="1" t="s">
        <v>434</v>
      </c>
      <c r="C210" s="1" t="s">
        <v>435</v>
      </c>
      <c r="D210">
        <v>210009</v>
      </c>
      <c r="E210" s="2" t="s">
        <v>13</v>
      </c>
      <c r="F210" s="4">
        <v>0.82</v>
      </c>
      <c r="J210" s="3" t="str">
        <f>IF(AND(Tabla117[[#This Row],[Valor logrado]]&gt;=Tabla117[[#This Row],[Meta]],Tabla117[[#This Row],[Valor logrado]]&gt;0,Tabla117[[#This Row],[Meta]]&gt;0),"Sí","No")</f>
        <v>No</v>
      </c>
    </row>
    <row r="211" spans="1:10" x14ac:dyDescent="0.25">
      <c r="A211" s="1" t="s">
        <v>409</v>
      </c>
      <c r="B211" s="1" t="s">
        <v>436</v>
      </c>
      <c r="C211" s="1" t="s">
        <v>437</v>
      </c>
      <c r="D211">
        <v>210008</v>
      </c>
      <c r="E211" s="2" t="s">
        <v>13</v>
      </c>
      <c r="F211" s="4">
        <v>0.77</v>
      </c>
      <c r="J211" s="3" t="str">
        <f>IF(AND(Tabla117[[#This Row],[Valor logrado]]&gt;=Tabla117[[#This Row],[Meta]],Tabla117[[#This Row],[Valor logrado]]&gt;0,Tabla117[[#This Row],[Meta]]&gt;0),"Sí","No")</f>
        <v>No</v>
      </c>
    </row>
    <row r="212" spans="1:10" x14ac:dyDescent="0.25">
      <c r="A212" s="1" t="s">
        <v>409</v>
      </c>
      <c r="B212" s="1" t="s">
        <v>438</v>
      </c>
      <c r="C212" s="1" t="s">
        <v>439</v>
      </c>
      <c r="D212">
        <v>210014</v>
      </c>
      <c r="E212" s="2" t="s">
        <v>13</v>
      </c>
      <c r="F212" s="4">
        <v>0.97</v>
      </c>
      <c r="J212" s="3" t="str">
        <f>IF(AND(Tabla117[[#This Row],[Valor logrado]]&gt;=Tabla117[[#This Row],[Meta]],Tabla117[[#This Row],[Valor logrado]]&gt;0,Tabla117[[#This Row],[Meta]]&gt;0),"Sí","No")</f>
        <v>No</v>
      </c>
    </row>
    <row r="213" spans="1:10" x14ac:dyDescent="0.25">
      <c r="A213" s="1" t="s">
        <v>440</v>
      </c>
      <c r="B213" s="1" t="s">
        <v>441</v>
      </c>
      <c r="C213" s="1" t="s">
        <v>442</v>
      </c>
      <c r="D213">
        <v>220001</v>
      </c>
      <c r="E213" s="2" t="s">
        <v>33</v>
      </c>
      <c r="F213" s="4">
        <v>0.89</v>
      </c>
      <c r="J213" s="3" t="str">
        <f>IF(AND(Tabla117[[#This Row],[Valor logrado]]&gt;=Tabla117[[#This Row],[Meta]],Tabla117[[#This Row],[Valor logrado]]&gt;0,Tabla117[[#This Row],[Meta]]&gt;0),"Sí","No")</f>
        <v>No</v>
      </c>
    </row>
    <row r="214" spans="1:10" x14ac:dyDescent="0.25">
      <c r="A214" s="1" t="s">
        <v>440</v>
      </c>
      <c r="B214" s="1" t="s">
        <v>441</v>
      </c>
      <c r="C214" s="1" t="s">
        <v>443</v>
      </c>
      <c r="D214">
        <v>220000</v>
      </c>
      <c r="E214" s="2" t="s">
        <v>16</v>
      </c>
      <c r="F214" s="4">
        <v>0.9</v>
      </c>
      <c r="J214" s="3" t="str">
        <f>IF(AND(Tabla117[[#This Row],[Valor logrado]]&gt;=Tabla117[[#This Row],[Meta]],Tabla117[[#This Row],[Valor logrado]]&gt;0,Tabla117[[#This Row],[Meta]]&gt;0),"Sí","No")</f>
        <v>No</v>
      </c>
    </row>
    <row r="215" spans="1:10" x14ac:dyDescent="0.25">
      <c r="A215" s="1" t="s">
        <v>440</v>
      </c>
      <c r="B215" s="1" t="s">
        <v>444</v>
      </c>
      <c r="C215" s="1" t="s">
        <v>445</v>
      </c>
      <c r="D215">
        <v>220005</v>
      </c>
      <c r="E215" s="2" t="s">
        <v>13</v>
      </c>
      <c r="F215" s="4">
        <v>0.97</v>
      </c>
      <c r="J215" s="3" t="str">
        <f>IF(AND(Tabla117[[#This Row],[Valor logrado]]&gt;=Tabla117[[#This Row],[Meta]],Tabla117[[#This Row],[Valor logrado]]&gt;0,Tabla117[[#This Row],[Meta]]&gt;0),"Sí","No")</f>
        <v>No</v>
      </c>
    </row>
    <row r="216" spans="1:10" x14ac:dyDescent="0.25">
      <c r="A216" s="1" t="s">
        <v>440</v>
      </c>
      <c r="B216" s="1" t="s">
        <v>444</v>
      </c>
      <c r="C216" s="1" t="s">
        <v>446</v>
      </c>
      <c r="D216">
        <v>220009</v>
      </c>
      <c r="E216" s="2" t="s">
        <v>33</v>
      </c>
      <c r="F216" s="4">
        <v>0.97</v>
      </c>
      <c r="J216" s="3" t="str">
        <f>IF(AND(Tabla117[[#This Row],[Valor logrado]]&gt;=Tabla117[[#This Row],[Meta]],Tabla117[[#This Row],[Valor logrado]]&gt;0,Tabla117[[#This Row],[Meta]]&gt;0),"Sí","No")</f>
        <v>No</v>
      </c>
    </row>
    <row r="217" spans="1:10" x14ac:dyDescent="0.25">
      <c r="A217" s="1" t="s">
        <v>440</v>
      </c>
      <c r="B217" s="1" t="s">
        <v>444</v>
      </c>
      <c r="C217" s="1" t="s">
        <v>447</v>
      </c>
      <c r="D217">
        <v>220007</v>
      </c>
      <c r="E217" s="2" t="s">
        <v>33</v>
      </c>
      <c r="F217" s="4">
        <v>0.97</v>
      </c>
      <c r="J217" s="3" t="str">
        <f>IF(AND(Tabla117[[#This Row],[Valor logrado]]&gt;=Tabla117[[#This Row],[Meta]],Tabla117[[#This Row],[Valor logrado]]&gt;0,Tabla117[[#This Row],[Meta]]&gt;0),"Sí","No")</f>
        <v>No</v>
      </c>
    </row>
    <row r="218" spans="1:10" x14ac:dyDescent="0.25">
      <c r="A218" s="1" t="s">
        <v>440</v>
      </c>
      <c r="B218" s="1" t="s">
        <v>448</v>
      </c>
      <c r="C218" s="1" t="s">
        <v>449</v>
      </c>
      <c r="D218">
        <v>220003</v>
      </c>
      <c r="E218" s="2" t="s">
        <v>33</v>
      </c>
      <c r="F218" s="4">
        <v>0.91</v>
      </c>
      <c r="J218" s="3" t="str">
        <f>IF(AND(Tabla117[[#This Row],[Valor logrado]]&gt;=Tabla117[[#This Row],[Meta]],Tabla117[[#This Row],[Valor logrado]]&gt;0,Tabla117[[#This Row],[Meta]]&gt;0),"Sí","No")</f>
        <v>No</v>
      </c>
    </row>
    <row r="219" spans="1:10" x14ac:dyDescent="0.25">
      <c r="A219" s="1" t="s">
        <v>440</v>
      </c>
      <c r="B219" s="1" t="s">
        <v>448</v>
      </c>
      <c r="C219" s="1" t="s">
        <v>450</v>
      </c>
      <c r="D219">
        <v>220006</v>
      </c>
      <c r="E219" s="2" t="s">
        <v>13</v>
      </c>
      <c r="F219" s="4">
        <v>0.91</v>
      </c>
      <c r="J219" s="3" t="str">
        <f>IF(AND(Tabla117[[#This Row],[Valor logrado]]&gt;=Tabla117[[#This Row],[Meta]],Tabla117[[#This Row],[Valor logrado]]&gt;0,Tabla117[[#This Row],[Meta]]&gt;0),"Sí","No")</f>
        <v>No</v>
      </c>
    </row>
    <row r="220" spans="1:10" x14ac:dyDescent="0.25">
      <c r="A220" s="1" t="s">
        <v>440</v>
      </c>
      <c r="B220" s="1" t="s">
        <v>451</v>
      </c>
      <c r="C220" s="1" t="s">
        <v>452</v>
      </c>
      <c r="D220">
        <v>220010</v>
      </c>
      <c r="E220" s="2" t="s">
        <v>13</v>
      </c>
      <c r="F220" s="4">
        <v>0.74</v>
      </c>
      <c r="J220" s="3" t="str">
        <f>IF(AND(Tabla117[[#This Row],[Valor logrado]]&gt;=Tabla117[[#This Row],[Meta]],Tabla117[[#This Row],[Valor logrado]]&gt;0,Tabla117[[#This Row],[Meta]]&gt;0),"Sí","No")</f>
        <v>No</v>
      </c>
    </row>
    <row r="221" spans="1:10" x14ac:dyDescent="0.25">
      <c r="A221" s="1" t="s">
        <v>440</v>
      </c>
      <c r="B221" s="1" t="s">
        <v>453</v>
      </c>
      <c r="C221" s="1" t="s">
        <v>454</v>
      </c>
      <c r="D221">
        <v>220004</v>
      </c>
      <c r="E221" s="2" t="s">
        <v>13</v>
      </c>
      <c r="F221" s="4">
        <v>0.91</v>
      </c>
      <c r="J221" s="3" t="str">
        <f>IF(AND(Tabla117[[#This Row],[Valor logrado]]&gt;=Tabla117[[#This Row],[Meta]],Tabla117[[#This Row],[Valor logrado]]&gt;0,Tabla117[[#This Row],[Meta]]&gt;0),"Sí","No")</f>
        <v>No</v>
      </c>
    </row>
    <row r="222" spans="1:10" x14ac:dyDescent="0.25">
      <c r="A222" s="1" t="s">
        <v>440</v>
      </c>
      <c r="B222" s="1" t="s">
        <v>455</v>
      </c>
      <c r="C222" s="1" t="s">
        <v>456</v>
      </c>
      <c r="D222">
        <v>220008</v>
      </c>
      <c r="E222" s="2" t="s">
        <v>13</v>
      </c>
      <c r="F222" s="4">
        <v>0.74</v>
      </c>
      <c r="J222" s="3" t="str">
        <f>IF(AND(Tabla117[[#This Row],[Valor logrado]]&gt;=Tabla117[[#This Row],[Meta]],Tabla117[[#This Row],[Valor logrado]]&gt;0,Tabla117[[#This Row],[Meta]]&gt;0),"Sí","No")</f>
        <v>No</v>
      </c>
    </row>
    <row r="223" spans="1:10" x14ac:dyDescent="0.25">
      <c r="A223" s="1" t="s">
        <v>440</v>
      </c>
      <c r="B223" s="1" t="s">
        <v>457</v>
      </c>
      <c r="C223" s="1" t="s">
        <v>458</v>
      </c>
      <c r="D223">
        <v>220002</v>
      </c>
      <c r="E223" s="2" t="s">
        <v>13</v>
      </c>
      <c r="F223" s="4">
        <v>0.97</v>
      </c>
      <c r="J223" s="3" t="str">
        <f>IF(AND(Tabla117[[#This Row],[Valor logrado]]&gt;=Tabla117[[#This Row],[Meta]],Tabla117[[#This Row],[Valor logrado]]&gt;0,Tabla117[[#This Row],[Meta]]&gt;0),"Sí","No")</f>
        <v>No</v>
      </c>
    </row>
    <row r="224" spans="1:10" x14ac:dyDescent="0.25">
      <c r="A224" s="1" t="s">
        <v>459</v>
      </c>
      <c r="B224" s="1" t="s">
        <v>460</v>
      </c>
      <c r="C224" s="1" t="s">
        <v>461</v>
      </c>
      <c r="D224">
        <v>230003</v>
      </c>
      <c r="E224" s="2" t="s">
        <v>33</v>
      </c>
      <c r="F224" s="4">
        <v>0.91</v>
      </c>
      <c r="J224" s="3" t="str">
        <f>IF(AND(Tabla117[[#This Row],[Valor logrado]]&gt;=Tabla117[[#This Row],[Meta]],Tabla117[[#This Row],[Valor logrado]]&gt;0,Tabla117[[#This Row],[Meta]]&gt;0),"Sí","No")</f>
        <v>No</v>
      </c>
    </row>
    <row r="225" spans="1:10" x14ac:dyDescent="0.25">
      <c r="A225" s="1" t="s">
        <v>459</v>
      </c>
      <c r="B225" s="1" t="s">
        <v>460</v>
      </c>
      <c r="C225" s="1" t="s">
        <v>462</v>
      </c>
      <c r="D225">
        <v>230002</v>
      </c>
      <c r="E225" s="2" t="s">
        <v>33</v>
      </c>
      <c r="F225" s="4">
        <v>0.91</v>
      </c>
      <c r="J225" s="3" t="str">
        <f>IF(AND(Tabla117[[#This Row],[Valor logrado]]&gt;=Tabla117[[#This Row],[Meta]],Tabla117[[#This Row],[Valor logrado]]&gt;0,Tabla117[[#This Row],[Meta]]&gt;0),"Sí","No")</f>
        <v>No</v>
      </c>
    </row>
    <row r="226" spans="1:10" x14ac:dyDescent="0.25">
      <c r="A226" s="1" t="s">
        <v>459</v>
      </c>
      <c r="B226" s="1" t="s">
        <v>460</v>
      </c>
      <c r="C226" s="1" t="s">
        <v>463</v>
      </c>
      <c r="D226">
        <v>230004</v>
      </c>
      <c r="E226" s="2" t="s">
        <v>33</v>
      </c>
      <c r="F226" s="4">
        <v>0.91</v>
      </c>
      <c r="J226" s="3" t="str">
        <f>IF(AND(Tabla117[[#This Row],[Valor logrado]]&gt;=Tabla117[[#This Row],[Meta]],Tabla117[[#This Row],[Valor logrado]]&gt;0,Tabla117[[#This Row],[Meta]]&gt;0),"Sí","No")</f>
        <v>No</v>
      </c>
    </row>
    <row r="227" spans="1:10" x14ac:dyDescent="0.25">
      <c r="A227" s="1" t="s">
        <v>459</v>
      </c>
      <c r="B227" s="1" t="s">
        <v>460</v>
      </c>
      <c r="C227" s="1" t="s">
        <v>464</v>
      </c>
      <c r="D227">
        <v>230000</v>
      </c>
      <c r="E227" s="2" t="s">
        <v>16</v>
      </c>
      <c r="F227" s="4">
        <v>0.93</v>
      </c>
      <c r="J227" s="3" t="str">
        <f>IF(AND(Tabla117[[#This Row],[Valor logrado]]&gt;=Tabla117[[#This Row],[Meta]],Tabla117[[#This Row],[Valor logrado]]&gt;0,Tabla117[[#This Row],[Meta]]&gt;0),"Sí","No")</f>
        <v>No</v>
      </c>
    </row>
    <row r="228" spans="1:10" x14ac:dyDescent="0.25">
      <c r="A228" s="1" t="s">
        <v>459</v>
      </c>
      <c r="B228" s="1" t="s">
        <v>465</v>
      </c>
      <c r="C228" s="1" t="s">
        <v>466</v>
      </c>
      <c r="D228">
        <v>230001</v>
      </c>
      <c r="E228" s="2" t="s">
        <v>13</v>
      </c>
      <c r="F228" s="4">
        <v>0.97</v>
      </c>
      <c r="J228" s="3" t="str">
        <f>IF(AND(Tabla117[[#This Row],[Valor logrado]]&gt;=Tabla117[[#This Row],[Meta]],Tabla117[[#This Row],[Valor logrado]]&gt;0,Tabla117[[#This Row],[Meta]]&gt;0),"Sí","No")</f>
        <v>No</v>
      </c>
    </row>
    <row r="229" spans="1:10" x14ac:dyDescent="0.25">
      <c r="A229" s="1" t="s">
        <v>467</v>
      </c>
      <c r="B229" s="1" t="s">
        <v>468</v>
      </c>
      <c r="C229" s="1" t="s">
        <v>469</v>
      </c>
      <c r="D229">
        <v>240000</v>
      </c>
      <c r="E229" s="2" t="s">
        <v>16</v>
      </c>
      <c r="F229" s="4">
        <v>0.87</v>
      </c>
      <c r="J229" s="3" t="str">
        <f>IF(AND(Tabla117[[#This Row],[Valor logrado]]&gt;=Tabla117[[#This Row],[Meta]],Tabla117[[#This Row],[Valor logrado]]&gt;0,Tabla117[[#This Row],[Meta]]&gt;0),"Sí","No")</f>
        <v>No</v>
      </c>
    </row>
    <row r="230" spans="1:10" x14ac:dyDescent="0.25">
      <c r="A230" s="1" t="s">
        <v>467</v>
      </c>
      <c r="B230" s="1" t="s">
        <v>470</v>
      </c>
      <c r="C230" s="1" t="s">
        <v>471</v>
      </c>
      <c r="D230">
        <v>240001</v>
      </c>
      <c r="E230" s="2" t="s">
        <v>13</v>
      </c>
      <c r="F230" s="4">
        <v>0.82</v>
      </c>
      <c r="J230" s="3" t="str">
        <f>IF(AND(Tabla117[[#This Row],[Valor logrado]]&gt;=Tabla117[[#This Row],[Meta]],Tabla117[[#This Row],[Valor logrado]]&gt;0,Tabla117[[#This Row],[Meta]]&gt;0),"Sí","No")</f>
        <v>No</v>
      </c>
    </row>
    <row r="231" spans="1:10" ht="25.5" x14ac:dyDescent="0.25">
      <c r="A231" s="1" t="s">
        <v>467</v>
      </c>
      <c r="B231" s="1" t="s">
        <v>472</v>
      </c>
      <c r="C231" s="1" t="s">
        <v>473</v>
      </c>
      <c r="D231">
        <v>240002</v>
      </c>
      <c r="E231" s="2" t="s">
        <v>13</v>
      </c>
      <c r="F231" s="4">
        <v>0.97</v>
      </c>
      <c r="J231" s="3" t="str">
        <f>IF(AND(Tabla117[[#This Row],[Valor logrado]]&gt;=Tabla117[[#This Row],[Meta]],Tabla117[[#This Row],[Valor logrado]]&gt;0,Tabla117[[#This Row],[Meta]]&gt;0),"Sí","No")</f>
        <v>No</v>
      </c>
    </row>
    <row r="232" spans="1:10" x14ac:dyDescent="0.25">
      <c r="A232" s="1" t="s">
        <v>467</v>
      </c>
      <c r="B232" s="1" t="s">
        <v>474</v>
      </c>
      <c r="C232" s="1" t="s">
        <v>475</v>
      </c>
      <c r="D232">
        <v>240003</v>
      </c>
      <c r="E232" s="2" t="s">
        <v>13</v>
      </c>
      <c r="F232" s="4">
        <v>0.82</v>
      </c>
      <c r="J232" s="3" t="str">
        <f>IF(AND(Tabla117[[#This Row],[Valor logrado]]&gt;=Tabla117[[#This Row],[Meta]],Tabla117[[#This Row],[Valor logrado]]&gt;0,Tabla117[[#This Row],[Meta]]&gt;0),"Sí","No")</f>
        <v>No</v>
      </c>
    </row>
    <row r="233" spans="1:10" x14ac:dyDescent="0.25">
      <c r="A233" s="1" t="s">
        <v>476</v>
      </c>
      <c r="B233" s="1" t="s">
        <v>477</v>
      </c>
      <c r="C233" s="1" t="s">
        <v>478</v>
      </c>
      <c r="D233">
        <v>250000</v>
      </c>
      <c r="E233" s="2" t="s">
        <v>16</v>
      </c>
      <c r="F233" s="4">
        <v>0.78</v>
      </c>
      <c r="J233" s="3" t="str">
        <f>IF(AND(Tabla117[[#This Row],[Valor logrado]]&gt;=Tabla117[[#This Row],[Meta]],Tabla117[[#This Row],[Valor logrado]]&gt;0,Tabla117[[#This Row],[Meta]]&gt;0),"Sí","No")</f>
        <v>No</v>
      </c>
    </row>
    <row r="234" spans="1:10" x14ac:dyDescent="0.25">
      <c r="A234" s="1" t="s">
        <v>476</v>
      </c>
      <c r="B234" s="1" t="s">
        <v>479</v>
      </c>
      <c r="C234" s="1" t="s">
        <v>480</v>
      </c>
      <c r="D234">
        <v>250004</v>
      </c>
      <c r="E234" s="2" t="s">
        <v>13</v>
      </c>
      <c r="F234" s="4">
        <v>0.77</v>
      </c>
      <c r="J234" s="3" t="str">
        <f>IF(AND(Tabla117[[#This Row],[Valor logrado]]&gt;=Tabla117[[#This Row],[Meta]],Tabla117[[#This Row],[Valor logrado]]&gt;0,Tabla117[[#This Row],[Meta]]&gt;0),"Sí","No")</f>
        <v>No</v>
      </c>
    </row>
    <row r="235" spans="1:10" x14ac:dyDescent="0.25">
      <c r="A235" s="1" t="s">
        <v>476</v>
      </c>
      <c r="B235" s="1" t="s">
        <v>481</v>
      </c>
      <c r="C235" s="1" t="s">
        <v>482</v>
      </c>
      <c r="D235">
        <v>250002</v>
      </c>
      <c r="E235" s="2" t="s">
        <v>13</v>
      </c>
      <c r="F235" s="4">
        <v>0.77</v>
      </c>
      <c r="J235" s="3" t="str">
        <f>IF(AND(Tabla117[[#This Row],[Valor logrado]]&gt;=Tabla117[[#This Row],[Meta]],Tabla117[[#This Row],[Valor logrado]]&gt;0,Tabla117[[#This Row],[Meta]]&gt;0),"Sí","No")</f>
        <v>No</v>
      </c>
    </row>
    <row r="236" spans="1:10" x14ac:dyDescent="0.25">
      <c r="A236" s="1" t="s">
        <v>476</v>
      </c>
      <c r="B236" s="1" t="s">
        <v>483</v>
      </c>
      <c r="C236" s="1" t="s">
        <v>484</v>
      </c>
      <c r="D236">
        <v>250001</v>
      </c>
      <c r="E236" s="2" t="s">
        <v>13</v>
      </c>
      <c r="F236" s="4">
        <v>0.74</v>
      </c>
      <c r="J236" s="3" t="str">
        <f>IF(AND(Tabla117[[#This Row],[Valor logrado]]&gt;=Tabla117[[#This Row],[Meta]],Tabla117[[#This Row],[Valor logrado]]&gt;0,Tabla117[[#This Row],[Meta]]&gt;0),"Sí","No")</f>
        <v>No</v>
      </c>
    </row>
    <row r="237" spans="1:10" x14ac:dyDescent="0.25">
      <c r="A237" s="1" t="s">
        <v>476</v>
      </c>
      <c r="B237" s="1" t="s">
        <v>485</v>
      </c>
      <c r="C237" s="1" t="s">
        <v>486</v>
      </c>
      <c r="D237">
        <v>250003</v>
      </c>
      <c r="E237" s="2" t="s">
        <v>13</v>
      </c>
      <c r="F237" s="4">
        <v>0.82</v>
      </c>
      <c r="J237" s="3" t="str">
        <f>IF(AND(Tabla117[[#This Row],[Valor logrado]]&gt;=Tabla117[[#This Row],[Meta]],Tabla117[[#This Row],[Valor logrado]]&gt;0,Tabla117[[#This Row],[Meta]]&gt;0),"Sí","No")</f>
        <v>No</v>
      </c>
    </row>
    <row r="238" spans="1:10" x14ac:dyDescent="0.25">
      <c r="A238" s="1" t="s">
        <v>487</v>
      </c>
      <c r="B238" s="1" t="s">
        <v>488</v>
      </c>
      <c r="C238" s="1" t="s">
        <v>489</v>
      </c>
      <c r="D238">
        <v>150200</v>
      </c>
      <c r="E238" s="2" t="s">
        <v>16</v>
      </c>
      <c r="F238" s="4">
        <v>0.86</v>
      </c>
      <c r="J238" s="3" t="str">
        <f>IF(AND(Tabla117[[#This Row],[Valor logrado]]&gt;=Tabla117[[#This Row],[Meta]],Tabla117[[#This Row],[Valor logrado]]&gt;0,Tabla117[[#This Row],[Meta]]&gt;0),"Sí","No")</f>
        <v>No</v>
      </c>
    </row>
    <row r="239" spans="1:10" x14ac:dyDescent="0.25">
      <c r="A239" s="1" t="s">
        <v>487</v>
      </c>
      <c r="B239" s="1" t="s">
        <v>490</v>
      </c>
      <c r="C239" s="1" t="s">
        <v>491</v>
      </c>
      <c r="D239">
        <v>150201</v>
      </c>
      <c r="E239" s="2" t="s">
        <v>13</v>
      </c>
      <c r="F239" s="4">
        <v>0.74</v>
      </c>
      <c r="J239" s="3" t="str">
        <f>IF(AND(Tabla117[[#This Row],[Valor logrado]]&gt;=Tabla117[[#This Row],[Meta]],Tabla117[[#This Row],[Valor logrado]]&gt;0,Tabla117[[#This Row],[Meta]]&gt;0),"Sí","No")</f>
        <v>No</v>
      </c>
    </row>
    <row r="240" spans="1:10" x14ac:dyDescent="0.25">
      <c r="A240" s="1" t="s">
        <v>487</v>
      </c>
      <c r="B240" s="1" t="s">
        <v>492</v>
      </c>
      <c r="C240" s="1" t="s">
        <v>493</v>
      </c>
      <c r="D240">
        <v>150202</v>
      </c>
      <c r="E240" s="2" t="s">
        <v>13</v>
      </c>
      <c r="F240" s="4">
        <v>0.74</v>
      </c>
      <c r="J240" s="3" t="str">
        <f>IF(AND(Tabla117[[#This Row],[Valor logrado]]&gt;=Tabla117[[#This Row],[Meta]],Tabla117[[#This Row],[Valor logrado]]&gt;0,Tabla117[[#This Row],[Meta]]&gt;0),"Sí","No")</f>
        <v>No</v>
      </c>
    </row>
    <row r="241" spans="1:10" x14ac:dyDescent="0.25">
      <c r="A241" s="1" t="s">
        <v>487</v>
      </c>
      <c r="B241" s="1" t="s">
        <v>494</v>
      </c>
      <c r="C241" s="1" t="s">
        <v>495</v>
      </c>
      <c r="D241">
        <v>150203</v>
      </c>
      <c r="E241" s="2" t="s">
        <v>13</v>
      </c>
      <c r="F241" s="4">
        <v>0.89</v>
      </c>
      <c r="J241" s="3" t="str">
        <f>IF(AND(Tabla117[[#This Row],[Valor logrado]]&gt;=Tabla117[[#This Row],[Meta]],Tabla117[[#This Row],[Valor logrado]]&gt;0,Tabla117[[#This Row],[Meta]]&gt;0),"Sí","No")</f>
        <v>No</v>
      </c>
    </row>
    <row r="242" spans="1:10" x14ac:dyDescent="0.25">
      <c r="A242" s="1" t="s">
        <v>487</v>
      </c>
      <c r="B242" s="1" t="s">
        <v>496</v>
      </c>
      <c r="C242" s="1" t="s">
        <v>497</v>
      </c>
      <c r="D242">
        <v>150204</v>
      </c>
      <c r="E242" s="2" t="s">
        <v>13</v>
      </c>
      <c r="F242" s="4">
        <v>0.97</v>
      </c>
      <c r="J242" s="3" t="str">
        <f>IF(AND(Tabla117[[#This Row],[Valor logrado]]&gt;=Tabla117[[#This Row],[Meta]],Tabla117[[#This Row],[Valor logrado]]&gt;0,Tabla117[[#This Row],[Meta]]&gt;0),"Sí","No")</f>
        <v>No</v>
      </c>
    </row>
    <row r="243" spans="1:10" x14ac:dyDescent="0.25">
      <c r="A243" s="1" t="s">
        <v>487</v>
      </c>
      <c r="B243" s="1" t="s">
        <v>498</v>
      </c>
      <c r="C243" s="1" t="s">
        <v>499</v>
      </c>
      <c r="D243">
        <v>150205</v>
      </c>
      <c r="E243" s="2" t="s">
        <v>13</v>
      </c>
      <c r="F243" s="4">
        <v>0.91</v>
      </c>
      <c r="J243" s="3" t="str">
        <f>IF(AND(Tabla117[[#This Row],[Valor logrado]]&gt;=Tabla117[[#This Row],[Meta]],Tabla117[[#This Row],[Valor logrado]]&gt;0,Tabla117[[#This Row],[Meta]]&gt;0),"Sí","No")</f>
        <v>No</v>
      </c>
    </row>
    <row r="244" spans="1:10" x14ac:dyDescent="0.25">
      <c r="A244" s="1" t="s">
        <v>487</v>
      </c>
      <c r="B244" s="1" t="s">
        <v>500</v>
      </c>
      <c r="C244" s="1" t="s">
        <v>501</v>
      </c>
      <c r="D244">
        <v>150206</v>
      </c>
      <c r="E244" s="2" t="s">
        <v>13</v>
      </c>
      <c r="F244" s="4">
        <v>0.85</v>
      </c>
      <c r="J244" s="3" t="str">
        <f>IF(AND(Tabla117[[#This Row],[Valor logrado]]&gt;=Tabla117[[#This Row],[Meta]],Tabla117[[#This Row],[Valor logrado]]&gt;0,Tabla117[[#This Row],[Meta]]&gt;0),"Sí","No")</f>
        <v>No</v>
      </c>
    </row>
    <row r="245" spans="1:10" x14ac:dyDescent="0.25">
      <c r="A245" s="1" t="s">
        <v>487</v>
      </c>
      <c r="B245" s="1" t="s">
        <v>502</v>
      </c>
      <c r="C245" s="1" t="s">
        <v>503</v>
      </c>
      <c r="D245">
        <v>150207</v>
      </c>
      <c r="E245" s="2" t="s">
        <v>13</v>
      </c>
      <c r="F245" s="4">
        <v>0.97</v>
      </c>
      <c r="J245" s="3" t="str">
        <f>IF(AND(Tabla117[[#This Row],[Valor logrado]]&gt;=Tabla117[[#This Row],[Meta]],Tabla117[[#This Row],[Valor logrado]]&gt;0,Tabla117[[#This Row],[Meta]]&gt;0),"Sí","No")</f>
        <v>No</v>
      </c>
    </row>
    <row r="246" spans="1:10" x14ac:dyDescent="0.25">
      <c r="A246" s="1" t="s">
        <v>487</v>
      </c>
      <c r="B246" s="1" t="s">
        <v>504</v>
      </c>
      <c r="C246" s="1" t="s">
        <v>505</v>
      </c>
      <c r="D246">
        <v>150208</v>
      </c>
      <c r="E246" s="2" t="s">
        <v>13</v>
      </c>
      <c r="F246" s="4">
        <v>0.89</v>
      </c>
      <c r="J246" s="3" t="str">
        <f>IF(AND(Tabla117[[#This Row],[Valor logrado]]&gt;=Tabla117[[#This Row],[Meta]],Tabla117[[#This Row],[Valor logrado]]&gt;0,Tabla117[[#This Row],[Meta]]&gt;0),"Sí","No")</f>
        <v>No</v>
      </c>
    </row>
    <row r="247" spans="1:10" x14ac:dyDescent="0.25">
      <c r="A247" s="1" t="s">
        <v>487</v>
      </c>
      <c r="B247" s="1" t="s">
        <v>506</v>
      </c>
      <c r="C247" s="1" t="s">
        <v>507</v>
      </c>
      <c r="D247">
        <v>150209</v>
      </c>
      <c r="E247" s="2" t="s">
        <v>13</v>
      </c>
      <c r="F247" s="4">
        <v>0.82</v>
      </c>
      <c r="J247" s="3" t="str">
        <f>IF(AND(Tabla117[[#This Row],[Valor logrado]]&gt;=Tabla117[[#This Row],[Meta]],Tabla117[[#This Row],[Valor logrado]]&gt;0,Tabla117[[#This Row],[Meta]]&gt;0),"Sí","No")</f>
        <v>No</v>
      </c>
    </row>
    <row r="248" spans="1:10" x14ac:dyDescent="0.25">
      <c r="A248" s="1" t="s">
        <v>508</v>
      </c>
      <c r="B248" s="1" t="s">
        <v>509</v>
      </c>
      <c r="C248" s="1" t="s">
        <v>510</v>
      </c>
      <c r="D248">
        <v>70101</v>
      </c>
      <c r="E248" s="2" t="s">
        <v>16</v>
      </c>
      <c r="F248" s="4">
        <v>0.89</v>
      </c>
      <c r="J248" s="3" t="str">
        <f>IF(AND(Tabla117[[#This Row],[Valor logrado]]&gt;=Tabla117[[#This Row],[Meta]],Tabla117[[#This Row],[Valor logrado]]&gt;0,Tabla117[[#This Row],[Meta]]&gt;0),"Sí","No")</f>
        <v>No</v>
      </c>
    </row>
    <row r="249" spans="1:10" x14ac:dyDescent="0.25">
      <c r="A249" s="1" t="s">
        <v>508</v>
      </c>
      <c r="B249" s="1" t="s">
        <v>511</v>
      </c>
      <c r="C249" s="1" t="s">
        <v>512</v>
      </c>
      <c r="D249">
        <v>70102</v>
      </c>
      <c r="E249" s="2" t="s">
        <v>13</v>
      </c>
      <c r="F249" s="4">
        <v>0.89</v>
      </c>
      <c r="J249" s="3" t="str">
        <f>IF(AND(Tabla117[[#This Row],[Valor logrado]]&gt;=Tabla117[[#This Row],[Meta]],Tabla117[[#This Row],[Valor logrado]]&gt;0,Tabla117[[#This Row],[Meta]]&gt;0),"Sí","No")</f>
        <v>No</v>
      </c>
    </row>
  </sheetData>
  <pageMargins left="0.7" right="0.7" top="0.75" bottom="0.75" header="0.3" footer="0.3"/>
  <tableParts count="1">
    <tablePart r:id="rId1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15DEC-80D5-4975-9E7A-CD4F4EE5A0BA}">
  <sheetPr codeName="Hoja17">
    <tabColor theme="3" tint="0.59999389629810485"/>
  </sheetPr>
  <dimension ref="A1:J249"/>
  <sheetViews>
    <sheetView workbookViewId="0"/>
  </sheetViews>
  <sheetFormatPr baseColWidth="10" defaultColWidth="11.42578125" defaultRowHeight="15" x14ac:dyDescent="0.25"/>
  <cols>
    <col min="1" max="1" width="21.7109375" bestFit="1" customWidth="1"/>
    <col min="2" max="2" width="74.85546875" customWidth="1"/>
    <col min="3" max="3" width="36.28515625" customWidth="1"/>
    <col min="4" max="4" width="25.140625" customWidth="1"/>
    <col min="5" max="5" width="17.7109375" bestFit="1" customWidth="1"/>
    <col min="6" max="6" width="14.7109375" style="4" customWidth="1"/>
    <col min="7" max="7" width="13.28515625" style="3" customWidth="1"/>
    <col min="8" max="8" width="15.28515625" style="3" customWidth="1"/>
    <col min="9" max="9" width="15" style="4" customWidth="1"/>
    <col min="10" max="10" width="15.85546875" style="3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4" t="s">
        <v>5</v>
      </c>
      <c r="G1" s="3" t="s">
        <v>6</v>
      </c>
      <c r="H1" s="3" t="s">
        <v>7</v>
      </c>
      <c r="I1" s="4" t="s">
        <v>8</v>
      </c>
      <c r="J1" s="3" t="s">
        <v>9</v>
      </c>
    </row>
    <row r="2" spans="1:10" x14ac:dyDescent="0.25">
      <c r="A2" s="1" t="s">
        <v>10</v>
      </c>
      <c r="B2" s="1" t="s">
        <v>11</v>
      </c>
      <c r="C2" s="1" t="s">
        <v>12</v>
      </c>
      <c r="D2">
        <v>150102</v>
      </c>
      <c r="E2" s="2" t="s">
        <v>13</v>
      </c>
      <c r="F2" s="4">
        <v>0.95</v>
      </c>
      <c r="J2" s="3" t="str">
        <f>IF(AND(Tabla11518[[#This Row],[Valor logrado]]&gt;=Tabla11518[[#This Row],[Meta]],Tabla11518[[#This Row],[Valor logrado]]&gt;0,Tabla11518[[#This Row],[Meta]]&gt;0),"Sí","No")</f>
        <v>No</v>
      </c>
    </row>
    <row r="3" spans="1:10" x14ac:dyDescent="0.25">
      <c r="A3" s="1" t="s">
        <v>10</v>
      </c>
      <c r="B3" s="1" t="s">
        <v>14</v>
      </c>
      <c r="C3" s="1" t="s">
        <v>15</v>
      </c>
      <c r="D3">
        <v>150101</v>
      </c>
      <c r="E3" s="2" t="s">
        <v>16</v>
      </c>
      <c r="F3" s="4">
        <v>0.95</v>
      </c>
      <c r="J3" s="3" t="str">
        <f>IF(AND(Tabla11518[[#This Row],[Valor logrado]]&gt;=Tabla11518[[#This Row],[Meta]],Tabla11518[[#This Row],[Valor logrado]]&gt;0,Tabla11518[[#This Row],[Meta]]&gt;0),"Sí","No")</f>
        <v>No</v>
      </c>
    </row>
    <row r="4" spans="1:10" x14ac:dyDescent="0.25">
      <c r="A4" s="1" t="s">
        <v>10</v>
      </c>
      <c r="B4" s="1" t="s">
        <v>18</v>
      </c>
      <c r="C4" s="1" t="s">
        <v>19</v>
      </c>
      <c r="D4">
        <v>150103</v>
      </c>
      <c r="E4" s="2" t="s">
        <v>13</v>
      </c>
      <c r="F4" s="4">
        <v>0.95</v>
      </c>
      <c r="J4" s="3" t="str">
        <f>IF(AND(Tabla11518[[#This Row],[Valor logrado]]&gt;=Tabla11518[[#This Row],[Meta]],Tabla11518[[#This Row],[Valor logrado]]&gt;0,Tabla11518[[#This Row],[Meta]]&gt;0),"Sí","No")</f>
        <v>No</v>
      </c>
    </row>
    <row r="5" spans="1:10" x14ac:dyDescent="0.25">
      <c r="A5" s="1" t="s">
        <v>10</v>
      </c>
      <c r="B5" s="1" t="s">
        <v>20</v>
      </c>
      <c r="C5" s="1" t="s">
        <v>21</v>
      </c>
      <c r="D5">
        <v>150104</v>
      </c>
      <c r="E5" s="2" t="s">
        <v>13</v>
      </c>
      <c r="F5" s="4">
        <v>0.95</v>
      </c>
      <c r="J5" s="3" t="str">
        <f>IF(AND(Tabla11518[[#This Row],[Valor logrado]]&gt;=Tabla11518[[#This Row],[Meta]],Tabla11518[[#This Row],[Valor logrado]]&gt;0,Tabla11518[[#This Row],[Meta]]&gt;0),"Sí","No")</f>
        <v>No</v>
      </c>
    </row>
    <row r="6" spans="1:10" x14ac:dyDescent="0.25">
      <c r="A6" s="1" t="s">
        <v>10</v>
      </c>
      <c r="B6" s="1" t="s">
        <v>22</v>
      </c>
      <c r="C6" s="1" t="s">
        <v>23</v>
      </c>
      <c r="D6">
        <v>150105</v>
      </c>
      <c r="E6" s="2" t="s">
        <v>13</v>
      </c>
      <c r="F6" s="4">
        <v>0.95</v>
      </c>
      <c r="J6" s="3" t="str">
        <f>IF(AND(Tabla11518[[#This Row],[Valor logrado]]&gt;=Tabla11518[[#This Row],[Meta]],Tabla11518[[#This Row],[Valor logrado]]&gt;0,Tabla11518[[#This Row],[Meta]]&gt;0),"Sí","No")</f>
        <v>No</v>
      </c>
    </row>
    <row r="7" spans="1:10" x14ac:dyDescent="0.25">
      <c r="A7" s="1" t="s">
        <v>10</v>
      </c>
      <c r="B7" s="1" t="s">
        <v>24</v>
      </c>
      <c r="C7" s="1" t="s">
        <v>25</v>
      </c>
      <c r="D7">
        <v>150106</v>
      </c>
      <c r="E7" s="2" t="s">
        <v>13</v>
      </c>
      <c r="F7" s="4">
        <v>0.95</v>
      </c>
      <c r="J7" s="3" t="str">
        <f>IF(AND(Tabla11518[[#This Row],[Valor logrado]]&gt;=Tabla11518[[#This Row],[Meta]],Tabla11518[[#This Row],[Valor logrado]]&gt;0,Tabla11518[[#This Row],[Meta]]&gt;0),"Sí","No")</f>
        <v>No</v>
      </c>
    </row>
    <row r="8" spans="1:10" x14ac:dyDescent="0.25">
      <c r="A8" s="1" t="s">
        <v>10</v>
      </c>
      <c r="B8" s="1" t="s">
        <v>26</v>
      </c>
      <c r="C8" s="1" t="s">
        <v>27</v>
      </c>
      <c r="D8">
        <v>150107</v>
      </c>
      <c r="E8" s="2" t="s">
        <v>13</v>
      </c>
      <c r="F8" s="4">
        <v>0.95</v>
      </c>
      <c r="J8" s="3" t="str">
        <f>IF(AND(Tabla11518[[#This Row],[Valor logrado]]&gt;=Tabla11518[[#This Row],[Meta]],Tabla11518[[#This Row],[Valor logrado]]&gt;0,Tabla11518[[#This Row],[Meta]]&gt;0),"Sí","No")</f>
        <v>No</v>
      </c>
    </row>
    <row r="9" spans="1:10" x14ac:dyDescent="0.25">
      <c r="A9" s="1" t="s">
        <v>10</v>
      </c>
      <c r="B9" s="1" t="s">
        <v>28</v>
      </c>
      <c r="C9" s="1" t="s">
        <v>29</v>
      </c>
      <c r="D9">
        <v>150108</v>
      </c>
      <c r="E9" s="2" t="s">
        <v>13</v>
      </c>
      <c r="F9" s="4">
        <v>0.95</v>
      </c>
      <c r="J9" s="3" t="str">
        <f>IF(AND(Tabla11518[[#This Row],[Valor logrado]]&gt;=Tabla11518[[#This Row],[Meta]],Tabla11518[[#This Row],[Valor logrado]]&gt;0,Tabla11518[[#This Row],[Meta]]&gt;0),"Sí","No")</f>
        <v>No</v>
      </c>
    </row>
    <row r="10" spans="1:10" x14ac:dyDescent="0.25">
      <c r="A10" s="1" t="s">
        <v>30</v>
      </c>
      <c r="B10" s="1" t="s">
        <v>31</v>
      </c>
      <c r="C10" s="1" t="s">
        <v>32</v>
      </c>
      <c r="D10">
        <v>10003</v>
      </c>
      <c r="E10" s="2" t="s">
        <v>33</v>
      </c>
      <c r="F10" s="4">
        <v>1</v>
      </c>
      <c r="J10" s="3" t="str">
        <f>IF(AND(Tabla11518[[#This Row],[Valor logrado]]&gt;=Tabla11518[[#This Row],[Meta]],Tabla11518[[#This Row],[Valor logrado]]&gt;0,Tabla11518[[#This Row],[Meta]]&gt;0),"Sí","No")</f>
        <v>No</v>
      </c>
    </row>
    <row r="11" spans="1:10" x14ac:dyDescent="0.25">
      <c r="A11" s="1" t="s">
        <v>30</v>
      </c>
      <c r="B11" s="1" t="s">
        <v>31</v>
      </c>
      <c r="C11" s="1" t="s">
        <v>34</v>
      </c>
      <c r="D11">
        <v>10001</v>
      </c>
      <c r="E11" s="2" t="s">
        <v>33</v>
      </c>
      <c r="F11" s="4">
        <v>1</v>
      </c>
      <c r="J11" s="3" t="str">
        <f>IF(AND(Tabla11518[[#This Row],[Valor logrado]]&gt;=Tabla11518[[#This Row],[Meta]],Tabla11518[[#This Row],[Valor logrado]]&gt;0,Tabla11518[[#This Row],[Meta]]&gt;0),"Sí","No")</f>
        <v>No</v>
      </c>
    </row>
    <row r="12" spans="1:10" x14ac:dyDescent="0.25">
      <c r="A12" s="1" t="s">
        <v>30</v>
      </c>
      <c r="B12" s="1" t="s">
        <v>31</v>
      </c>
      <c r="C12" s="1" t="s">
        <v>35</v>
      </c>
      <c r="D12">
        <v>10000</v>
      </c>
      <c r="E12" s="2" t="s">
        <v>16</v>
      </c>
      <c r="F12" s="4">
        <v>1</v>
      </c>
      <c r="J12" s="3" t="str">
        <f>IF(AND(Tabla11518[[#This Row],[Valor logrado]]&gt;=Tabla11518[[#This Row],[Meta]],Tabla11518[[#This Row],[Valor logrado]]&gt;0,Tabla11518[[#This Row],[Meta]]&gt;0),"Sí","No")</f>
        <v>No</v>
      </c>
    </row>
    <row r="13" spans="1:10" x14ac:dyDescent="0.25">
      <c r="A13" s="1" t="s">
        <v>30</v>
      </c>
      <c r="B13" s="1" t="s">
        <v>31</v>
      </c>
      <c r="C13" s="1" t="s">
        <v>36</v>
      </c>
      <c r="D13">
        <v>10005</v>
      </c>
      <c r="E13" s="2" t="s">
        <v>33</v>
      </c>
      <c r="F13" s="4">
        <v>1</v>
      </c>
      <c r="J13" s="3" t="str">
        <f>IF(AND(Tabla11518[[#This Row],[Valor logrado]]&gt;=Tabla11518[[#This Row],[Meta]],Tabla11518[[#This Row],[Valor logrado]]&gt;0,Tabla11518[[#This Row],[Meta]]&gt;0),"Sí","No")</f>
        <v>No</v>
      </c>
    </row>
    <row r="14" spans="1:10" x14ac:dyDescent="0.25">
      <c r="A14" s="1" t="s">
        <v>30</v>
      </c>
      <c r="B14" s="1" t="s">
        <v>31</v>
      </c>
      <c r="C14" s="1" t="s">
        <v>37</v>
      </c>
      <c r="D14">
        <v>10006</v>
      </c>
      <c r="E14" s="2" t="s">
        <v>33</v>
      </c>
      <c r="F14" s="4">
        <v>1</v>
      </c>
      <c r="J14" s="3" t="str">
        <f>IF(AND(Tabla11518[[#This Row],[Valor logrado]]&gt;=Tabla11518[[#This Row],[Meta]],Tabla11518[[#This Row],[Valor logrado]]&gt;0,Tabla11518[[#This Row],[Meta]]&gt;0),"Sí","No")</f>
        <v>No</v>
      </c>
    </row>
    <row r="15" spans="1:10" x14ac:dyDescent="0.25">
      <c r="A15" s="1" t="s">
        <v>30</v>
      </c>
      <c r="B15" s="1" t="s">
        <v>38</v>
      </c>
      <c r="C15" s="1" t="s">
        <v>39</v>
      </c>
      <c r="D15">
        <v>10007</v>
      </c>
      <c r="E15" s="2" t="s">
        <v>13</v>
      </c>
      <c r="F15" s="4">
        <v>1</v>
      </c>
      <c r="J15" s="3" t="str">
        <f>IF(AND(Tabla11518[[#This Row],[Valor logrado]]&gt;=Tabla11518[[#This Row],[Meta]],Tabla11518[[#This Row],[Valor logrado]]&gt;0,Tabla11518[[#This Row],[Meta]]&gt;0),"Sí","No")</f>
        <v>No</v>
      </c>
    </row>
    <row r="16" spans="1:10" x14ac:dyDescent="0.25">
      <c r="A16" s="1" t="s">
        <v>30</v>
      </c>
      <c r="B16" s="1" t="s">
        <v>40</v>
      </c>
      <c r="C16" s="1" t="s">
        <v>41</v>
      </c>
      <c r="D16">
        <v>10004</v>
      </c>
      <c r="E16" s="2" t="s">
        <v>13</v>
      </c>
      <c r="F16" s="4">
        <v>1</v>
      </c>
      <c r="J16" s="3" t="str">
        <f>IF(AND(Tabla11518[[#This Row],[Valor logrado]]&gt;=Tabla11518[[#This Row],[Meta]],Tabla11518[[#This Row],[Valor logrado]]&gt;0,Tabla11518[[#This Row],[Meta]]&gt;0),"Sí","No")</f>
        <v>No</v>
      </c>
    </row>
    <row r="17" spans="1:10" x14ac:dyDescent="0.25">
      <c r="A17" s="1" t="s">
        <v>30</v>
      </c>
      <c r="B17" s="1" t="s">
        <v>42</v>
      </c>
      <c r="C17" s="1" t="s">
        <v>43</v>
      </c>
      <c r="D17">
        <v>10002</v>
      </c>
      <c r="E17" s="2" t="s">
        <v>13</v>
      </c>
      <c r="F17" s="4">
        <v>1</v>
      </c>
      <c r="J17" s="3" t="str">
        <f>IF(AND(Tabla11518[[#This Row],[Valor logrado]]&gt;=Tabla11518[[#This Row],[Meta]],Tabla11518[[#This Row],[Valor logrado]]&gt;0,Tabla11518[[#This Row],[Meta]]&gt;0),"Sí","No")</f>
        <v>No</v>
      </c>
    </row>
    <row r="18" spans="1:10" x14ac:dyDescent="0.25">
      <c r="A18" s="1" t="s">
        <v>30</v>
      </c>
      <c r="B18" s="1" t="s">
        <v>42</v>
      </c>
      <c r="C18" s="1" t="s">
        <v>44</v>
      </c>
      <c r="D18">
        <v>10009</v>
      </c>
      <c r="E18" s="2" t="s">
        <v>33</v>
      </c>
      <c r="F18" s="4">
        <v>1</v>
      </c>
      <c r="J18" s="3" t="str">
        <f>IF(AND(Tabla11518[[#This Row],[Valor logrado]]&gt;=Tabla11518[[#This Row],[Meta]],Tabla11518[[#This Row],[Valor logrado]]&gt;0,Tabla11518[[#This Row],[Meta]]&gt;0),"Sí","No")</f>
        <v>No</v>
      </c>
    </row>
    <row r="19" spans="1:10" x14ac:dyDescent="0.25">
      <c r="A19" s="1" t="s">
        <v>45</v>
      </c>
      <c r="B19" s="1" t="s">
        <v>46</v>
      </c>
      <c r="C19" s="1" t="s">
        <v>47</v>
      </c>
      <c r="D19">
        <v>20000</v>
      </c>
      <c r="E19" s="2" t="s">
        <v>16</v>
      </c>
      <c r="F19" s="4">
        <v>0.98</v>
      </c>
      <c r="J19" s="3" t="str">
        <f>IF(AND(Tabla11518[[#This Row],[Valor logrado]]&gt;=Tabla11518[[#This Row],[Meta]],Tabla11518[[#This Row],[Valor logrado]]&gt;0,Tabla11518[[#This Row],[Meta]]&gt;0),"Sí","No")</f>
        <v>No</v>
      </c>
    </row>
    <row r="20" spans="1:10" x14ac:dyDescent="0.25">
      <c r="A20" s="1" t="s">
        <v>45</v>
      </c>
      <c r="B20" s="1" t="s">
        <v>48</v>
      </c>
      <c r="C20" s="1" t="s">
        <v>49</v>
      </c>
      <c r="D20">
        <v>20018</v>
      </c>
      <c r="E20" s="2" t="s">
        <v>13</v>
      </c>
      <c r="F20" s="4">
        <v>0.95</v>
      </c>
      <c r="J20" s="3" t="str">
        <f>IF(AND(Tabla11518[[#This Row],[Valor logrado]]&gt;=Tabla11518[[#This Row],[Meta]],Tabla11518[[#This Row],[Valor logrado]]&gt;0,Tabla11518[[#This Row],[Meta]]&gt;0),"Sí","No")</f>
        <v>No</v>
      </c>
    </row>
    <row r="21" spans="1:10" x14ac:dyDescent="0.25">
      <c r="A21" s="1" t="s">
        <v>45</v>
      </c>
      <c r="B21" s="1" t="s">
        <v>50</v>
      </c>
      <c r="C21" s="1" t="s">
        <v>51</v>
      </c>
      <c r="D21">
        <v>20012</v>
      </c>
      <c r="E21" s="2" t="s">
        <v>13</v>
      </c>
      <c r="F21" s="4">
        <v>1</v>
      </c>
      <c r="J21" s="3" t="str">
        <f>IF(AND(Tabla11518[[#This Row],[Valor logrado]]&gt;=Tabla11518[[#This Row],[Meta]],Tabla11518[[#This Row],[Valor logrado]]&gt;0,Tabla11518[[#This Row],[Meta]]&gt;0),"Sí","No")</f>
        <v>No</v>
      </c>
    </row>
    <row r="22" spans="1:10" x14ac:dyDescent="0.25">
      <c r="A22" s="1" t="s">
        <v>45</v>
      </c>
      <c r="B22" s="1" t="s">
        <v>52</v>
      </c>
      <c r="C22" s="1" t="s">
        <v>53</v>
      </c>
      <c r="D22">
        <v>20011</v>
      </c>
      <c r="E22" s="2" t="s">
        <v>13</v>
      </c>
      <c r="F22" s="4">
        <v>1</v>
      </c>
      <c r="J22" s="3" t="str">
        <f>IF(AND(Tabla11518[[#This Row],[Valor logrado]]&gt;=Tabla11518[[#This Row],[Meta]],Tabla11518[[#This Row],[Valor logrado]]&gt;0,Tabla11518[[#This Row],[Meta]]&gt;0),"Sí","No")</f>
        <v>No</v>
      </c>
    </row>
    <row r="23" spans="1:10" x14ac:dyDescent="0.25">
      <c r="A23" s="1" t="s">
        <v>45</v>
      </c>
      <c r="B23" s="1" t="s">
        <v>54</v>
      </c>
      <c r="C23" s="1" t="s">
        <v>55</v>
      </c>
      <c r="D23">
        <v>20002</v>
      </c>
      <c r="E23" s="2" t="s">
        <v>13</v>
      </c>
      <c r="F23" s="4">
        <v>1</v>
      </c>
      <c r="J23" s="3" t="str">
        <f>IF(AND(Tabla11518[[#This Row],[Valor logrado]]&gt;=Tabla11518[[#This Row],[Meta]],Tabla11518[[#This Row],[Valor logrado]]&gt;0,Tabla11518[[#This Row],[Meta]]&gt;0),"Sí","No")</f>
        <v>No</v>
      </c>
    </row>
    <row r="24" spans="1:10" x14ac:dyDescent="0.25">
      <c r="A24" s="1" t="s">
        <v>45</v>
      </c>
      <c r="B24" s="1" t="s">
        <v>56</v>
      </c>
      <c r="C24" s="1" t="s">
        <v>57</v>
      </c>
      <c r="D24">
        <v>20016</v>
      </c>
      <c r="E24" s="2" t="s">
        <v>13</v>
      </c>
      <c r="F24" s="4">
        <v>1</v>
      </c>
      <c r="J24" s="3" t="str">
        <f>IF(AND(Tabla11518[[#This Row],[Valor logrado]]&gt;=Tabla11518[[#This Row],[Meta]],Tabla11518[[#This Row],[Valor logrado]]&gt;0,Tabla11518[[#This Row],[Meta]]&gt;0),"Sí","No")</f>
        <v>No</v>
      </c>
    </row>
    <row r="25" spans="1:10" x14ac:dyDescent="0.25">
      <c r="A25" s="1" t="s">
        <v>45</v>
      </c>
      <c r="B25" s="1" t="s">
        <v>58</v>
      </c>
      <c r="C25" s="1" t="s">
        <v>59</v>
      </c>
      <c r="D25">
        <v>20019</v>
      </c>
      <c r="E25" s="2" t="s">
        <v>13</v>
      </c>
      <c r="F25" s="4">
        <v>1</v>
      </c>
      <c r="J25" s="3" t="str">
        <f>IF(AND(Tabla11518[[#This Row],[Valor logrado]]&gt;=Tabla11518[[#This Row],[Meta]],Tabla11518[[#This Row],[Valor logrado]]&gt;0,Tabla11518[[#This Row],[Meta]]&gt;0),"Sí","No")</f>
        <v>No</v>
      </c>
    </row>
    <row r="26" spans="1:10" x14ac:dyDescent="0.25">
      <c r="A26" s="1" t="s">
        <v>45</v>
      </c>
      <c r="B26" s="1" t="s">
        <v>60</v>
      </c>
      <c r="C26" s="1" t="s">
        <v>61</v>
      </c>
      <c r="D26">
        <v>20007</v>
      </c>
      <c r="E26" s="2" t="s">
        <v>13</v>
      </c>
      <c r="F26" s="4">
        <v>1</v>
      </c>
      <c r="J26" s="3" t="str">
        <f>IF(AND(Tabla11518[[#This Row],[Valor logrado]]&gt;=Tabla11518[[#This Row],[Meta]],Tabla11518[[#This Row],[Valor logrado]]&gt;0,Tabla11518[[#This Row],[Meta]]&gt;0),"Sí","No")</f>
        <v>No</v>
      </c>
    </row>
    <row r="27" spans="1:10" x14ac:dyDescent="0.25">
      <c r="A27" s="1" t="s">
        <v>45</v>
      </c>
      <c r="B27" s="1" t="s">
        <v>62</v>
      </c>
      <c r="C27" s="1" t="s">
        <v>63</v>
      </c>
      <c r="D27">
        <v>20010</v>
      </c>
      <c r="E27" s="2" t="s">
        <v>13</v>
      </c>
      <c r="F27" s="4">
        <v>1</v>
      </c>
      <c r="J27" s="3" t="str">
        <f>IF(AND(Tabla11518[[#This Row],[Valor logrado]]&gt;=Tabla11518[[#This Row],[Meta]],Tabla11518[[#This Row],[Valor logrado]]&gt;0,Tabla11518[[#This Row],[Meta]]&gt;0),"Sí","No")</f>
        <v>No</v>
      </c>
    </row>
    <row r="28" spans="1:10" x14ac:dyDescent="0.25">
      <c r="A28" s="1" t="s">
        <v>45</v>
      </c>
      <c r="B28" s="1" t="s">
        <v>64</v>
      </c>
      <c r="C28" s="1" t="s">
        <v>65</v>
      </c>
      <c r="D28">
        <v>20015</v>
      </c>
      <c r="E28" s="2" t="s">
        <v>13</v>
      </c>
      <c r="F28" s="4">
        <v>1</v>
      </c>
      <c r="J28" s="3" t="str">
        <f>IF(AND(Tabla11518[[#This Row],[Valor logrado]]&gt;=Tabla11518[[#This Row],[Meta]],Tabla11518[[#This Row],[Valor logrado]]&gt;0,Tabla11518[[#This Row],[Meta]]&gt;0),"Sí","No")</f>
        <v>No</v>
      </c>
    </row>
    <row r="29" spans="1:10" x14ac:dyDescent="0.25">
      <c r="A29" s="1" t="s">
        <v>45</v>
      </c>
      <c r="B29" s="1" t="s">
        <v>66</v>
      </c>
      <c r="C29" s="1" t="s">
        <v>67</v>
      </c>
      <c r="D29">
        <v>20008</v>
      </c>
      <c r="E29" s="2" t="s">
        <v>13</v>
      </c>
      <c r="F29" s="4">
        <v>1</v>
      </c>
      <c r="J29" s="3" t="str">
        <f>IF(AND(Tabla11518[[#This Row],[Valor logrado]]&gt;=Tabla11518[[#This Row],[Meta]],Tabla11518[[#This Row],[Valor logrado]]&gt;0,Tabla11518[[#This Row],[Meta]]&gt;0),"Sí","No")</f>
        <v>No</v>
      </c>
    </row>
    <row r="30" spans="1:10" x14ac:dyDescent="0.25">
      <c r="A30" s="1" t="s">
        <v>45</v>
      </c>
      <c r="B30" s="1" t="s">
        <v>68</v>
      </c>
      <c r="C30" s="1" t="s">
        <v>69</v>
      </c>
      <c r="D30">
        <v>20001</v>
      </c>
      <c r="E30" s="2" t="s">
        <v>13</v>
      </c>
      <c r="F30" s="4">
        <v>1</v>
      </c>
      <c r="J30" s="3" t="str">
        <f>IF(AND(Tabla11518[[#This Row],[Valor logrado]]&gt;=Tabla11518[[#This Row],[Meta]],Tabla11518[[#This Row],[Valor logrado]]&gt;0,Tabla11518[[#This Row],[Meta]]&gt;0),"Sí","No")</f>
        <v>No</v>
      </c>
    </row>
    <row r="31" spans="1:10" x14ac:dyDescent="0.25">
      <c r="A31" s="1" t="s">
        <v>45</v>
      </c>
      <c r="B31" s="1" t="s">
        <v>70</v>
      </c>
      <c r="C31" s="1" t="s">
        <v>71</v>
      </c>
      <c r="D31">
        <v>20003</v>
      </c>
      <c r="E31" s="2" t="s">
        <v>13</v>
      </c>
      <c r="F31" s="4">
        <v>1</v>
      </c>
      <c r="J31" s="3" t="str">
        <f>IF(AND(Tabla11518[[#This Row],[Valor logrado]]&gt;=Tabla11518[[#This Row],[Meta]],Tabla11518[[#This Row],[Valor logrado]]&gt;0,Tabla11518[[#This Row],[Meta]]&gt;0),"Sí","No")</f>
        <v>No</v>
      </c>
    </row>
    <row r="32" spans="1:10" x14ac:dyDescent="0.25">
      <c r="A32" s="1" t="s">
        <v>45</v>
      </c>
      <c r="B32" s="1" t="s">
        <v>72</v>
      </c>
      <c r="C32" s="1" t="s">
        <v>73</v>
      </c>
      <c r="D32">
        <v>20005</v>
      </c>
      <c r="E32" s="2" t="s">
        <v>13</v>
      </c>
      <c r="F32" s="4">
        <v>1</v>
      </c>
      <c r="J32" s="3" t="str">
        <f>IF(AND(Tabla11518[[#This Row],[Valor logrado]]&gt;=Tabla11518[[#This Row],[Meta]],Tabla11518[[#This Row],[Valor logrado]]&gt;0,Tabla11518[[#This Row],[Meta]]&gt;0),"Sí","No")</f>
        <v>No</v>
      </c>
    </row>
    <row r="33" spans="1:10" x14ac:dyDescent="0.25">
      <c r="A33" s="1" t="s">
        <v>45</v>
      </c>
      <c r="B33" s="1" t="s">
        <v>74</v>
      </c>
      <c r="C33" s="1" t="s">
        <v>75</v>
      </c>
      <c r="D33">
        <v>20004</v>
      </c>
      <c r="E33" s="2" t="s">
        <v>13</v>
      </c>
      <c r="F33" s="4">
        <v>1</v>
      </c>
      <c r="J33" s="3" t="str">
        <f>IF(AND(Tabla11518[[#This Row],[Valor logrado]]&gt;=Tabla11518[[#This Row],[Meta]],Tabla11518[[#This Row],[Valor logrado]]&gt;0,Tabla11518[[#This Row],[Meta]]&gt;0),"Sí","No")</f>
        <v>No</v>
      </c>
    </row>
    <row r="34" spans="1:10" x14ac:dyDescent="0.25">
      <c r="A34" s="1" t="s">
        <v>45</v>
      </c>
      <c r="B34" s="1" t="s">
        <v>76</v>
      </c>
      <c r="C34" s="1" t="s">
        <v>77</v>
      </c>
      <c r="D34">
        <v>20006</v>
      </c>
      <c r="E34" s="2" t="s">
        <v>13</v>
      </c>
      <c r="F34" s="4">
        <v>1</v>
      </c>
      <c r="J34" s="3" t="str">
        <f>IF(AND(Tabla11518[[#This Row],[Valor logrado]]&gt;=Tabla11518[[#This Row],[Meta]],Tabla11518[[#This Row],[Valor logrado]]&gt;0,Tabla11518[[#This Row],[Meta]]&gt;0),"Sí","No")</f>
        <v>No</v>
      </c>
    </row>
    <row r="35" spans="1:10" x14ac:dyDescent="0.25">
      <c r="A35" s="1" t="s">
        <v>45</v>
      </c>
      <c r="B35" s="1" t="s">
        <v>78</v>
      </c>
      <c r="C35" s="1" t="s">
        <v>79</v>
      </c>
      <c r="D35">
        <v>20013</v>
      </c>
      <c r="E35" s="2" t="s">
        <v>13</v>
      </c>
      <c r="F35" s="4">
        <v>1</v>
      </c>
      <c r="J35" s="3" t="str">
        <f>IF(AND(Tabla11518[[#This Row],[Valor logrado]]&gt;=Tabla11518[[#This Row],[Meta]],Tabla11518[[#This Row],[Valor logrado]]&gt;0,Tabla11518[[#This Row],[Meta]]&gt;0),"Sí","No")</f>
        <v>No</v>
      </c>
    </row>
    <row r="36" spans="1:10" x14ac:dyDescent="0.25">
      <c r="A36" s="1" t="s">
        <v>45</v>
      </c>
      <c r="B36" s="1" t="s">
        <v>80</v>
      </c>
      <c r="C36" s="1" t="s">
        <v>81</v>
      </c>
      <c r="D36">
        <v>20014</v>
      </c>
      <c r="E36" s="2" t="s">
        <v>13</v>
      </c>
      <c r="F36" s="4">
        <v>1</v>
      </c>
      <c r="J36" s="3" t="str">
        <f>IF(AND(Tabla11518[[#This Row],[Valor logrado]]&gt;=Tabla11518[[#This Row],[Meta]],Tabla11518[[#This Row],[Valor logrado]]&gt;0,Tabla11518[[#This Row],[Meta]]&gt;0),"Sí","No")</f>
        <v>No</v>
      </c>
    </row>
    <row r="37" spans="1:10" x14ac:dyDescent="0.25">
      <c r="A37" s="1" t="s">
        <v>45</v>
      </c>
      <c r="B37" s="1" t="s">
        <v>82</v>
      </c>
      <c r="C37" s="1" t="s">
        <v>83</v>
      </c>
      <c r="D37">
        <v>20017</v>
      </c>
      <c r="E37" s="2" t="s">
        <v>13</v>
      </c>
      <c r="F37" s="4">
        <v>1</v>
      </c>
      <c r="J37" s="3" t="str">
        <f>IF(AND(Tabla11518[[#This Row],[Valor logrado]]&gt;=Tabla11518[[#This Row],[Meta]],Tabla11518[[#This Row],[Valor logrado]]&gt;0,Tabla11518[[#This Row],[Meta]]&gt;0),"Sí","No")</f>
        <v>No</v>
      </c>
    </row>
    <row r="38" spans="1:10" x14ac:dyDescent="0.25">
      <c r="A38" s="1" t="s">
        <v>45</v>
      </c>
      <c r="B38" s="1" t="s">
        <v>84</v>
      </c>
      <c r="C38" s="1" t="s">
        <v>85</v>
      </c>
      <c r="D38">
        <v>20020</v>
      </c>
      <c r="E38" s="2" t="s">
        <v>13</v>
      </c>
      <c r="F38" s="4">
        <v>1</v>
      </c>
      <c r="J38" s="3" t="str">
        <f>IF(AND(Tabla11518[[#This Row],[Valor logrado]]&gt;=Tabla11518[[#This Row],[Meta]],Tabla11518[[#This Row],[Valor logrado]]&gt;0,Tabla11518[[#This Row],[Meta]]&gt;0),"Sí","No")</f>
        <v>No</v>
      </c>
    </row>
    <row r="39" spans="1:10" x14ac:dyDescent="0.25">
      <c r="A39" s="1" t="s">
        <v>45</v>
      </c>
      <c r="B39" s="1" t="s">
        <v>86</v>
      </c>
      <c r="C39" s="1" t="s">
        <v>87</v>
      </c>
      <c r="D39">
        <v>20009</v>
      </c>
      <c r="E39" s="2" t="s">
        <v>13</v>
      </c>
      <c r="F39" s="4">
        <v>1</v>
      </c>
      <c r="J39" s="3" t="str">
        <f>IF(AND(Tabla11518[[#This Row],[Valor logrado]]&gt;=Tabla11518[[#This Row],[Meta]],Tabla11518[[#This Row],[Valor logrado]]&gt;0,Tabla11518[[#This Row],[Meta]]&gt;0),"Sí","No")</f>
        <v>No</v>
      </c>
    </row>
    <row r="40" spans="1:10" x14ac:dyDescent="0.25">
      <c r="A40" s="1" t="s">
        <v>88</v>
      </c>
      <c r="B40" s="1" t="s">
        <v>89</v>
      </c>
      <c r="C40" s="1" t="s">
        <v>90</v>
      </c>
      <c r="D40">
        <v>30000</v>
      </c>
      <c r="E40" s="2" t="s">
        <v>91</v>
      </c>
      <c r="F40" s="4">
        <v>1</v>
      </c>
      <c r="J40" s="3" t="str">
        <f>IF(AND(Tabla11518[[#This Row],[Valor logrado]]&gt;=Tabla11518[[#This Row],[Meta]],Tabla11518[[#This Row],[Valor logrado]]&gt;0,Tabla11518[[#This Row],[Meta]]&gt;0),"Sí","No")</f>
        <v>No</v>
      </c>
    </row>
    <row r="41" spans="1:10" x14ac:dyDescent="0.25">
      <c r="A41" s="1" t="s">
        <v>88</v>
      </c>
      <c r="B41" s="1" t="s">
        <v>92</v>
      </c>
      <c r="C41" s="1" t="s">
        <v>93</v>
      </c>
      <c r="D41">
        <v>30002</v>
      </c>
      <c r="E41" s="2" t="s">
        <v>13</v>
      </c>
      <c r="F41" s="4">
        <v>1</v>
      </c>
      <c r="J41" s="3" t="str">
        <f>IF(AND(Tabla11518[[#This Row],[Valor logrado]]&gt;=Tabla11518[[#This Row],[Meta]],Tabla11518[[#This Row],[Valor logrado]]&gt;0,Tabla11518[[#This Row],[Meta]]&gt;0),"Sí","No")</f>
        <v>No</v>
      </c>
    </row>
    <row r="42" spans="1:10" x14ac:dyDescent="0.25">
      <c r="A42" s="1" t="s">
        <v>88</v>
      </c>
      <c r="B42" s="1" t="s">
        <v>94</v>
      </c>
      <c r="C42" s="1" t="s">
        <v>95</v>
      </c>
      <c r="D42">
        <v>30005</v>
      </c>
      <c r="E42" s="2" t="s">
        <v>13</v>
      </c>
      <c r="F42" s="4">
        <v>1</v>
      </c>
      <c r="J42" s="3" t="str">
        <f>IF(AND(Tabla11518[[#This Row],[Valor logrado]]&gt;=Tabla11518[[#This Row],[Meta]],Tabla11518[[#This Row],[Valor logrado]]&gt;0,Tabla11518[[#This Row],[Meta]]&gt;0),"Sí","No")</f>
        <v>No</v>
      </c>
    </row>
    <row r="43" spans="1:10" x14ac:dyDescent="0.25">
      <c r="A43" s="1" t="s">
        <v>88</v>
      </c>
      <c r="B43" s="1" t="s">
        <v>96</v>
      </c>
      <c r="C43" s="1" t="s">
        <v>97</v>
      </c>
      <c r="D43">
        <v>30006</v>
      </c>
      <c r="E43" s="2" t="s">
        <v>13</v>
      </c>
      <c r="F43" s="4">
        <v>1</v>
      </c>
      <c r="J43" s="3" t="str">
        <f>IF(AND(Tabla11518[[#This Row],[Valor logrado]]&gt;=Tabla11518[[#This Row],[Meta]],Tabla11518[[#This Row],[Valor logrado]]&gt;0,Tabla11518[[#This Row],[Meta]]&gt;0),"Sí","No")</f>
        <v>No</v>
      </c>
    </row>
    <row r="44" spans="1:10" x14ac:dyDescent="0.25">
      <c r="A44" s="1" t="s">
        <v>88</v>
      </c>
      <c r="B44" s="1" t="s">
        <v>98</v>
      </c>
      <c r="C44" s="1" t="s">
        <v>99</v>
      </c>
      <c r="D44">
        <v>30007</v>
      </c>
      <c r="E44" s="2" t="s">
        <v>13</v>
      </c>
      <c r="F44" s="4">
        <v>1</v>
      </c>
      <c r="J44" s="3" t="str">
        <f>IF(AND(Tabla11518[[#This Row],[Valor logrado]]&gt;=Tabla11518[[#This Row],[Meta]],Tabla11518[[#This Row],[Valor logrado]]&gt;0,Tabla11518[[#This Row],[Meta]]&gt;0),"Sí","No")</f>
        <v>No</v>
      </c>
    </row>
    <row r="45" spans="1:10" x14ac:dyDescent="0.25">
      <c r="A45" s="1" t="s">
        <v>88</v>
      </c>
      <c r="B45" s="1" t="s">
        <v>100</v>
      </c>
      <c r="C45" s="1" t="s">
        <v>101</v>
      </c>
      <c r="D45">
        <v>30008</v>
      </c>
      <c r="E45" s="2" t="s">
        <v>13</v>
      </c>
      <c r="F45" s="4">
        <v>1</v>
      </c>
      <c r="J45" s="3" t="str">
        <f>IF(AND(Tabla11518[[#This Row],[Valor logrado]]&gt;=Tabla11518[[#This Row],[Meta]],Tabla11518[[#This Row],[Valor logrado]]&gt;0,Tabla11518[[#This Row],[Meta]]&gt;0),"Sí","No")</f>
        <v>No</v>
      </c>
    </row>
    <row r="46" spans="1:10" x14ac:dyDescent="0.25">
      <c r="A46" s="1" t="s">
        <v>88</v>
      </c>
      <c r="B46" s="1" t="s">
        <v>102</v>
      </c>
      <c r="C46" s="1" t="s">
        <v>103</v>
      </c>
      <c r="D46">
        <v>30004</v>
      </c>
      <c r="E46" s="2" t="s">
        <v>13</v>
      </c>
      <c r="F46" s="4">
        <v>1</v>
      </c>
      <c r="J46" s="3" t="str">
        <f>IF(AND(Tabla11518[[#This Row],[Valor logrado]]&gt;=Tabla11518[[#This Row],[Meta]],Tabla11518[[#This Row],[Valor logrado]]&gt;0,Tabla11518[[#This Row],[Meta]]&gt;0),"Sí","No")</f>
        <v>No</v>
      </c>
    </row>
    <row r="47" spans="1:10" x14ac:dyDescent="0.25">
      <c r="A47" s="1" t="s">
        <v>88</v>
      </c>
      <c r="B47" s="1" t="s">
        <v>104</v>
      </c>
      <c r="C47" s="1" t="s">
        <v>105</v>
      </c>
      <c r="D47">
        <v>30001</v>
      </c>
      <c r="E47" s="2" t="s">
        <v>13</v>
      </c>
      <c r="F47" s="4">
        <v>1</v>
      </c>
      <c r="J47" s="3" t="str">
        <f>IF(AND(Tabla11518[[#This Row],[Valor logrado]]&gt;=Tabla11518[[#This Row],[Meta]],Tabla11518[[#This Row],[Valor logrado]]&gt;0,Tabla11518[[#This Row],[Meta]]&gt;0),"Sí","No")</f>
        <v>No</v>
      </c>
    </row>
    <row r="48" spans="1:10" x14ac:dyDescent="0.25">
      <c r="A48" s="1" t="s">
        <v>88</v>
      </c>
      <c r="B48" s="1" t="s">
        <v>106</v>
      </c>
      <c r="C48" s="1" t="s">
        <v>107</v>
      </c>
      <c r="D48">
        <v>30003</v>
      </c>
      <c r="E48" s="2" t="s">
        <v>13</v>
      </c>
      <c r="F48" s="4">
        <v>1</v>
      </c>
      <c r="J48" s="3" t="str">
        <f>IF(AND(Tabla11518[[#This Row],[Valor logrado]]&gt;=Tabla11518[[#This Row],[Meta]],Tabla11518[[#This Row],[Valor logrado]]&gt;0,Tabla11518[[#This Row],[Meta]]&gt;0),"Sí","No")</f>
        <v>No</v>
      </c>
    </row>
    <row r="49" spans="1:10" x14ac:dyDescent="0.25">
      <c r="A49" s="1" t="s">
        <v>108</v>
      </c>
      <c r="B49" s="1" t="s">
        <v>109</v>
      </c>
      <c r="C49" s="1" t="s">
        <v>110</v>
      </c>
      <c r="D49">
        <v>40000</v>
      </c>
      <c r="E49" s="2" t="s">
        <v>91</v>
      </c>
      <c r="F49" s="4">
        <v>0.97</v>
      </c>
      <c r="J49" s="3" t="str">
        <f>IF(AND(Tabla11518[[#This Row],[Valor logrado]]&gt;=Tabla11518[[#This Row],[Meta]],Tabla11518[[#This Row],[Valor logrado]]&gt;0,Tabla11518[[#This Row],[Meta]]&gt;0),"Sí","No")</f>
        <v>No</v>
      </c>
    </row>
    <row r="50" spans="1:10" x14ac:dyDescent="0.25">
      <c r="A50" s="1" t="s">
        <v>108</v>
      </c>
      <c r="B50" s="1" t="s">
        <v>111</v>
      </c>
      <c r="C50" s="1" t="s">
        <v>112</v>
      </c>
      <c r="D50">
        <v>40001</v>
      </c>
      <c r="E50" s="2" t="s">
        <v>13</v>
      </c>
      <c r="F50" s="4">
        <v>0.95</v>
      </c>
      <c r="J50" s="3" t="str">
        <f>IF(AND(Tabla11518[[#This Row],[Valor logrado]]&gt;=Tabla11518[[#This Row],[Meta]],Tabla11518[[#This Row],[Valor logrado]]&gt;0,Tabla11518[[#This Row],[Meta]]&gt;0),"Sí","No")</f>
        <v>No</v>
      </c>
    </row>
    <row r="51" spans="1:10" x14ac:dyDescent="0.25">
      <c r="A51" s="1" t="s">
        <v>108</v>
      </c>
      <c r="B51" s="1" t="s">
        <v>113</v>
      </c>
      <c r="C51" s="1" t="s">
        <v>114</v>
      </c>
      <c r="D51">
        <v>40002</v>
      </c>
      <c r="E51" s="2" t="s">
        <v>13</v>
      </c>
      <c r="F51" s="4">
        <v>0.95</v>
      </c>
      <c r="J51" s="3" t="str">
        <f>IF(AND(Tabla11518[[#This Row],[Valor logrado]]&gt;=Tabla11518[[#This Row],[Meta]],Tabla11518[[#This Row],[Valor logrado]]&gt;0,Tabla11518[[#This Row],[Meta]]&gt;0),"Sí","No")</f>
        <v>No</v>
      </c>
    </row>
    <row r="52" spans="1:10" x14ac:dyDescent="0.25">
      <c r="A52" s="1" t="s">
        <v>108</v>
      </c>
      <c r="B52" s="1" t="s">
        <v>115</v>
      </c>
      <c r="C52" s="1" t="s">
        <v>116</v>
      </c>
      <c r="D52">
        <v>40003</v>
      </c>
      <c r="E52" s="2" t="s">
        <v>13</v>
      </c>
      <c r="F52" s="4">
        <v>1</v>
      </c>
      <c r="J52" s="3" t="str">
        <f>IF(AND(Tabla11518[[#This Row],[Valor logrado]]&gt;=Tabla11518[[#This Row],[Meta]],Tabla11518[[#This Row],[Valor logrado]]&gt;0,Tabla11518[[#This Row],[Meta]]&gt;0),"Sí","No")</f>
        <v>No</v>
      </c>
    </row>
    <row r="53" spans="1:10" x14ac:dyDescent="0.25">
      <c r="A53" s="1" t="s">
        <v>108</v>
      </c>
      <c r="B53" s="1" t="s">
        <v>117</v>
      </c>
      <c r="C53" s="1" t="s">
        <v>118</v>
      </c>
      <c r="D53">
        <v>40004</v>
      </c>
      <c r="E53" s="2" t="s">
        <v>13</v>
      </c>
      <c r="F53" s="4">
        <v>1</v>
      </c>
      <c r="J53" s="3" t="str">
        <f>IF(AND(Tabla11518[[#This Row],[Valor logrado]]&gt;=Tabla11518[[#This Row],[Meta]],Tabla11518[[#This Row],[Valor logrado]]&gt;0,Tabla11518[[#This Row],[Meta]]&gt;0),"Sí","No")</f>
        <v>No</v>
      </c>
    </row>
    <row r="54" spans="1:10" x14ac:dyDescent="0.25">
      <c r="A54" s="1" t="s">
        <v>108</v>
      </c>
      <c r="B54" s="1" t="s">
        <v>119</v>
      </c>
      <c r="C54" s="1" t="s">
        <v>120</v>
      </c>
      <c r="D54">
        <v>40005</v>
      </c>
      <c r="E54" s="2" t="s">
        <v>13</v>
      </c>
      <c r="F54" s="4">
        <v>1</v>
      </c>
      <c r="J54" s="3" t="str">
        <f>IF(AND(Tabla11518[[#This Row],[Valor logrado]]&gt;=Tabla11518[[#This Row],[Meta]],Tabla11518[[#This Row],[Valor logrado]]&gt;0,Tabla11518[[#This Row],[Meta]]&gt;0),"Sí","No")</f>
        <v>No</v>
      </c>
    </row>
    <row r="55" spans="1:10" x14ac:dyDescent="0.25">
      <c r="A55" s="1" t="s">
        <v>108</v>
      </c>
      <c r="B55" s="1" t="s">
        <v>121</v>
      </c>
      <c r="C55" s="1" t="s">
        <v>122</v>
      </c>
      <c r="D55">
        <v>40007</v>
      </c>
      <c r="E55" s="2" t="s">
        <v>13</v>
      </c>
      <c r="F55" s="4">
        <v>1</v>
      </c>
      <c r="J55" s="3" t="str">
        <f>IF(AND(Tabla11518[[#This Row],[Valor logrado]]&gt;=Tabla11518[[#This Row],[Meta]],Tabla11518[[#This Row],[Valor logrado]]&gt;0,Tabla11518[[#This Row],[Meta]]&gt;0),"Sí","No")</f>
        <v>No</v>
      </c>
    </row>
    <row r="56" spans="1:10" x14ac:dyDescent="0.25">
      <c r="A56" s="1" t="s">
        <v>108</v>
      </c>
      <c r="B56" s="1" t="s">
        <v>123</v>
      </c>
      <c r="C56" s="1" t="s">
        <v>124</v>
      </c>
      <c r="D56">
        <v>40008</v>
      </c>
      <c r="E56" s="2" t="s">
        <v>13</v>
      </c>
      <c r="F56" s="4">
        <v>1</v>
      </c>
      <c r="J56" s="3" t="str">
        <f>IF(AND(Tabla11518[[#This Row],[Valor logrado]]&gt;=Tabla11518[[#This Row],[Meta]],Tabla11518[[#This Row],[Valor logrado]]&gt;0,Tabla11518[[#This Row],[Meta]]&gt;0),"Sí","No")</f>
        <v>No</v>
      </c>
    </row>
    <row r="57" spans="1:10" x14ac:dyDescent="0.25">
      <c r="A57" s="1" t="s">
        <v>108</v>
      </c>
      <c r="B57" s="1" t="s">
        <v>125</v>
      </c>
      <c r="C57" s="1" t="s">
        <v>126</v>
      </c>
      <c r="D57">
        <v>40009</v>
      </c>
      <c r="E57" s="2" t="s">
        <v>13</v>
      </c>
      <c r="F57" s="4">
        <v>1</v>
      </c>
      <c r="J57" s="3" t="str">
        <f>IF(AND(Tabla11518[[#This Row],[Valor logrado]]&gt;=Tabla11518[[#This Row],[Meta]],Tabla11518[[#This Row],[Valor logrado]]&gt;0,Tabla11518[[#This Row],[Meta]]&gt;0),"Sí","No")</f>
        <v>No</v>
      </c>
    </row>
    <row r="58" spans="1:10" x14ac:dyDescent="0.25">
      <c r="A58" s="1" t="s">
        <v>108</v>
      </c>
      <c r="B58" s="1" t="s">
        <v>127</v>
      </c>
      <c r="C58" s="1" t="s">
        <v>128</v>
      </c>
      <c r="D58">
        <v>40006</v>
      </c>
      <c r="E58" s="2" t="s">
        <v>13</v>
      </c>
      <c r="F58" s="4">
        <v>1</v>
      </c>
      <c r="J58" s="3" t="str">
        <f>IF(AND(Tabla11518[[#This Row],[Valor logrado]]&gt;=Tabla11518[[#This Row],[Meta]],Tabla11518[[#This Row],[Valor logrado]]&gt;0,Tabla11518[[#This Row],[Meta]]&gt;0),"Sí","No")</f>
        <v>No</v>
      </c>
    </row>
    <row r="59" spans="1:10" x14ac:dyDescent="0.25">
      <c r="A59" s="1" t="s">
        <v>108</v>
      </c>
      <c r="B59" s="1" t="s">
        <v>129</v>
      </c>
      <c r="C59" s="1" t="s">
        <v>130</v>
      </c>
      <c r="D59">
        <v>40010</v>
      </c>
      <c r="E59" s="2" t="s">
        <v>13</v>
      </c>
      <c r="F59" s="4">
        <v>1</v>
      </c>
      <c r="J59" s="3" t="str">
        <f>IF(AND(Tabla11518[[#This Row],[Valor logrado]]&gt;=Tabla11518[[#This Row],[Meta]],Tabla11518[[#This Row],[Valor logrado]]&gt;0,Tabla11518[[#This Row],[Meta]]&gt;0),"Sí","No")</f>
        <v>No</v>
      </c>
    </row>
    <row r="60" spans="1:10" x14ac:dyDescent="0.25">
      <c r="A60" s="1" t="s">
        <v>131</v>
      </c>
      <c r="B60" s="1" t="s">
        <v>132</v>
      </c>
      <c r="C60" s="1" t="s">
        <v>133</v>
      </c>
      <c r="D60">
        <v>50000</v>
      </c>
      <c r="E60" s="2" t="s">
        <v>16</v>
      </c>
      <c r="F60" s="4">
        <v>0.98</v>
      </c>
      <c r="J60" s="3" t="str">
        <f>IF(AND(Tabla11518[[#This Row],[Valor logrado]]&gt;=Tabla11518[[#This Row],[Meta]],Tabla11518[[#This Row],[Valor logrado]]&gt;0,Tabla11518[[#This Row],[Meta]]&gt;0),"Sí","No")</f>
        <v>No</v>
      </c>
    </row>
    <row r="61" spans="1:10" x14ac:dyDescent="0.25">
      <c r="A61" s="1" t="s">
        <v>131</v>
      </c>
      <c r="B61" s="1" t="s">
        <v>134</v>
      </c>
      <c r="C61" s="1" t="s">
        <v>135</v>
      </c>
      <c r="D61">
        <v>50002</v>
      </c>
      <c r="E61" s="2" t="s">
        <v>13</v>
      </c>
      <c r="F61" s="4">
        <v>1</v>
      </c>
      <c r="J61" s="3" t="str">
        <f>IF(AND(Tabla11518[[#This Row],[Valor logrado]]&gt;=Tabla11518[[#This Row],[Meta]],Tabla11518[[#This Row],[Valor logrado]]&gt;0,Tabla11518[[#This Row],[Meta]]&gt;0),"Sí","No")</f>
        <v>No</v>
      </c>
    </row>
    <row r="62" spans="1:10" x14ac:dyDescent="0.25">
      <c r="A62" s="1" t="s">
        <v>131</v>
      </c>
      <c r="B62" s="1" t="s">
        <v>136</v>
      </c>
      <c r="C62" s="1" t="s">
        <v>137</v>
      </c>
      <c r="D62">
        <v>50006</v>
      </c>
      <c r="E62" s="2" t="s">
        <v>13</v>
      </c>
      <c r="F62" s="4">
        <v>1</v>
      </c>
      <c r="J62" s="3" t="str">
        <f>IF(AND(Tabla11518[[#This Row],[Valor logrado]]&gt;=Tabla11518[[#This Row],[Meta]],Tabla11518[[#This Row],[Valor logrado]]&gt;0,Tabla11518[[#This Row],[Meta]]&gt;0),"Sí","No")</f>
        <v>No</v>
      </c>
    </row>
    <row r="63" spans="1:10" x14ac:dyDescent="0.25">
      <c r="A63" s="1" t="s">
        <v>131</v>
      </c>
      <c r="B63" s="1" t="s">
        <v>138</v>
      </c>
      <c r="C63" s="1" t="s">
        <v>139</v>
      </c>
      <c r="D63">
        <v>50007</v>
      </c>
      <c r="E63" s="2" t="s">
        <v>13</v>
      </c>
      <c r="F63" s="4">
        <v>1</v>
      </c>
      <c r="J63" s="3" t="str">
        <f>IF(AND(Tabla11518[[#This Row],[Valor logrado]]&gt;=Tabla11518[[#This Row],[Meta]],Tabla11518[[#This Row],[Valor logrado]]&gt;0,Tabla11518[[#This Row],[Meta]]&gt;0),"Sí","No")</f>
        <v>No</v>
      </c>
    </row>
    <row r="64" spans="1:10" x14ac:dyDescent="0.25">
      <c r="A64" s="1" t="s">
        <v>131</v>
      </c>
      <c r="B64" s="1" t="s">
        <v>140</v>
      </c>
      <c r="C64" s="1" t="s">
        <v>141</v>
      </c>
      <c r="D64">
        <v>50008</v>
      </c>
      <c r="E64" s="2" t="s">
        <v>13</v>
      </c>
      <c r="F64" s="4">
        <v>1</v>
      </c>
      <c r="J64" s="3" t="str">
        <f>IF(AND(Tabla11518[[#This Row],[Valor logrado]]&gt;=Tabla11518[[#This Row],[Meta]],Tabla11518[[#This Row],[Valor logrado]]&gt;0,Tabla11518[[#This Row],[Meta]]&gt;0),"Sí","No")</f>
        <v>No</v>
      </c>
    </row>
    <row r="65" spans="1:10" x14ac:dyDescent="0.25">
      <c r="A65" s="1" t="s">
        <v>131</v>
      </c>
      <c r="B65" s="1" t="s">
        <v>142</v>
      </c>
      <c r="C65" s="1" t="s">
        <v>143</v>
      </c>
      <c r="D65">
        <v>50004</v>
      </c>
      <c r="E65" s="2" t="s">
        <v>13</v>
      </c>
      <c r="F65" s="4">
        <v>1</v>
      </c>
      <c r="J65" s="3" t="str">
        <f>IF(AND(Tabla11518[[#This Row],[Valor logrado]]&gt;=Tabla11518[[#This Row],[Meta]],Tabla11518[[#This Row],[Valor logrado]]&gt;0,Tabla11518[[#This Row],[Meta]]&gt;0),"Sí","No")</f>
        <v>No</v>
      </c>
    </row>
    <row r="66" spans="1:10" x14ac:dyDescent="0.25">
      <c r="A66" s="1" t="s">
        <v>131</v>
      </c>
      <c r="B66" s="1" t="s">
        <v>144</v>
      </c>
      <c r="C66" s="1" t="s">
        <v>145</v>
      </c>
      <c r="D66">
        <v>50005</v>
      </c>
      <c r="E66" s="2" t="s">
        <v>13</v>
      </c>
      <c r="F66" s="4">
        <v>1</v>
      </c>
      <c r="J66" s="3" t="str">
        <f>IF(AND(Tabla11518[[#This Row],[Valor logrado]]&gt;=Tabla11518[[#This Row],[Meta]],Tabla11518[[#This Row],[Valor logrado]]&gt;0,Tabla11518[[#This Row],[Meta]]&gt;0),"Sí","No")</f>
        <v>No</v>
      </c>
    </row>
    <row r="67" spans="1:10" x14ac:dyDescent="0.25">
      <c r="A67" s="1" t="s">
        <v>131</v>
      </c>
      <c r="B67" s="1" t="s">
        <v>146</v>
      </c>
      <c r="C67" s="1" t="s">
        <v>147</v>
      </c>
      <c r="D67">
        <v>50001</v>
      </c>
      <c r="E67" s="2" t="s">
        <v>13</v>
      </c>
      <c r="F67" s="4">
        <v>0.95</v>
      </c>
      <c r="J67" s="3" t="str">
        <f>IF(AND(Tabla11518[[#This Row],[Valor logrado]]&gt;=Tabla11518[[#This Row],[Meta]],Tabla11518[[#This Row],[Valor logrado]]&gt;0,Tabla11518[[#This Row],[Meta]]&gt;0),"Sí","No")</f>
        <v>No</v>
      </c>
    </row>
    <row r="68" spans="1:10" x14ac:dyDescent="0.25">
      <c r="A68" s="1" t="s">
        <v>131</v>
      </c>
      <c r="B68" s="1" t="s">
        <v>148</v>
      </c>
      <c r="C68" s="1" t="s">
        <v>149</v>
      </c>
      <c r="D68">
        <v>50009</v>
      </c>
      <c r="E68" s="2" t="s">
        <v>13</v>
      </c>
      <c r="F68" s="4">
        <v>1</v>
      </c>
      <c r="J68" s="3" t="str">
        <f>IF(AND(Tabla11518[[#This Row],[Valor logrado]]&gt;=Tabla11518[[#This Row],[Meta]],Tabla11518[[#This Row],[Valor logrado]]&gt;0,Tabla11518[[#This Row],[Meta]]&gt;0),"Sí","No")</f>
        <v>No</v>
      </c>
    </row>
    <row r="69" spans="1:10" x14ac:dyDescent="0.25">
      <c r="A69" s="1" t="s">
        <v>131</v>
      </c>
      <c r="B69" s="1" t="s">
        <v>150</v>
      </c>
      <c r="C69" s="1" t="s">
        <v>151</v>
      </c>
      <c r="D69">
        <v>50010</v>
      </c>
      <c r="E69" s="2" t="s">
        <v>13</v>
      </c>
      <c r="F69" s="4">
        <v>1</v>
      </c>
      <c r="J69" s="3" t="str">
        <f>IF(AND(Tabla11518[[#This Row],[Valor logrado]]&gt;=Tabla11518[[#This Row],[Meta]],Tabla11518[[#This Row],[Valor logrado]]&gt;0,Tabla11518[[#This Row],[Meta]]&gt;0),"Sí","No")</f>
        <v>No</v>
      </c>
    </row>
    <row r="70" spans="1:10" x14ac:dyDescent="0.25">
      <c r="A70" s="1" t="s">
        <v>131</v>
      </c>
      <c r="B70" s="1" t="s">
        <v>152</v>
      </c>
      <c r="C70" s="1" t="s">
        <v>153</v>
      </c>
      <c r="D70">
        <v>50011</v>
      </c>
      <c r="E70" s="2" t="s">
        <v>13</v>
      </c>
      <c r="F70" s="4">
        <v>1</v>
      </c>
      <c r="J70" s="3" t="str">
        <f>IF(AND(Tabla11518[[#This Row],[Valor logrado]]&gt;=Tabla11518[[#This Row],[Meta]],Tabla11518[[#This Row],[Valor logrado]]&gt;0,Tabla11518[[#This Row],[Meta]]&gt;0),"Sí","No")</f>
        <v>No</v>
      </c>
    </row>
    <row r="71" spans="1:10" x14ac:dyDescent="0.25">
      <c r="A71" s="1" t="s">
        <v>131</v>
      </c>
      <c r="B71" s="1" t="s">
        <v>154</v>
      </c>
      <c r="C71" s="1" t="s">
        <v>155</v>
      </c>
      <c r="D71">
        <v>50003</v>
      </c>
      <c r="E71" s="2" t="s">
        <v>13</v>
      </c>
      <c r="F71" s="4">
        <v>1</v>
      </c>
      <c r="J71" s="3" t="str">
        <f>IF(AND(Tabla11518[[#This Row],[Valor logrado]]&gt;=Tabla11518[[#This Row],[Meta]],Tabla11518[[#This Row],[Valor logrado]]&gt;0,Tabla11518[[#This Row],[Meta]]&gt;0),"Sí","No")</f>
        <v>No</v>
      </c>
    </row>
    <row r="72" spans="1:10" x14ac:dyDescent="0.25">
      <c r="A72" s="1" t="s">
        <v>156</v>
      </c>
      <c r="B72" s="1" t="s">
        <v>157</v>
      </c>
      <c r="C72" s="1" t="s">
        <v>158</v>
      </c>
      <c r="D72">
        <v>60000</v>
      </c>
      <c r="E72" s="2" t="s">
        <v>16</v>
      </c>
      <c r="F72" s="4">
        <v>0.98</v>
      </c>
      <c r="J72" s="3" t="str">
        <f>IF(AND(Tabla11518[[#This Row],[Valor logrado]]&gt;=Tabla11518[[#This Row],[Meta]],Tabla11518[[#This Row],[Valor logrado]]&gt;0,Tabla11518[[#This Row],[Meta]]&gt;0),"Sí","No")</f>
        <v>No</v>
      </c>
    </row>
    <row r="73" spans="1:10" x14ac:dyDescent="0.25">
      <c r="A73" s="1" t="s">
        <v>156</v>
      </c>
      <c r="B73" s="1" t="s">
        <v>159</v>
      </c>
      <c r="C73" s="1" t="s">
        <v>160</v>
      </c>
      <c r="D73">
        <v>60004</v>
      </c>
      <c r="E73" s="2" t="s">
        <v>13</v>
      </c>
      <c r="F73" s="4">
        <v>1</v>
      </c>
      <c r="J73" s="3" t="str">
        <f>IF(AND(Tabla11518[[#This Row],[Valor logrado]]&gt;=Tabla11518[[#This Row],[Meta]],Tabla11518[[#This Row],[Valor logrado]]&gt;0,Tabla11518[[#This Row],[Meta]]&gt;0),"Sí","No")</f>
        <v>No</v>
      </c>
    </row>
    <row r="74" spans="1:10" x14ac:dyDescent="0.25">
      <c r="A74" s="1" t="s">
        <v>156</v>
      </c>
      <c r="B74" s="1" t="s">
        <v>161</v>
      </c>
      <c r="C74" s="1" t="s">
        <v>162</v>
      </c>
      <c r="D74">
        <v>60006</v>
      </c>
      <c r="E74" s="2" t="s">
        <v>13</v>
      </c>
      <c r="F74" s="4">
        <v>1</v>
      </c>
      <c r="J74" s="3" t="str">
        <f>IF(AND(Tabla11518[[#This Row],[Valor logrado]]&gt;=Tabla11518[[#This Row],[Meta]],Tabla11518[[#This Row],[Valor logrado]]&gt;0,Tabla11518[[#This Row],[Meta]]&gt;0),"Sí","No")</f>
        <v>No</v>
      </c>
    </row>
    <row r="75" spans="1:10" x14ac:dyDescent="0.25">
      <c r="A75" s="1" t="s">
        <v>156</v>
      </c>
      <c r="B75" s="1" t="s">
        <v>163</v>
      </c>
      <c r="C75" s="1" t="s">
        <v>164</v>
      </c>
      <c r="D75">
        <v>60008</v>
      </c>
      <c r="E75" s="2" t="s">
        <v>13</v>
      </c>
      <c r="F75" s="4">
        <v>1</v>
      </c>
      <c r="J75" s="3" t="str">
        <f>IF(AND(Tabla11518[[#This Row],[Valor logrado]]&gt;=Tabla11518[[#This Row],[Meta]],Tabla11518[[#This Row],[Valor logrado]]&gt;0,Tabla11518[[#This Row],[Meta]]&gt;0),"Sí","No")</f>
        <v>No</v>
      </c>
    </row>
    <row r="76" spans="1:10" x14ac:dyDescent="0.25">
      <c r="A76" s="1" t="s">
        <v>156</v>
      </c>
      <c r="B76" s="1" t="s">
        <v>165</v>
      </c>
      <c r="C76" s="1" t="s">
        <v>166</v>
      </c>
      <c r="D76">
        <v>60009</v>
      </c>
      <c r="E76" s="2" t="s">
        <v>13</v>
      </c>
      <c r="F76" s="4">
        <v>1</v>
      </c>
      <c r="J76" s="3" t="str">
        <f>IF(AND(Tabla11518[[#This Row],[Valor logrado]]&gt;=Tabla11518[[#This Row],[Meta]],Tabla11518[[#This Row],[Valor logrado]]&gt;0,Tabla11518[[#This Row],[Meta]]&gt;0),"Sí","No")</f>
        <v>No</v>
      </c>
    </row>
    <row r="77" spans="1:10" x14ac:dyDescent="0.25">
      <c r="A77" s="1" t="s">
        <v>156</v>
      </c>
      <c r="B77" s="1" t="s">
        <v>167</v>
      </c>
      <c r="C77" s="1" t="s">
        <v>168</v>
      </c>
      <c r="D77">
        <v>60013</v>
      </c>
      <c r="E77" s="2" t="s">
        <v>13</v>
      </c>
      <c r="F77" s="4">
        <v>1</v>
      </c>
      <c r="J77" s="3" t="str">
        <f>IF(AND(Tabla11518[[#This Row],[Valor logrado]]&gt;=Tabla11518[[#This Row],[Meta]],Tabla11518[[#This Row],[Valor logrado]]&gt;0,Tabla11518[[#This Row],[Meta]]&gt;0),"Sí","No")</f>
        <v>No</v>
      </c>
    </row>
    <row r="78" spans="1:10" x14ac:dyDescent="0.25">
      <c r="A78" s="1" t="s">
        <v>156</v>
      </c>
      <c r="B78" s="1" t="s">
        <v>169</v>
      </c>
      <c r="C78" s="1" t="s">
        <v>170</v>
      </c>
      <c r="D78">
        <v>60002</v>
      </c>
      <c r="E78" s="2" t="s">
        <v>13</v>
      </c>
      <c r="F78" s="4">
        <v>1</v>
      </c>
      <c r="J78" s="3" t="str">
        <f>IF(AND(Tabla11518[[#This Row],[Valor logrado]]&gt;=Tabla11518[[#This Row],[Meta]],Tabla11518[[#This Row],[Valor logrado]]&gt;0,Tabla11518[[#This Row],[Meta]]&gt;0),"Sí","No")</f>
        <v>No</v>
      </c>
    </row>
    <row r="79" spans="1:10" x14ac:dyDescent="0.25">
      <c r="A79" s="1" t="s">
        <v>156</v>
      </c>
      <c r="B79" s="1" t="s">
        <v>171</v>
      </c>
      <c r="C79" s="1" t="s">
        <v>172</v>
      </c>
      <c r="D79">
        <v>60007</v>
      </c>
      <c r="E79" s="2" t="s">
        <v>13</v>
      </c>
      <c r="F79" s="4">
        <v>1</v>
      </c>
      <c r="J79" s="3" t="str">
        <f>IF(AND(Tabla11518[[#This Row],[Valor logrado]]&gt;=Tabla11518[[#This Row],[Meta]],Tabla11518[[#This Row],[Valor logrado]]&gt;0,Tabla11518[[#This Row],[Meta]]&gt;0),"Sí","No")</f>
        <v>No</v>
      </c>
    </row>
    <row r="80" spans="1:10" x14ac:dyDescent="0.25">
      <c r="A80" s="1" t="s">
        <v>156</v>
      </c>
      <c r="B80" s="1" t="s">
        <v>173</v>
      </c>
      <c r="C80" s="1" t="s">
        <v>174</v>
      </c>
      <c r="D80">
        <v>60003</v>
      </c>
      <c r="E80" s="2" t="s">
        <v>13</v>
      </c>
      <c r="F80" s="4">
        <v>1</v>
      </c>
      <c r="J80" s="3" t="str">
        <f>IF(AND(Tabla11518[[#This Row],[Valor logrado]]&gt;=Tabla11518[[#This Row],[Meta]],Tabla11518[[#This Row],[Valor logrado]]&gt;0,Tabla11518[[#This Row],[Meta]]&gt;0),"Sí","No")</f>
        <v>No</v>
      </c>
    </row>
    <row r="81" spans="1:10" x14ac:dyDescent="0.25">
      <c r="A81" s="1" t="s">
        <v>156</v>
      </c>
      <c r="B81" s="1" t="s">
        <v>175</v>
      </c>
      <c r="C81" s="1" t="s">
        <v>176</v>
      </c>
      <c r="D81">
        <v>60001</v>
      </c>
      <c r="E81" s="2" t="s">
        <v>13</v>
      </c>
      <c r="F81" s="4">
        <v>0.95</v>
      </c>
      <c r="J81" s="3" t="str">
        <f>IF(AND(Tabla11518[[#This Row],[Valor logrado]]&gt;=Tabla11518[[#This Row],[Meta]],Tabla11518[[#This Row],[Valor logrado]]&gt;0,Tabla11518[[#This Row],[Meta]]&gt;0),"Sí","No")</f>
        <v>No</v>
      </c>
    </row>
    <row r="82" spans="1:10" x14ac:dyDescent="0.25">
      <c r="A82" s="1" t="s">
        <v>156</v>
      </c>
      <c r="B82" s="1" t="s">
        <v>177</v>
      </c>
      <c r="C82" s="1" t="s">
        <v>178</v>
      </c>
      <c r="D82">
        <v>60010</v>
      </c>
      <c r="E82" s="2" t="s">
        <v>13</v>
      </c>
      <c r="F82" s="4">
        <v>1</v>
      </c>
      <c r="J82" s="3" t="str">
        <f>IF(AND(Tabla11518[[#This Row],[Valor logrado]]&gt;=Tabla11518[[#This Row],[Meta]],Tabla11518[[#This Row],[Valor logrado]]&gt;0,Tabla11518[[#This Row],[Meta]]&gt;0),"Sí","No")</f>
        <v>No</v>
      </c>
    </row>
    <row r="83" spans="1:10" x14ac:dyDescent="0.25">
      <c r="A83" s="1" t="s">
        <v>156</v>
      </c>
      <c r="B83" s="1" t="s">
        <v>179</v>
      </c>
      <c r="C83" s="1" t="s">
        <v>180</v>
      </c>
      <c r="D83">
        <v>60005</v>
      </c>
      <c r="E83" s="2" t="s">
        <v>13</v>
      </c>
      <c r="F83" s="4">
        <v>1</v>
      </c>
      <c r="J83" s="3" t="str">
        <f>IF(AND(Tabla11518[[#This Row],[Valor logrado]]&gt;=Tabla11518[[#This Row],[Meta]],Tabla11518[[#This Row],[Valor logrado]]&gt;0,Tabla11518[[#This Row],[Meta]]&gt;0),"Sí","No")</f>
        <v>No</v>
      </c>
    </row>
    <row r="84" spans="1:10" x14ac:dyDescent="0.25">
      <c r="A84" s="1" t="s">
        <v>156</v>
      </c>
      <c r="B84" s="1" t="s">
        <v>181</v>
      </c>
      <c r="C84" s="1" t="s">
        <v>182</v>
      </c>
      <c r="D84">
        <v>60011</v>
      </c>
      <c r="E84" s="2" t="s">
        <v>13</v>
      </c>
      <c r="F84" s="4">
        <v>1</v>
      </c>
      <c r="J84" s="3" t="str">
        <f>IF(AND(Tabla11518[[#This Row],[Valor logrado]]&gt;=Tabla11518[[#This Row],[Meta]],Tabla11518[[#This Row],[Valor logrado]]&gt;0,Tabla11518[[#This Row],[Meta]]&gt;0),"Sí","No")</f>
        <v>No</v>
      </c>
    </row>
    <row r="85" spans="1:10" x14ac:dyDescent="0.25">
      <c r="A85" s="1" t="s">
        <v>156</v>
      </c>
      <c r="B85" s="1" t="s">
        <v>183</v>
      </c>
      <c r="C85" s="1" t="s">
        <v>184</v>
      </c>
      <c r="D85">
        <v>60012</v>
      </c>
      <c r="E85" s="2" t="s">
        <v>13</v>
      </c>
      <c r="F85" s="4">
        <v>1</v>
      </c>
      <c r="J85" s="3" t="str">
        <f>IF(AND(Tabla11518[[#This Row],[Valor logrado]]&gt;=Tabla11518[[#This Row],[Meta]],Tabla11518[[#This Row],[Valor logrado]]&gt;0,Tabla11518[[#This Row],[Meta]]&gt;0),"Sí","No")</f>
        <v>No</v>
      </c>
    </row>
    <row r="86" spans="1:10" x14ac:dyDescent="0.25">
      <c r="A86" s="1" t="s">
        <v>185</v>
      </c>
      <c r="B86" s="1" t="s">
        <v>186</v>
      </c>
      <c r="C86" s="1" t="s">
        <v>187</v>
      </c>
      <c r="D86">
        <v>80000</v>
      </c>
      <c r="E86" s="2" t="s">
        <v>16</v>
      </c>
      <c r="F86" s="4">
        <v>0.97</v>
      </c>
      <c r="J86" s="3" t="str">
        <f>IF(AND(Tabla11518[[#This Row],[Valor logrado]]&gt;=Tabla11518[[#This Row],[Meta]],Tabla11518[[#This Row],[Valor logrado]]&gt;0,Tabla11518[[#This Row],[Meta]]&gt;0),"Sí","No")</f>
        <v>No</v>
      </c>
    </row>
    <row r="87" spans="1:10" x14ac:dyDescent="0.25">
      <c r="A87" s="1" t="s">
        <v>185</v>
      </c>
      <c r="B87" s="1" t="s">
        <v>188</v>
      </c>
      <c r="C87" s="1" t="s">
        <v>189</v>
      </c>
      <c r="D87">
        <v>80006</v>
      </c>
      <c r="E87" s="2" t="s">
        <v>13</v>
      </c>
      <c r="F87" s="4">
        <v>0.9</v>
      </c>
      <c r="J87" s="3" t="str">
        <f>IF(AND(Tabla11518[[#This Row],[Valor logrado]]&gt;=Tabla11518[[#This Row],[Meta]],Tabla11518[[#This Row],[Valor logrado]]&gt;0,Tabla11518[[#This Row],[Meta]]&gt;0),"Sí","No")</f>
        <v>No</v>
      </c>
    </row>
    <row r="88" spans="1:10" x14ac:dyDescent="0.25">
      <c r="A88" s="1" t="s">
        <v>185</v>
      </c>
      <c r="B88" s="1" t="s">
        <v>190</v>
      </c>
      <c r="C88" s="1" t="s">
        <v>191</v>
      </c>
      <c r="D88">
        <v>80012</v>
      </c>
      <c r="E88" s="2" t="s">
        <v>13</v>
      </c>
      <c r="F88" s="4">
        <v>1</v>
      </c>
      <c r="J88" s="3" t="str">
        <f>IF(AND(Tabla11518[[#This Row],[Valor logrado]]&gt;=Tabla11518[[#This Row],[Meta]],Tabla11518[[#This Row],[Valor logrado]]&gt;0,Tabla11518[[#This Row],[Meta]]&gt;0),"Sí","No")</f>
        <v>No</v>
      </c>
    </row>
    <row r="89" spans="1:10" x14ac:dyDescent="0.25">
      <c r="A89" s="1" t="s">
        <v>185</v>
      </c>
      <c r="B89" s="1" t="s">
        <v>192</v>
      </c>
      <c r="C89" s="1" t="s">
        <v>193</v>
      </c>
      <c r="D89">
        <v>80009</v>
      </c>
      <c r="E89" s="2" t="s">
        <v>13</v>
      </c>
      <c r="F89" s="4">
        <v>1</v>
      </c>
      <c r="J89" s="3" t="str">
        <f>IF(AND(Tabla11518[[#This Row],[Valor logrado]]&gt;=Tabla11518[[#This Row],[Meta]],Tabla11518[[#This Row],[Valor logrado]]&gt;0,Tabla11518[[#This Row],[Meta]]&gt;0),"Sí","No")</f>
        <v>No</v>
      </c>
    </row>
    <row r="90" spans="1:10" x14ac:dyDescent="0.25">
      <c r="A90" s="1" t="s">
        <v>185</v>
      </c>
      <c r="B90" s="1" t="s">
        <v>194</v>
      </c>
      <c r="C90" s="1" t="s">
        <v>195</v>
      </c>
      <c r="D90">
        <v>80007</v>
      </c>
      <c r="E90" s="2" t="s">
        <v>13</v>
      </c>
      <c r="F90" s="4">
        <v>1</v>
      </c>
      <c r="J90" s="3" t="str">
        <f>IF(AND(Tabla11518[[#This Row],[Valor logrado]]&gt;=Tabla11518[[#This Row],[Meta]],Tabla11518[[#This Row],[Valor logrado]]&gt;0,Tabla11518[[#This Row],[Meta]]&gt;0),"Sí","No")</f>
        <v>No</v>
      </c>
    </row>
    <row r="91" spans="1:10" x14ac:dyDescent="0.25">
      <c r="A91" s="1" t="s">
        <v>185</v>
      </c>
      <c r="B91" s="1" t="s">
        <v>196</v>
      </c>
      <c r="C91" s="1" t="s">
        <v>197</v>
      </c>
      <c r="D91">
        <v>80010</v>
      </c>
      <c r="E91" s="2" t="s">
        <v>13</v>
      </c>
      <c r="F91" s="4">
        <v>1</v>
      </c>
      <c r="J91" s="3" t="str">
        <f>IF(AND(Tabla11518[[#This Row],[Valor logrado]]&gt;=Tabla11518[[#This Row],[Meta]],Tabla11518[[#This Row],[Valor logrado]]&gt;0,Tabla11518[[#This Row],[Meta]]&gt;0),"Sí","No")</f>
        <v>No</v>
      </c>
    </row>
    <row r="92" spans="1:10" x14ac:dyDescent="0.25">
      <c r="A92" s="1" t="s">
        <v>185</v>
      </c>
      <c r="B92" s="1" t="s">
        <v>198</v>
      </c>
      <c r="C92" s="1" t="s">
        <v>199</v>
      </c>
      <c r="D92">
        <v>80013</v>
      </c>
      <c r="E92" s="2" t="s">
        <v>13</v>
      </c>
      <c r="F92" s="4">
        <v>1</v>
      </c>
      <c r="J92" s="3" t="str">
        <f>IF(AND(Tabla11518[[#This Row],[Valor logrado]]&gt;=Tabla11518[[#This Row],[Meta]],Tabla11518[[#This Row],[Valor logrado]]&gt;0,Tabla11518[[#This Row],[Meta]]&gt;0),"Sí","No")</f>
        <v>No</v>
      </c>
    </row>
    <row r="93" spans="1:10" x14ac:dyDescent="0.25">
      <c r="A93" s="1" t="s">
        <v>185</v>
      </c>
      <c r="B93" s="1" t="s">
        <v>200</v>
      </c>
      <c r="C93" s="1" t="s">
        <v>201</v>
      </c>
      <c r="D93">
        <v>80011</v>
      </c>
      <c r="E93" s="2" t="s">
        <v>13</v>
      </c>
      <c r="F93" s="4">
        <v>1</v>
      </c>
      <c r="J93" s="3" t="str">
        <f>IF(AND(Tabla11518[[#This Row],[Valor logrado]]&gt;=Tabla11518[[#This Row],[Meta]],Tabla11518[[#This Row],[Valor logrado]]&gt;0,Tabla11518[[#This Row],[Meta]]&gt;0),"Sí","No")</f>
        <v>No</v>
      </c>
    </row>
    <row r="94" spans="1:10" x14ac:dyDescent="0.25">
      <c r="A94" s="1" t="s">
        <v>185</v>
      </c>
      <c r="B94" s="1" t="s">
        <v>202</v>
      </c>
      <c r="C94" s="1" t="s">
        <v>203</v>
      </c>
      <c r="D94">
        <v>80008</v>
      </c>
      <c r="E94" s="2" t="s">
        <v>13</v>
      </c>
      <c r="F94" s="4">
        <v>1</v>
      </c>
      <c r="J94" s="3" t="str">
        <f>IF(AND(Tabla11518[[#This Row],[Valor logrado]]&gt;=Tabla11518[[#This Row],[Meta]],Tabla11518[[#This Row],[Valor logrado]]&gt;0,Tabla11518[[#This Row],[Meta]]&gt;0),"Sí","No")</f>
        <v>No</v>
      </c>
    </row>
    <row r="95" spans="1:10" x14ac:dyDescent="0.25">
      <c r="A95" s="1" t="s">
        <v>185</v>
      </c>
      <c r="B95" s="1" t="s">
        <v>204</v>
      </c>
      <c r="C95" s="1" t="s">
        <v>205</v>
      </c>
      <c r="D95">
        <v>80004</v>
      </c>
      <c r="E95" s="2" t="s">
        <v>13</v>
      </c>
      <c r="F95" s="4">
        <v>1</v>
      </c>
      <c r="J95" s="3" t="str">
        <f>IF(AND(Tabla11518[[#This Row],[Valor logrado]]&gt;=Tabla11518[[#This Row],[Meta]],Tabla11518[[#This Row],[Valor logrado]]&gt;0,Tabla11518[[#This Row],[Meta]]&gt;0),"Sí","No")</f>
        <v>No</v>
      </c>
    </row>
    <row r="96" spans="1:10" x14ac:dyDescent="0.25">
      <c r="A96" s="1" t="s">
        <v>185</v>
      </c>
      <c r="B96" s="1" t="s">
        <v>206</v>
      </c>
      <c r="C96" s="1" t="s">
        <v>207</v>
      </c>
      <c r="D96">
        <v>80001</v>
      </c>
      <c r="E96" s="2" t="s">
        <v>13</v>
      </c>
      <c r="F96" s="4">
        <v>0.95</v>
      </c>
      <c r="J96" s="3" t="str">
        <f>IF(AND(Tabla11518[[#This Row],[Valor logrado]]&gt;=Tabla11518[[#This Row],[Meta]],Tabla11518[[#This Row],[Valor logrado]]&gt;0,Tabla11518[[#This Row],[Meta]]&gt;0),"Sí","No")</f>
        <v>No</v>
      </c>
    </row>
    <row r="97" spans="1:10" x14ac:dyDescent="0.25">
      <c r="A97" s="1" t="s">
        <v>185</v>
      </c>
      <c r="B97" s="1" t="s">
        <v>208</v>
      </c>
      <c r="C97" s="1" t="s">
        <v>209</v>
      </c>
      <c r="D97">
        <v>80005</v>
      </c>
      <c r="E97" s="2" t="s">
        <v>13</v>
      </c>
      <c r="F97" s="4">
        <v>1</v>
      </c>
      <c r="J97" s="3" t="str">
        <f>IF(AND(Tabla11518[[#This Row],[Valor logrado]]&gt;=Tabla11518[[#This Row],[Meta]],Tabla11518[[#This Row],[Valor logrado]]&gt;0,Tabla11518[[#This Row],[Meta]]&gt;0),"Sí","No")</f>
        <v>No</v>
      </c>
    </row>
    <row r="98" spans="1:10" x14ac:dyDescent="0.25">
      <c r="A98" s="1" t="s">
        <v>185</v>
      </c>
      <c r="B98" s="1" t="s">
        <v>210</v>
      </c>
      <c r="C98" s="1" t="s">
        <v>211</v>
      </c>
      <c r="D98">
        <v>80002</v>
      </c>
      <c r="E98" s="2" t="s">
        <v>13</v>
      </c>
      <c r="F98" s="4">
        <v>1</v>
      </c>
      <c r="J98" s="3" t="str">
        <f>IF(AND(Tabla11518[[#This Row],[Valor logrado]]&gt;=Tabla11518[[#This Row],[Meta]],Tabla11518[[#This Row],[Valor logrado]]&gt;0,Tabla11518[[#This Row],[Meta]]&gt;0),"Sí","No")</f>
        <v>No</v>
      </c>
    </row>
    <row r="99" spans="1:10" x14ac:dyDescent="0.25">
      <c r="A99" s="1" t="s">
        <v>185</v>
      </c>
      <c r="B99" s="1" t="s">
        <v>212</v>
      </c>
      <c r="C99" s="1" t="s">
        <v>213</v>
      </c>
      <c r="D99">
        <v>80003</v>
      </c>
      <c r="E99" s="2" t="s">
        <v>13</v>
      </c>
      <c r="F99" s="4">
        <v>1</v>
      </c>
      <c r="J99" s="3" t="str">
        <f>IF(AND(Tabla11518[[#This Row],[Valor logrado]]&gt;=Tabla11518[[#This Row],[Meta]],Tabla11518[[#This Row],[Valor logrado]]&gt;0,Tabla11518[[#This Row],[Meta]]&gt;0),"Sí","No")</f>
        <v>No</v>
      </c>
    </row>
    <row r="100" spans="1:10" ht="25.5" x14ac:dyDescent="0.25">
      <c r="A100" s="1" t="s">
        <v>185</v>
      </c>
      <c r="B100" s="1" t="s">
        <v>214</v>
      </c>
      <c r="C100" s="1" t="s">
        <v>215</v>
      </c>
      <c r="D100">
        <v>80014</v>
      </c>
      <c r="E100" s="2" t="s">
        <v>13</v>
      </c>
      <c r="F100" s="4">
        <v>1</v>
      </c>
      <c r="J100" s="3" t="str">
        <f>IF(AND(Tabla11518[[#This Row],[Valor logrado]]&gt;=Tabla11518[[#This Row],[Meta]],Tabla11518[[#This Row],[Valor logrado]]&gt;0,Tabla11518[[#This Row],[Meta]]&gt;0),"Sí","No")</f>
        <v>No</v>
      </c>
    </row>
    <row r="101" spans="1:10" x14ac:dyDescent="0.25">
      <c r="A101" s="1" t="s">
        <v>216</v>
      </c>
      <c r="B101" s="1" t="s">
        <v>217</v>
      </c>
      <c r="C101" s="1" t="s">
        <v>218</v>
      </c>
      <c r="D101">
        <v>90000</v>
      </c>
      <c r="E101" s="2" t="s">
        <v>16</v>
      </c>
      <c r="F101" s="4">
        <v>0.98</v>
      </c>
      <c r="J101" s="3" t="str">
        <f>IF(AND(Tabla11518[[#This Row],[Valor logrado]]&gt;=Tabla11518[[#This Row],[Meta]],Tabla11518[[#This Row],[Valor logrado]]&gt;0,Tabla11518[[#This Row],[Meta]]&gt;0),"Sí","No")</f>
        <v>No</v>
      </c>
    </row>
    <row r="102" spans="1:10" x14ac:dyDescent="0.25">
      <c r="A102" s="1" t="s">
        <v>216</v>
      </c>
      <c r="B102" s="1" t="s">
        <v>219</v>
      </c>
      <c r="C102" s="1" t="s">
        <v>220</v>
      </c>
      <c r="D102">
        <v>90003</v>
      </c>
      <c r="E102" s="2" t="s">
        <v>13</v>
      </c>
      <c r="F102" s="4">
        <v>1</v>
      </c>
      <c r="J102" s="3" t="str">
        <f>IF(AND(Tabla11518[[#This Row],[Valor logrado]]&gt;=Tabla11518[[#This Row],[Meta]],Tabla11518[[#This Row],[Valor logrado]]&gt;0,Tabla11518[[#This Row],[Meta]]&gt;0),"Sí","No")</f>
        <v>No</v>
      </c>
    </row>
    <row r="103" spans="1:10" x14ac:dyDescent="0.25">
      <c r="A103" s="1" t="s">
        <v>216</v>
      </c>
      <c r="B103" s="1" t="s">
        <v>221</v>
      </c>
      <c r="C103" s="1" t="s">
        <v>222</v>
      </c>
      <c r="D103">
        <v>90009</v>
      </c>
      <c r="E103" s="2" t="s">
        <v>13</v>
      </c>
      <c r="F103" s="4">
        <v>1</v>
      </c>
      <c r="J103" s="3" t="str">
        <f>IF(AND(Tabla11518[[#This Row],[Valor logrado]]&gt;=Tabla11518[[#This Row],[Meta]],Tabla11518[[#This Row],[Valor logrado]]&gt;0,Tabla11518[[#This Row],[Meta]]&gt;0),"Sí","No")</f>
        <v>No</v>
      </c>
    </row>
    <row r="104" spans="1:10" x14ac:dyDescent="0.25">
      <c r="A104" s="1" t="s">
        <v>216</v>
      </c>
      <c r="B104" s="1" t="s">
        <v>223</v>
      </c>
      <c r="C104" s="1" t="s">
        <v>224</v>
      </c>
      <c r="D104">
        <v>90002</v>
      </c>
      <c r="E104" s="2" t="s">
        <v>13</v>
      </c>
      <c r="F104" s="4">
        <v>0.9</v>
      </c>
      <c r="J104" s="3" t="str">
        <f>IF(AND(Tabla11518[[#This Row],[Valor logrado]]&gt;=Tabla11518[[#This Row],[Meta]],Tabla11518[[#This Row],[Valor logrado]]&gt;0,Tabla11518[[#This Row],[Meta]]&gt;0),"Sí","No")</f>
        <v>No</v>
      </c>
    </row>
    <row r="105" spans="1:10" x14ac:dyDescent="0.25">
      <c r="A105" s="1" t="s">
        <v>216</v>
      </c>
      <c r="B105" s="1" t="s">
        <v>225</v>
      </c>
      <c r="C105" s="1" t="s">
        <v>226</v>
      </c>
      <c r="D105">
        <v>90001</v>
      </c>
      <c r="E105" s="2" t="s">
        <v>13</v>
      </c>
      <c r="F105" s="4">
        <v>1</v>
      </c>
      <c r="J105" s="3" t="str">
        <f>IF(AND(Tabla11518[[#This Row],[Valor logrado]]&gt;=Tabla11518[[#This Row],[Meta]],Tabla11518[[#This Row],[Valor logrado]]&gt;0,Tabla11518[[#This Row],[Meta]]&gt;0),"Sí","No")</f>
        <v>No</v>
      </c>
    </row>
    <row r="106" spans="1:10" x14ac:dyDescent="0.25">
      <c r="A106" s="1" t="s">
        <v>216</v>
      </c>
      <c r="B106" s="1" t="s">
        <v>227</v>
      </c>
      <c r="C106" s="1" t="s">
        <v>228</v>
      </c>
      <c r="D106">
        <v>90006</v>
      </c>
      <c r="E106" s="2" t="s">
        <v>13</v>
      </c>
      <c r="F106" s="4">
        <v>1</v>
      </c>
      <c r="J106" s="3" t="str">
        <f>IF(AND(Tabla11518[[#This Row],[Valor logrado]]&gt;=Tabla11518[[#This Row],[Meta]],Tabla11518[[#This Row],[Valor logrado]]&gt;0,Tabla11518[[#This Row],[Meta]]&gt;0),"Sí","No")</f>
        <v>No</v>
      </c>
    </row>
    <row r="107" spans="1:10" x14ac:dyDescent="0.25">
      <c r="A107" s="1" t="s">
        <v>216</v>
      </c>
      <c r="B107" s="1" t="s">
        <v>229</v>
      </c>
      <c r="C107" s="1" t="s">
        <v>230</v>
      </c>
      <c r="D107">
        <v>90007</v>
      </c>
      <c r="E107" s="2" t="s">
        <v>13</v>
      </c>
      <c r="F107" s="4">
        <v>1</v>
      </c>
      <c r="J107" s="3" t="str">
        <f>IF(AND(Tabla11518[[#This Row],[Valor logrado]]&gt;=Tabla11518[[#This Row],[Meta]],Tabla11518[[#This Row],[Valor logrado]]&gt;0,Tabla11518[[#This Row],[Meta]]&gt;0),"Sí","No")</f>
        <v>No</v>
      </c>
    </row>
    <row r="108" spans="1:10" x14ac:dyDescent="0.25">
      <c r="A108" s="1" t="s">
        <v>216</v>
      </c>
      <c r="B108" s="1" t="s">
        <v>231</v>
      </c>
      <c r="C108" s="1" t="s">
        <v>232</v>
      </c>
      <c r="D108">
        <v>90004</v>
      </c>
      <c r="E108" s="2" t="s">
        <v>13</v>
      </c>
      <c r="F108" s="4">
        <v>1</v>
      </c>
      <c r="J108" s="3" t="str">
        <f>IF(AND(Tabla11518[[#This Row],[Valor logrado]]&gt;=Tabla11518[[#This Row],[Meta]],Tabla11518[[#This Row],[Valor logrado]]&gt;0,Tabla11518[[#This Row],[Meta]]&gt;0),"Sí","No")</f>
        <v>No</v>
      </c>
    </row>
    <row r="109" spans="1:10" x14ac:dyDescent="0.25">
      <c r="A109" s="1" t="s">
        <v>216</v>
      </c>
      <c r="B109" s="1" t="s">
        <v>233</v>
      </c>
      <c r="C109" s="1" t="s">
        <v>234</v>
      </c>
      <c r="D109">
        <v>90005</v>
      </c>
      <c r="E109" s="2" t="s">
        <v>13</v>
      </c>
      <c r="F109" s="4">
        <v>1</v>
      </c>
      <c r="J109" s="3" t="str">
        <f>IF(AND(Tabla11518[[#This Row],[Valor logrado]]&gt;=Tabla11518[[#This Row],[Meta]],Tabla11518[[#This Row],[Valor logrado]]&gt;0,Tabla11518[[#This Row],[Meta]]&gt;0),"Sí","No")</f>
        <v>No</v>
      </c>
    </row>
    <row r="110" spans="1:10" x14ac:dyDescent="0.25">
      <c r="A110" s="1" t="s">
        <v>235</v>
      </c>
      <c r="B110" s="1" t="s">
        <v>236</v>
      </c>
      <c r="C110" s="1" t="s">
        <v>237</v>
      </c>
      <c r="D110">
        <v>100000</v>
      </c>
      <c r="E110" s="2" t="s">
        <v>16</v>
      </c>
      <c r="F110" s="4">
        <v>0.95</v>
      </c>
      <c r="J110" s="3" t="str">
        <f>IF(AND(Tabla11518[[#This Row],[Valor logrado]]&gt;=Tabla11518[[#This Row],[Meta]],Tabla11518[[#This Row],[Valor logrado]]&gt;0,Tabla11518[[#This Row],[Meta]]&gt;0),"Sí","No")</f>
        <v>No</v>
      </c>
    </row>
    <row r="111" spans="1:10" x14ac:dyDescent="0.25">
      <c r="A111" s="1" t="s">
        <v>235</v>
      </c>
      <c r="B111" s="1" t="s">
        <v>238</v>
      </c>
      <c r="C111" s="1" t="s">
        <v>239</v>
      </c>
      <c r="D111">
        <v>100009</v>
      </c>
      <c r="E111" s="2" t="s">
        <v>13</v>
      </c>
      <c r="F111" s="4">
        <v>1</v>
      </c>
      <c r="J111" s="3" t="str">
        <f>IF(AND(Tabla11518[[#This Row],[Valor logrado]]&gt;=Tabla11518[[#This Row],[Meta]],Tabla11518[[#This Row],[Valor logrado]]&gt;0,Tabla11518[[#This Row],[Meta]]&gt;0),"Sí","No")</f>
        <v>No</v>
      </c>
    </row>
    <row r="112" spans="1:10" x14ac:dyDescent="0.25">
      <c r="A112" s="1" t="s">
        <v>235</v>
      </c>
      <c r="B112" s="1" t="s">
        <v>240</v>
      </c>
      <c r="C112" s="1" t="s">
        <v>241</v>
      </c>
      <c r="D112">
        <v>100008</v>
      </c>
      <c r="E112" s="2" t="s">
        <v>13</v>
      </c>
      <c r="F112" s="4">
        <v>1</v>
      </c>
      <c r="J112" s="3" t="str">
        <f>IF(AND(Tabla11518[[#This Row],[Valor logrado]]&gt;=Tabla11518[[#This Row],[Meta]],Tabla11518[[#This Row],[Valor logrado]]&gt;0,Tabla11518[[#This Row],[Meta]]&gt;0),"Sí","No")</f>
        <v>No</v>
      </c>
    </row>
    <row r="113" spans="1:10" x14ac:dyDescent="0.25">
      <c r="A113" s="1" t="s">
        <v>235</v>
      </c>
      <c r="B113" s="1" t="s">
        <v>242</v>
      </c>
      <c r="C113" s="1" t="s">
        <v>243</v>
      </c>
      <c r="D113">
        <v>100003</v>
      </c>
      <c r="E113" s="2" t="s">
        <v>13</v>
      </c>
      <c r="F113" s="4">
        <v>1</v>
      </c>
      <c r="J113" s="3" t="str">
        <f>IF(AND(Tabla11518[[#This Row],[Valor logrado]]&gt;=Tabla11518[[#This Row],[Meta]],Tabla11518[[#This Row],[Valor logrado]]&gt;0,Tabla11518[[#This Row],[Meta]]&gt;0),"Sí","No")</f>
        <v>No</v>
      </c>
    </row>
    <row r="114" spans="1:10" x14ac:dyDescent="0.25">
      <c r="A114" s="1" t="s">
        <v>235</v>
      </c>
      <c r="B114" s="1" t="s">
        <v>244</v>
      </c>
      <c r="C114" s="1" t="s">
        <v>245</v>
      </c>
      <c r="D114">
        <v>100010</v>
      </c>
      <c r="E114" s="2" t="s">
        <v>13</v>
      </c>
      <c r="F114" s="4">
        <v>1</v>
      </c>
      <c r="J114" s="3" t="str">
        <f>IF(AND(Tabla11518[[#This Row],[Valor logrado]]&gt;=Tabla11518[[#This Row],[Meta]],Tabla11518[[#This Row],[Valor logrado]]&gt;0,Tabla11518[[#This Row],[Meta]]&gt;0),"Sí","No")</f>
        <v>No</v>
      </c>
    </row>
    <row r="115" spans="1:10" x14ac:dyDescent="0.25">
      <c r="A115" s="1" t="s">
        <v>235</v>
      </c>
      <c r="B115" s="1" t="s">
        <v>246</v>
      </c>
      <c r="C115" s="1" t="s">
        <v>247</v>
      </c>
      <c r="D115">
        <v>100007</v>
      </c>
      <c r="E115" s="2" t="s">
        <v>13</v>
      </c>
      <c r="F115" s="4">
        <v>1</v>
      </c>
      <c r="J115" s="3" t="str">
        <f>IF(AND(Tabla11518[[#This Row],[Valor logrado]]&gt;=Tabla11518[[#This Row],[Meta]],Tabla11518[[#This Row],[Valor logrado]]&gt;0,Tabla11518[[#This Row],[Meta]]&gt;0),"Sí","No")</f>
        <v>No</v>
      </c>
    </row>
    <row r="116" spans="1:10" x14ac:dyDescent="0.25">
      <c r="A116" s="1" t="s">
        <v>235</v>
      </c>
      <c r="B116" s="1" t="s">
        <v>248</v>
      </c>
      <c r="C116" s="1" t="s">
        <v>249</v>
      </c>
      <c r="D116">
        <v>100011</v>
      </c>
      <c r="E116" s="2" t="s">
        <v>13</v>
      </c>
      <c r="F116" s="4">
        <v>1</v>
      </c>
      <c r="J116" s="3" t="str">
        <f>IF(AND(Tabla11518[[#This Row],[Valor logrado]]&gt;=Tabla11518[[#This Row],[Meta]],Tabla11518[[#This Row],[Valor logrado]]&gt;0,Tabla11518[[#This Row],[Meta]]&gt;0),"Sí","No")</f>
        <v>No</v>
      </c>
    </row>
    <row r="117" spans="1:10" x14ac:dyDescent="0.25">
      <c r="A117" s="1" t="s">
        <v>235</v>
      </c>
      <c r="B117" s="1" t="s">
        <v>250</v>
      </c>
      <c r="C117" s="1" t="s">
        <v>251</v>
      </c>
      <c r="D117">
        <v>100006</v>
      </c>
      <c r="E117" s="2" t="s">
        <v>13</v>
      </c>
      <c r="F117" s="4">
        <v>1</v>
      </c>
      <c r="J117" s="3" t="str">
        <f>IF(AND(Tabla11518[[#This Row],[Valor logrado]]&gt;=Tabla11518[[#This Row],[Meta]],Tabla11518[[#This Row],[Valor logrado]]&gt;0,Tabla11518[[#This Row],[Meta]]&gt;0),"Sí","No")</f>
        <v>No</v>
      </c>
    </row>
    <row r="118" spans="1:10" x14ac:dyDescent="0.25">
      <c r="A118" s="1" t="s">
        <v>235</v>
      </c>
      <c r="B118" s="1" t="s">
        <v>252</v>
      </c>
      <c r="C118" s="1" t="s">
        <v>253</v>
      </c>
      <c r="D118">
        <v>100002</v>
      </c>
      <c r="E118" s="2" t="s">
        <v>13</v>
      </c>
      <c r="F118" s="4">
        <v>1</v>
      </c>
      <c r="J118" s="3" t="str">
        <f>IF(AND(Tabla11518[[#This Row],[Valor logrado]]&gt;=Tabla11518[[#This Row],[Meta]],Tabla11518[[#This Row],[Valor logrado]]&gt;0,Tabla11518[[#This Row],[Meta]]&gt;0),"Sí","No")</f>
        <v>No</v>
      </c>
    </row>
    <row r="119" spans="1:10" x14ac:dyDescent="0.25">
      <c r="A119" s="1" t="s">
        <v>235</v>
      </c>
      <c r="B119" s="1" t="s">
        <v>254</v>
      </c>
      <c r="C119" s="1" t="s">
        <v>255</v>
      </c>
      <c r="D119">
        <v>100004</v>
      </c>
      <c r="E119" s="2" t="s">
        <v>13</v>
      </c>
      <c r="F119" s="4">
        <v>1</v>
      </c>
      <c r="J119" s="3" t="str">
        <f>IF(AND(Tabla11518[[#This Row],[Valor logrado]]&gt;=Tabla11518[[#This Row],[Meta]],Tabla11518[[#This Row],[Valor logrado]]&gt;0,Tabla11518[[#This Row],[Meta]]&gt;0),"Sí","No")</f>
        <v>No</v>
      </c>
    </row>
    <row r="120" spans="1:10" x14ac:dyDescent="0.25">
      <c r="A120" s="1" t="s">
        <v>235</v>
      </c>
      <c r="B120" s="1" t="s">
        <v>256</v>
      </c>
      <c r="C120" s="1" t="s">
        <v>257</v>
      </c>
      <c r="D120">
        <v>100005</v>
      </c>
      <c r="E120" s="2" t="s">
        <v>13</v>
      </c>
      <c r="F120" s="4">
        <v>1</v>
      </c>
      <c r="J120" s="3" t="str">
        <f>IF(AND(Tabla11518[[#This Row],[Valor logrado]]&gt;=Tabla11518[[#This Row],[Meta]],Tabla11518[[#This Row],[Valor logrado]]&gt;0,Tabla11518[[#This Row],[Meta]]&gt;0),"Sí","No")</f>
        <v>No</v>
      </c>
    </row>
    <row r="121" spans="1:10" x14ac:dyDescent="0.25">
      <c r="A121" s="1" t="s">
        <v>235</v>
      </c>
      <c r="B121" s="1" t="s">
        <v>258</v>
      </c>
      <c r="C121" s="1" t="s">
        <v>259</v>
      </c>
      <c r="D121">
        <v>100001</v>
      </c>
      <c r="E121" s="2" t="s">
        <v>13</v>
      </c>
      <c r="F121" s="4">
        <v>0.9</v>
      </c>
      <c r="J121" s="3" t="str">
        <f>IF(AND(Tabla11518[[#This Row],[Valor logrado]]&gt;=Tabla11518[[#This Row],[Meta]],Tabla11518[[#This Row],[Valor logrado]]&gt;0,Tabla11518[[#This Row],[Meta]]&gt;0),"Sí","No")</f>
        <v>No</v>
      </c>
    </row>
    <row r="122" spans="1:10" x14ac:dyDescent="0.25">
      <c r="A122" s="1" t="s">
        <v>260</v>
      </c>
      <c r="B122" s="1" t="s">
        <v>261</v>
      </c>
      <c r="C122" s="1" t="s">
        <v>262</v>
      </c>
      <c r="D122">
        <v>110000</v>
      </c>
      <c r="E122" s="2" t="s">
        <v>16</v>
      </c>
      <c r="F122" s="4">
        <v>0.97</v>
      </c>
      <c r="J122" s="3" t="str">
        <f>IF(AND(Tabla11518[[#This Row],[Valor logrado]]&gt;=Tabla11518[[#This Row],[Meta]],Tabla11518[[#This Row],[Valor logrado]]&gt;0,Tabla11518[[#This Row],[Meta]]&gt;0),"Sí","No")</f>
        <v>No</v>
      </c>
    </row>
    <row r="123" spans="1:10" x14ac:dyDescent="0.25">
      <c r="A123" s="1" t="s">
        <v>260</v>
      </c>
      <c r="B123" s="1" t="s">
        <v>261</v>
      </c>
      <c r="C123" s="1" t="s">
        <v>263</v>
      </c>
      <c r="D123">
        <v>110001</v>
      </c>
      <c r="E123" s="2" t="s">
        <v>33</v>
      </c>
      <c r="F123" s="4">
        <v>0.95</v>
      </c>
      <c r="J123" s="3" t="str">
        <f>IF(AND(Tabla11518[[#This Row],[Valor logrado]]&gt;=Tabla11518[[#This Row],[Meta]],Tabla11518[[#This Row],[Valor logrado]]&gt;0,Tabla11518[[#This Row],[Meta]]&gt;0),"Sí","No")</f>
        <v>No</v>
      </c>
    </row>
    <row r="124" spans="1:10" x14ac:dyDescent="0.25">
      <c r="A124" s="1" t="s">
        <v>260</v>
      </c>
      <c r="B124" s="1" t="s">
        <v>264</v>
      </c>
      <c r="C124" s="1" t="s">
        <v>265</v>
      </c>
      <c r="D124">
        <v>110002</v>
      </c>
      <c r="E124" s="2" t="s">
        <v>13</v>
      </c>
      <c r="F124" s="4">
        <v>1</v>
      </c>
      <c r="J124" s="3" t="str">
        <f>IF(AND(Tabla11518[[#This Row],[Valor logrado]]&gt;=Tabla11518[[#This Row],[Meta]],Tabla11518[[#This Row],[Valor logrado]]&gt;0,Tabla11518[[#This Row],[Meta]]&gt;0),"Sí","No")</f>
        <v>No</v>
      </c>
    </row>
    <row r="125" spans="1:10" x14ac:dyDescent="0.25">
      <c r="A125" s="1" t="s">
        <v>260</v>
      </c>
      <c r="B125" s="1" t="s">
        <v>266</v>
      </c>
      <c r="C125" s="1" t="s">
        <v>267</v>
      </c>
      <c r="D125">
        <v>110003</v>
      </c>
      <c r="E125" s="2" t="s">
        <v>13</v>
      </c>
      <c r="F125" s="4">
        <v>1</v>
      </c>
      <c r="J125" s="3" t="str">
        <f>IF(AND(Tabla11518[[#This Row],[Valor logrado]]&gt;=Tabla11518[[#This Row],[Meta]],Tabla11518[[#This Row],[Valor logrado]]&gt;0,Tabla11518[[#This Row],[Meta]]&gt;0),"Sí","No")</f>
        <v>No</v>
      </c>
    </row>
    <row r="126" spans="1:10" x14ac:dyDescent="0.25">
      <c r="A126" s="1" t="s">
        <v>260</v>
      </c>
      <c r="B126" s="1" t="s">
        <v>268</v>
      </c>
      <c r="C126" s="1" t="s">
        <v>269</v>
      </c>
      <c r="D126">
        <v>110005</v>
      </c>
      <c r="E126" s="2" t="s">
        <v>13</v>
      </c>
      <c r="F126" s="4">
        <v>1</v>
      </c>
      <c r="J126" s="3" t="str">
        <f>IF(AND(Tabla11518[[#This Row],[Valor logrado]]&gt;=Tabla11518[[#This Row],[Meta]],Tabla11518[[#This Row],[Valor logrado]]&gt;0,Tabla11518[[#This Row],[Meta]]&gt;0),"Sí","No")</f>
        <v>No</v>
      </c>
    </row>
    <row r="127" spans="1:10" x14ac:dyDescent="0.25">
      <c r="A127" s="1" t="s">
        <v>260</v>
      </c>
      <c r="B127" s="1" t="s">
        <v>270</v>
      </c>
      <c r="C127" s="1" t="s">
        <v>271</v>
      </c>
      <c r="D127">
        <v>110004</v>
      </c>
      <c r="E127" s="2" t="s">
        <v>13</v>
      </c>
      <c r="F127" s="4">
        <v>1</v>
      </c>
      <c r="J127" s="3" t="str">
        <f>IF(AND(Tabla11518[[#This Row],[Valor logrado]]&gt;=Tabla11518[[#This Row],[Meta]],Tabla11518[[#This Row],[Valor logrado]]&gt;0,Tabla11518[[#This Row],[Meta]]&gt;0),"Sí","No")</f>
        <v>No</v>
      </c>
    </row>
    <row r="128" spans="1:10" x14ac:dyDescent="0.25">
      <c r="A128" s="1" t="s">
        <v>272</v>
      </c>
      <c r="B128" s="1" t="s">
        <v>273</v>
      </c>
      <c r="C128" s="1" t="s">
        <v>274</v>
      </c>
      <c r="D128">
        <v>120000</v>
      </c>
      <c r="E128" s="2" t="s">
        <v>16</v>
      </c>
      <c r="F128" s="4">
        <v>0.96</v>
      </c>
      <c r="J128" s="3" t="str">
        <f>IF(AND(Tabla11518[[#This Row],[Valor logrado]]&gt;=Tabla11518[[#This Row],[Meta]],Tabla11518[[#This Row],[Valor logrado]]&gt;0,Tabla11518[[#This Row],[Meta]]&gt;0),"Sí","No")</f>
        <v>No</v>
      </c>
    </row>
    <row r="129" spans="1:10" x14ac:dyDescent="0.25">
      <c r="A129" s="1" t="s">
        <v>272</v>
      </c>
      <c r="B129" s="1" t="s">
        <v>275</v>
      </c>
      <c r="C129" s="1" t="s">
        <v>276</v>
      </c>
      <c r="D129">
        <v>120008</v>
      </c>
      <c r="E129" s="2" t="s">
        <v>13</v>
      </c>
      <c r="F129" s="4">
        <v>1</v>
      </c>
      <c r="J129" s="3" t="str">
        <f>IF(AND(Tabla11518[[#This Row],[Valor logrado]]&gt;=Tabla11518[[#This Row],[Meta]],Tabla11518[[#This Row],[Valor logrado]]&gt;0,Tabla11518[[#This Row],[Meta]]&gt;0),"Sí","No")</f>
        <v>No</v>
      </c>
    </row>
    <row r="130" spans="1:10" x14ac:dyDescent="0.25">
      <c r="A130" s="1" t="s">
        <v>272</v>
      </c>
      <c r="B130" s="1" t="s">
        <v>277</v>
      </c>
      <c r="C130" s="1" t="s">
        <v>278</v>
      </c>
      <c r="D130">
        <v>120007</v>
      </c>
      <c r="E130" s="2" t="s">
        <v>13</v>
      </c>
      <c r="F130" s="4">
        <v>1</v>
      </c>
      <c r="J130" s="3" t="str">
        <f>IF(AND(Tabla11518[[#This Row],[Valor logrado]]&gt;=Tabla11518[[#This Row],[Meta]],Tabla11518[[#This Row],[Valor logrado]]&gt;0,Tabla11518[[#This Row],[Meta]]&gt;0),"Sí","No")</f>
        <v>No</v>
      </c>
    </row>
    <row r="131" spans="1:10" x14ac:dyDescent="0.25">
      <c r="A131" s="1" t="s">
        <v>272</v>
      </c>
      <c r="B131" s="1" t="s">
        <v>277</v>
      </c>
      <c r="C131" s="1" t="s">
        <v>279</v>
      </c>
      <c r="D131">
        <v>120014</v>
      </c>
      <c r="E131" s="2" t="s">
        <v>33</v>
      </c>
      <c r="F131" s="4">
        <v>1</v>
      </c>
      <c r="J131" s="3" t="str">
        <f>IF(AND(Tabla11518[[#This Row],[Valor logrado]]&gt;=Tabla11518[[#This Row],[Meta]],Tabla11518[[#This Row],[Valor logrado]]&gt;0,Tabla11518[[#This Row],[Meta]]&gt;0),"Sí","No")</f>
        <v>No</v>
      </c>
    </row>
    <row r="132" spans="1:10" x14ac:dyDescent="0.25">
      <c r="A132" s="1" t="s">
        <v>272</v>
      </c>
      <c r="B132" s="1" t="s">
        <v>280</v>
      </c>
      <c r="C132" s="1" t="s">
        <v>281</v>
      </c>
      <c r="D132">
        <v>120004</v>
      </c>
      <c r="E132" s="2" t="s">
        <v>13</v>
      </c>
      <c r="F132" s="4">
        <v>0.9</v>
      </c>
      <c r="J132" s="3" t="str">
        <f>IF(AND(Tabla11518[[#This Row],[Valor logrado]]&gt;=Tabla11518[[#This Row],[Meta]],Tabla11518[[#This Row],[Valor logrado]]&gt;0,Tabla11518[[#This Row],[Meta]]&gt;0),"Sí","No")</f>
        <v>No</v>
      </c>
    </row>
    <row r="133" spans="1:10" x14ac:dyDescent="0.25">
      <c r="A133" s="1" t="s">
        <v>272</v>
      </c>
      <c r="B133" s="1" t="s">
        <v>282</v>
      </c>
      <c r="C133" s="1" t="s">
        <v>283</v>
      </c>
      <c r="D133">
        <v>120001</v>
      </c>
      <c r="E133" s="2" t="s">
        <v>13</v>
      </c>
      <c r="F133" s="4">
        <v>0.95</v>
      </c>
      <c r="J133" s="3" t="str">
        <f>IF(AND(Tabla11518[[#This Row],[Valor logrado]]&gt;=Tabla11518[[#This Row],[Meta]],Tabla11518[[#This Row],[Valor logrado]]&gt;0,Tabla11518[[#This Row],[Meta]]&gt;0),"Sí","No")</f>
        <v>No</v>
      </c>
    </row>
    <row r="134" spans="1:10" x14ac:dyDescent="0.25">
      <c r="A134" s="1" t="s">
        <v>272</v>
      </c>
      <c r="B134" s="1" t="s">
        <v>284</v>
      </c>
      <c r="C134" s="1" t="s">
        <v>285</v>
      </c>
      <c r="D134">
        <v>120003</v>
      </c>
      <c r="E134" s="2" t="s">
        <v>13</v>
      </c>
      <c r="F134" s="4">
        <v>1</v>
      </c>
      <c r="J134" s="3" t="str">
        <f>IF(AND(Tabla11518[[#This Row],[Valor logrado]]&gt;=Tabla11518[[#This Row],[Meta]],Tabla11518[[#This Row],[Valor logrado]]&gt;0,Tabla11518[[#This Row],[Meta]]&gt;0),"Sí","No")</f>
        <v>No</v>
      </c>
    </row>
    <row r="135" spans="1:10" x14ac:dyDescent="0.25">
      <c r="A135" s="1" t="s">
        <v>272</v>
      </c>
      <c r="B135" s="1" t="s">
        <v>286</v>
      </c>
      <c r="C135" s="1" t="s">
        <v>287</v>
      </c>
      <c r="D135">
        <v>120002</v>
      </c>
      <c r="E135" s="2" t="s">
        <v>13</v>
      </c>
      <c r="F135" s="4">
        <v>1</v>
      </c>
      <c r="J135" s="3" t="str">
        <f>IF(AND(Tabla11518[[#This Row],[Valor logrado]]&gt;=Tabla11518[[#This Row],[Meta]],Tabla11518[[#This Row],[Valor logrado]]&gt;0,Tabla11518[[#This Row],[Meta]]&gt;0),"Sí","No")</f>
        <v>No</v>
      </c>
    </row>
    <row r="136" spans="1:10" x14ac:dyDescent="0.25">
      <c r="A136" s="1" t="s">
        <v>272</v>
      </c>
      <c r="B136" s="1" t="s">
        <v>288</v>
      </c>
      <c r="C136" s="1" t="s">
        <v>289</v>
      </c>
      <c r="D136">
        <v>120005</v>
      </c>
      <c r="E136" s="2" t="s">
        <v>13</v>
      </c>
      <c r="F136" s="4">
        <v>1</v>
      </c>
      <c r="J136" s="3" t="str">
        <f>IF(AND(Tabla11518[[#This Row],[Valor logrado]]&gt;=Tabla11518[[#This Row],[Meta]],Tabla11518[[#This Row],[Valor logrado]]&gt;0,Tabla11518[[#This Row],[Meta]]&gt;0),"Sí","No")</f>
        <v>No</v>
      </c>
    </row>
    <row r="137" spans="1:10" x14ac:dyDescent="0.25">
      <c r="A137" s="1" t="s">
        <v>272</v>
      </c>
      <c r="B137" s="1" t="s">
        <v>290</v>
      </c>
      <c r="C137" s="1" t="s">
        <v>291</v>
      </c>
      <c r="D137">
        <v>120009</v>
      </c>
      <c r="E137" s="2" t="s">
        <v>13</v>
      </c>
      <c r="F137" s="4">
        <v>1</v>
      </c>
      <c r="J137" s="3" t="str">
        <f>IF(AND(Tabla11518[[#This Row],[Valor logrado]]&gt;=Tabla11518[[#This Row],[Meta]],Tabla11518[[#This Row],[Valor logrado]]&gt;0,Tabla11518[[#This Row],[Meta]]&gt;0),"Sí","No")</f>
        <v>No</v>
      </c>
    </row>
    <row r="138" spans="1:10" x14ac:dyDescent="0.25">
      <c r="A138" s="1" t="s">
        <v>272</v>
      </c>
      <c r="B138" s="1" t="s">
        <v>292</v>
      </c>
      <c r="C138" s="1" t="s">
        <v>293</v>
      </c>
      <c r="D138">
        <v>120006</v>
      </c>
      <c r="E138" s="2" t="s">
        <v>13</v>
      </c>
      <c r="F138" s="4">
        <v>1</v>
      </c>
      <c r="J138" s="3" t="str">
        <f>IF(AND(Tabla11518[[#This Row],[Valor logrado]]&gt;=Tabla11518[[#This Row],[Meta]],Tabla11518[[#This Row],[Valor logrado]]&gt;0,Tabla11518[[#This Row],[Meta]]&gt;0),"Sí","No")</f>
        <v>No</v>
      </c>
    </row>
    <row r="139" spans="1:10" x14ac:dyDescent="0.25">
      <c r="A139" s="1" t="s">
        <v>272</v>
      </c>
      <c r="B139" s="1" t="s">
        <v>294</v>
      </c>
      <c r="C139" s="1" t="s">
        <v>295</v>
      </c>
      <c r="D139">
        <v>120011</v>
      </c>
      <c r="E139" s="2" t="s">
        <v>13</v>
      </c>
      <c r="F139" s="4">
        <v>1</v>
      </c>
      <c r="J139" s="3" t="str">
        <f>IF(AND(Tabla11518[[#This Row],[Valor logrado]]&gt;=Tabla11518[[#This Row],[Meta]],Tabla11518[[#This Row],[Valor logrado]]&gt;0,Tabla11518[[#This Row],[Meta]]&gt;0),"Sí","No")</f>
        <v>No</v>
      </c>
    </row>
    <row r="140" spans="1:10" x14ac:dyDescent="0.25">
      <c r="A140" s="1" t="s">
        <v>272</v>
      </c>
      <c r="B140" s="1" t="s">
        <v>296</v>
      </c>
      <c r="C140" s="1" t="s">
        <v>297</v>
      </c>
      <c r="D140">
        <v>120010</v>
      </c>
      <c r="E140" s="2" t="s">
        <v>13</v>
      </c>
      <c r="F140" s="4">
        <v>1</v>
      </c>
      <c r="J140" s="3" t="str">
        <f>IF(AND(Tabla11518[[#This Row],[Valor logrado]]&gt;=Tabla11518[[#This Row],[Meta]],Tabla11518[[#This Row],[Valor logrado]]&gt;0,Tabla11518[[#This Row],[Meta]]&gt;0),"Sí","No")</f>
        <v>No</v>
      </c>
    </row>
    <row r="141" spans="1:10" x14ac:dyDescent="0.25">
      <c r="A141" s="1" t="s">
        <v>272</v>
      </c>
      <c r="B141" s="1" t="s">
        <v>298</v>
      </c>
      <c r="C141" s="1" t="s">
        <v>299</v>
      </c>
      <c r="D141">
        <v>120012</v>
      </c>
      <c r="E141" s="2" t="s">
        <v>13</v>
      </c>
      <c r="F141" s="4">
        <v>1</v>
      </c>
      <c r="J141" s="3" t="str">
        <f>IF(AND(Tabla11518[[#This Row],[Valor logrado]]&gt;=Tabla11518[[#This Row],[Meta]],Tabla11518[[#This Row],[Valor logrado]]&gt;0,Tabla11518[[#This Row],[Meta]]&gt;0),"Sí","No")</f>
        <v>No</v>
      </c>
    </row>
    <row r="142" spans="1:10" x14ac:dyDescent="0.25">
      <c r="A142" s="1" t="s">
        <v>300</v>
      </c>
      <c r="B142" s="1" t="s">
        <v>301</v>
      </c>
      <c r="C142" s="1" t="s">
        <v>302</v>
      </c>
      <c r="D142">
        <v>130000</v>
      </c>
      <c r="E142" s="2" t="s">
        <v>91</v>
      </c>
      <c r="F142" s="4">
        <v>0.98</v>
      </c>
      <c r="J142" s="3" t="str">
        <f>IF(AND(Tabla11518[[#This Row],[Valor logrado]]&gt;=Tabla11518[[#This Row],[Meta]],Tabla11518[[#This Row],[Valor logrado]]&gt;0,Tabla11518[[#This Row],[Meta]]&gt;0),"Sí","No")</f>
        <v>No</v>
      </c>
    </row>
    <row r="143" spans="1:10" x14ac:dyDescent="0.25">
      <c r="A143" s="1" t="s">
        <v>300</v>
      </c>
      <c r="B143" s="1" t="s">
        <v>303</v>
      </c>
      <c r="C143" s="1" t="s">
        <v>304</v>
      </c>
      <c r="D143">
        <v>130005</v>
      </c>
      <c r="E143" s="2" t="s">
        <v>13</v>
      </c>
      <c r="F143" s="4">
        <v>1</v>
      </c>
      <c r="J143" s="3" t="str">
        <f>IF(AND(Tabla11518[[#This Row],[Valor logrado]]&gt;=Tabla11518[[#This Row],[Meta]],Tabla11518[[#This Row],[Valor logrado]]&gt;0,Tabla11518[[#This Row],[Meta]]&gt;0),"Sí","No")</f>
        <v>No</v>
      </c>
    </row>
    <row r="144" spans="1:10" x14ac:dyDescent="0.25">
      <c r="A144" s="1" t="s">
        <v>300</v>
      </c>
      <c r="B144" s="1" t="s">
        <v>305</v>
      </c>
      <c r="C144" s="1" t="s">
        <v>306</v>
      </c>
      <c r="D144">
        <v>130008</v>
      </c>
      <c r="E144" s="2" t="s">
        <v>13</v>
      </c>
      <c r="F144" s="4">
        <v>1</v>
      </c>
      <c r="J144" s="3" t="str">
        <f>IF(AND(Tabla11518[[#This Row],[Valor logrado]]&gt;=Tabla11518[[#This Row],[Meta]],Tabla11518[[#This Row],[Valor logrado]]&gt;0,Tabla11518[[#This Row],[Meta]]&gt;0),"Sí","No")</f>
        <v>No</v>
      </c>
    </row>
    <row r="145" spans="1:10" x14ac:dyDescent="0.25">
      <c r="A145" s="1" t="s">
        <v>300</v>
      </c>
      <c r="B145" s="1" t="s">
        <v>307</v>
      </c>
      <c r="C145" s="1" t="s">
        <v>308</v>
      </c>
      <c r="D145">
        <v>130003</v>
      </c>
      <c r="E145" s="2" t="s">
        <v>13</v>
      </c>
      <c r="F145" s="4">
        <v>0.95</v>
      </c>
      <c r="J145" s="3" t="str">
        <f>IF(AND(Tabla11518[[#This Row],[Valor logrado]]&gt;=Tabla11518[[#This Row],[Meta]],Tabla11518[[#This Row],[Valor logrado]]&gt;0,Tabla11518[[#This Row],[Meta]]&gt;0),"Sí","No")</f>
        <v>No</v>
      </c>
    </row>
    <row r="146" spans="1:10" x14ac:dyDescent="0.25">
      <c r="A146" s="1" t="s">
        <v>300</v>
      </c>
      <c r="B146" s="1" t="s">
        <v>309</v>
      </c>
      <c r="C146" s="1" t="s">
        <v>310</v>
      </c>
      <c r="D146">
        <v>130012</v>
      </c>
      <c r="E146" s="2" t="s">
        <v>13</v>
      </c>
      <c r="F146" s="4">
        <v>1</v>
      </c>
      <c r="J146" s="3" t="str">
        <f>IF(AND(Tabla11518[[#This Row],[Valor logrado]]&gt;=Tabla11518[[#This Row],[Meta]],Tabla11518[[#This Row],[Valor logrado]]&gt;0,Tabla11518[[#This Row],[Meta]]&gt;0),"Sí","No")</f>
        <v>No</v>
      </c>
    </row>
    <row r="147" spans="1:10" x14ac:dyDescent="0.25">
      <c r="A147" s="1" t="s">
        <v>300</v>
      </c>
      <c r="B147" s="1" t="s">
        <v>311</v>
      </c>
      <c r="C147" s="1" t="s">
        <v>312</v>
      </c>
      <c r="D147">
        <v>130007</v>
      </c>
      <c r="E147" s="2" t="s">
        <v>13</v>
      </c>
      <c r="F147" s="4">
        <v>1</v>
      </c>
      <c r="J147" s="3" t="str">
        <f>IF(AND(Tabla11518[[#This Row],[Valor logrado]]&gt;=Tabla11518[[#This Row],[Meta]],Tabla11518[[#This Row],[Valor logrado]]&gt;0,Tabla11518[[#This Row],[Meta]]&gt;0),"Sí","No")</f>
        <v>No</v>
      </c>
    </row>
    <row r="148" spans="1:10" x14ac:dyDescent="0.25">
      <c r="A148" s="1" t="s">
        <v>300</v>
      </c>
      <c r="B148" s="1" t="s">
        <v>313</v>
      </c>
      <c r="C148" s="1" t="s">
        <v>314</v>
      </c>
      <c r="D148">
        <v>130011</v>
      </c>
      <c r="E148" s="2" t="s">
        <v>13</v>
      </c>
      <c r="F148" s="4">
        <v>1</v>
      </c>
      <c r="J148" s="3" t="str">
        <f>IF(AND(Tabla11518[[#This Row],[Valor logrado]]&gt;=Tabla11518[[#This Row],[Meta]],Tabla11518[[#This Row],[Valor logrado]]&gt;0,Tabla11518[[#This Row],[Meta]]&gt;0),"Sí","No")</f>
        <v>No</v>
      </c>
    </row>
    <row r="149" spans="1:10" x14ac:dyDescent="0.25">
      <c r="A149" s="1" t="s">
        <v>300</v>
      </c>
      <c r="B149" s="1" t="s">
        <v>315</v>
      </c>
      <c r="C149" s="1" t="s">
        <v>316</v>
      </c>
      <c r="D149">
        <v>130010</v>
      </c>
      <c r="E149" s="2" t="s">
        <v>13</v>
      </c>
      <c r="F149" s="4">
        <v>1</v>
      </c>
      <c r="J149" s="3" t="str">
        <f>IF(AND(Tabla11518[[#This Row],[Valor logrado]]&gt;=Tabla11518[[#This Row],[Meta]],Tabla11518[[#This Row],[Valor logrado]]&gt;0,Tabla11518[[#This Row],[Meta]]&gt;0),"Sí","No")</f>
        <v>No</v>
      </c>
    </row>
    <row r="150" spans="1:10" x14ac:dyDescent="0.25">
      <c r="A150" s="1" t="s">
        <v>300</v>
      </c>
      <c r="B150" s="1" t="s">
        <v>317</v>
      </c>
      <c r="C150" s="1" t="s">
        <v>318</v>
      </c>
      <c r="D150">
        <v>130009</v>
      </c>
      <c r="E150" s="2" t="s">
        <v>13</v>
      </c>
      <c r="F150" s="4">
        <v>1</v>
      </c>
      <c r="J150" s="3" t="str">
        <f>IF(AND(Tabla11518[[#This Row],[Valor logrado]]&gt;=Tabla11518[[#This Row],[Meta]],Tabla11518[[#This Row],[Valor logrado]]&gt;0,Tabla11518[[#This Row],[Meta]]&gt;0),"Sí","No")</f>
        <v>No</v>
      </c>
    </row>
    <row r="151" spans="1:10" x14ac:dyDescent="0.25">
      <c r="A151" s="1" t="s">
        <v>300</v>
      </c>
      <c r="B151" s="1" t="s">
        <v>319</v>
      </c>
      <c r="C151" s="1" t="s">
        <v>320</v>
      </c>
      <c r="D151">
        <v>130004</v>
      </c>
      <c r="E151" s="2" t="s">
        <v>13</v>
      </c>
      <c r="F151" s="4">
        <v>1</v>
      </c>
      <c r="J151" s="3" t="str">
        <f>IF(AND(Tabla11518[[#This Row],[Valor logrado]]&gt;=Tabla11518[[#This Row],[Meta]],Tabla11518[[#This Row],[Valor logrado]]&gt;0,Tabla11518[[#This Row],[Meta]]&gt;0),"Sí","No")</f>
        <v>No</v>
      </c>
    </row>
    <row r="152" spans="1:10" x14ac:dyDescent="0.25">
      <c r="A152" s="1" t="s">
        <v>300</v>
      </c>
      <c r="B152" s="1" t="s">
        <v>321</v>
      </c>
      <c r="C152" s="1" t="s">
        <v>322</v>
      </c>
      <c r="D152">
        <v>130006</v>
      </c>
      <c r="E152" s="2" t="s">
        <v>13</v>
      </c>
      <c r="F152" s="4">
        <v>1</v>
      </c>
      <c r="J152" s="3" t="str">
        <f>IF(AND(Tabla11518[[#This Row],[Valor logrado]]&gt;=Tabla11518[[#This Row],[Meta]],Tabla11518[[#This Row],[Valor logrado]]&gt;0,Tabla11518[[#This Row],[Meta]]&gt;0),"Sí","No")</f>
        <v>No</v>
      </c>
    </row>
    <row r="153" spans="1:10" x14ac:dyDescent="0.25">
      <c r="A153" s="1" t="s">
        <v>300</v>
      </c>
      <c r="B153" s="1" t="s">
        <v>323</v>
      </c>
      <c r="C153" s="1" t="s">
        <v>324</v>
      </c>
      <c r="D153">
        <v>130002</v>
      </c>
      <c r="E153" s="2" t="s">
        <v>13</v>
      </c>
      <c r="F153" s="4">
        <v>1</v>
      </c>
      <c r="J153" s="3" t="str">
        <f>IF(AND(Tabla11518[[#This Row],[Valor logrado]]&gt;=Tabla11518[[#This Row],[Meta]],Tabla11518[[#This Row],[Valor logrado]]&gt;0,Tabla11518[[#This Row],[Meta]]&gt;0),"Sí","No")</f>
        <v>No</v>
      </c>
    </row>
    <row r="154" spans="1:10" x14ac:dyDescent="0.25">
      <c r="A154" s="1" t="s">
        <v>300</v>
      </c>
      <c r="B154" s="1" t="s">
        <v>325</v>
      </c>
      <c r="C154" s="1" t="s">
        <v>326</v>
      </c>
      <c r="D154">
        <v>130014</v>
      </c>
      <c r="E154" s="2" t="s">
        <v>13</v>
      </c>
      <c r="F154" s="4">
        <v>1</v>
      </c>
      <c r="J154" s="3" t="str">
        <f>IF(AND(Tabla11518[[#This Row],[Valor logrado]]&gt;=Tabla11518[[#This Row],[Meta]],Tabla11518[[#This Row],[Valor logrado]]&gt;0,Tabla11518[[#This Row],[Meta]]&gt;0),"Sí","No")</f>
        <v>No</v>
      </c>
    </row>
    <row r="155" spans="1:10" x14ac:dyDescent="0.25">
      <c r="A155" s="1" t="s">
        <v>300</v>
      </c>
      <c r="B155" s="1" t="s">
        <v>327</v>
      </c>
      <c r="C155" s="1" t="s">
        <v>328</v>
      </c>
      <c r="D155">
        <v>130015</v>
      </c>
      <c r="E155" s="2" t="s">
        <v>13</v>
      </c>
      <c r="F155" s="4">
        <v>1</v>
      </c>
      <c r="J155" s="3" t="str">
        <f>IF(AND(Tabla11518[[#This Row],[Valor logrado]]&gt;=Tabla11518[[#This Row],[Meta]],Tabla11518[[#This Row],[Valor logrado]]&gt;0,Tabla11518[[#This Row],[Meta]]&gt;0),"Sí","No")</f>
        <v>No</v>
      </c>
    </row>
    <row r="156" spans="1:10" x14ac:dyDescent="0.25">
      <c r="A156" s="1" t="s">
        <v>300</v>
      </c>
      <c r="B156" s="1" t="s">
        <v>329</v>
      </c>
      <c r="C156" s="1" t="s">
        <v>330</v>
      </c>
      <c r="D156">
        <v>130016</v>
      </c>
      <c r="E156" s="2" t="s">
        <v>13</v>
      </c>
      <c r="F156" s="4">
        <v>1</v>
      </c>
      <c r="J156" s="3" t="str">
        <f>IF(AND(Tabla11518[[#This Row],[Valor logrado]]&gt;=Tabla11518[[#This Row],[Meta]],Tabla11518[[#This Row],[Valor logrado]]&gt;0,Tabla11518[[#This Row],[Meta]]&gt;0),"Sí","No")</f>
        <v>No</v>
      </c>
    </row>
    <row r="157" spans="1:10" x14ac:dyDescent="0.25">
      <c r="A157" s="1" t="s">
        <v>300</v>
      </c>
      <c r="B157" s="1" t="s">
        <v>331</v>
      </c>
      <c r="C157" s="1" t="s">
        <v>332</v>
      </c>
      <c r="D157">
        <v>130017</v>
      </c>
      <c r="E157" s="2" t="s">
        <v>13</v>
      </c>
      <c r="F157" s="4">
        <v>1</v>
      </c>
      <c r="J157" s="3" t="str">
        <f>IF(AND(Tabla11518[[#This Row],[Valor logrado]]&gt;=Tabla11518[[#This Row],[Meta]],Tabla11518[[#This Row],[Valor logrado]]&gt;0,Tabla11518[[#This Row],[Meta]]&gt;0),"Sí","No")</f>
        <v>No</v>
      </c>
    </row>
    <row r="158" spans="1:10" x14ac:dyDescent="0.25">
      <c r="A158" s="1" t="s">
        <v>333</v>
      </c>
      <c r="B158" s="1" t="s">
        <v>334</v>
      </c>
      <c r="C158" s="1" t="s">
        <v>335</v>
      </c>
      <c r="D158">
        <v>140001</v>
      </c>
      <c r="E158" s="2" t="s">
        <v>13</v>
      </c>
      <c r="F158" s="4">
        <v>0.95</v>
      </c>
      <c r="J158" s="3" t="str">
        <f>IF(AND(Tabla11518[[#This Row],[Valor logrado]]&gt;=Tabla11518[[#This Row],[Meta]],Tabla11518[[#This Row],[Valor logrado]]&gt;0,Tabla11518[[#This Row],[Meta]]&gt;0),"Sí","No")</f>
        <v>No</v>
      </c>
    </row>
    <row r="159" spans="1:10" x14ac:dyDescent="0.25">
      <c r="A159" s="1" t="s">
        <v>333</v>
      </c>
      <c r="B159" s="1" t="s">
        <v>336</v>
      </c>
      <c r="C159" s="1" t="s">
        <v>337</v>
      </c>
      <c r="D159">
        <v>140003</v>
      </c>
      <c r="E159" s="2" t="s">
        <v>13</v>
      </c>
      <c r="F159" s="4">
        <v>1</v>
      </c>
      <c r="J159" s="3" t="str">
        <f>IF(AND(Tabla11518[[#This Row],[Valor logrado]]&gt;=Tabla11518[[#This Row],[Meta]],Tabla11518[[#This Row],[Valor logrado]]&gt;0,Tabla11518[[#This Row],[Meta]]&gt;0),"Sí","No")</f>
        <v>No</v>
      </c>
    </row>
    <row r="160" spans="1:10" x14ac:dyDescent="0.25">
      <c r="A160" s="1" t="s">
        <v>333</v>
      </c>
      <c r="B160" s="1" t="s">
        <v>338</v>
      </c>
      <c r="C160" s="1" t="s">
        <v>339</v>
      </c>
      <c r="D160">
        <v>140002</v>
      </c>
      <c r="E160" s="2" t="s">
        <v>13</v>
      </c>
      <c r="F160" s="4">
        <v>1</v>
      </c>
      <c r="J160" s="3" t="str">
        <f>IF(AND(Tabla11518[[#This Row],[Valor logrado]]&gt;=Tabla11518[[#This Row],[Meta]],Tabla11518[[#This Row],[Valor logrado]]&gt;0,Tabla11518[[#This Row],[Meta]]&gt;0),"Sí","No")</f>
        <v>No</v>
      </c>
    </row>
    <row r="161" spans="1:10" ht="25.5" x14ac:dyDescent="0.25">
      <c r="A161" s="1" t="s">
        <v>333</v>
      </c>
      <c r="B161" s="1" t="s">
        <v>340</v>
      </c>
      <c r="C161" s="1" t="s">
        <v>341</v>
      </c>
      <c r="D161">
        <v>140000</v>
      </c>
      <c r="E161" s="2" t="s">
        <v>91</v>
      </c>
      <c r="F161" s="4">
        <v>0.96</v>
      </c>
      <c r="J161" s="3" t="str">
        <f>IF(AND(Tabla11518[[#This Row],[Valor logrado]]&gt;=Tabla11518[[#This Row],[Meta]],Tabla11518[[#This Row],[Valor logrado]]&gt;0,Tabla11518[[#This Row],[Meta]]&gt;0),"Sí","No")</f>
        <v>No</v>
      </c>
    </row>
    <row r="162" spans="1:10" x14ac:dyDescent="0.25">
      <c r="A162" s="1" t="s">
        <v>342</v>
      </c>
      <c r="B162" s="1" t="s">
        <v>343</v>
      </c>
      <c r="C162" s="1" t="s">
        <v>344</v>
      </c>
      <c r="D162">
        <v>160001</v>
      </c>
      <c r="E162" s="2" t="s">
        <v>33</v>
      </c>
      <c r="F162" s="4">
        <v>0.9</v>
      </c>
      <c r="J162" s="3" t="str">
        <f>IF(AND(Tabla11518[[#This Row],[Valor logrado]]&gt;=Tabla11518[[#This Row],[Meta]],Tabla11518[[#This Row],[Valor logrado]]&gt;0,Tabla11518[[#This Row],[Meta]]&gt;0),"Sí","No")</f>
        <v>No</v>
      </c>
    </row>
    <row r="163" spans="1:10" x14ac:dyDescent="0.25">
      <c r="A163" s="1" t="s">
        <v>342</v>
      </c>
      <c r="B163" s="1" t="s">
        <v>343</v>
      </c>
      <c r="C163" s="1" t="s">
        <v>345</v>
      </c>
      <c r="D163">
        <v>160000</v>
      </c>
      <c r="E163" s="2" t="s">
        <v>16</v>
      </c>
      <c r="F163" s="4">
        <v>0.95</v>
      </c>
      <c r="J163" s="3" t="str">
        <f>IF(AND(Tabla11518[[#This Row],[Valor logrado]]&gt;=Tabla11518[[#This Row],[Meta]],Tabla11518[[#This Row],[Valor logrado]]&gt;0,Tabla11518[[#This Row],[Meta]]&gt;0),"Sí","No")</f>
        <v>No</v>
      </c>
    </row>
    <row r="164" spans="1:10" ht="25.5" x14ac:dyDescent="0.25">
      <c r="A164" s="1" t="s">
        <v>342</v>
      </c>
      <c r="B164" s="1" t="s">
        <v>346</v>
      </c>
      <c r="C164" s="1" t="s">
        <v>347</v>
      </c>
      <c r="D164">
        <v>160002</v>
      </c>
      <c r="E164" s="2" t="s">
        <v>13</v>
      </c>
      <c r="F164" s="4">
        <v>1</v>
      </c>
      <c r="J164" s="3" t="str">
        <f>IF(AND(Tabla11518[[#This Row],[Valor logrado]]&gt;=Tabla11518[[#This Row],[Meta]],Tabla11518[[#This Row],[Valor logrado]]&gt;0,Tabla11518[[#This Row],[Meta]]&gt;0),"Sí","No")</f>
        <v>No</v>
      </c>
    </row>
    <row r="165" spans="1:10" x14ac:dyDescent="0.25">
      <c r="A165" s="1" t="s">
        <v>342</v>
      </c>
      <c r="B165" s="1" t="s">
        <v>348</v>
      </c>
      <c r="C165" s="1" t="s">
        <v>349</v>
      </c>
      <c r="D165">
        <v>160007</v>
      </c>
      <c r="E165" s="2" t="s">
        <v>13</v>
      </c>
      <c r="F165" s="4">
        <v>1</v>
      </c>
      <c r="J165" s="3" t="str">
        <f>IF(AND(Tabla11518[[#This Row],[Valor logrado]]&gt;=Tabla11518[[#This Row],[Meta]],Tabla11518[[#This Row],[Valor logrado]]&gt;0,Tabla11518[[#This Row],[Meta]]&gt;0),"Sí","No")</f>
        <v>No</v>
      </c>
    </row>
    <row r="166" spans="1:10" ht="25.5" x14ac:dyDescent="0.25">
      <c r="A166" s="1" t="s">
        <v>342</v>
      </c>
      <c r="B166" s="1" t="s">
        <v>350</v>
      </c>
      <c r="C166" s="1" t="s">
        <v>351</v>
      </c>
      <c r="D166">
        <v>160005</v>
      </c>
      <c r="E166" s="2" t="s">
        <v>13</v>
      </c>
      <c r="F166" s="4">
        <v>1</v>
      </c>
      <c r="J166" s="3" t="str">
        <f>IF(AND(Tabla11518[[#This Row],[Valor logrado]]&gt;=Tabla11518[[#This Row],[Meta]],Tabla11518[[#This Row],[Valor logrado]]&gt;0,Tabla11518[[#This Row],[Meta]]&gt;0),"Sí","No")</f>
        <v>No</v>
      </c>
    </row>
    <row r="167" spans="1:10" x14ac:dyDescent="0.25">
      <c r="A167" s="1" t="s">
        <v>342</v>
      </c>
      <c r="B167" s="1" t="s">
        <v>352</v>
      </c>
      <c r="C167" s="1" t="s">
        <v>353</v>
      </c>
      <c r="D167">
        <v>160006</v>
      </c>
      <c r="E167" s="2" t="s">
        <v>13</v>
      </c>
      <c r="F167" s="4">
        <v>1</v>
      </c>
      <c r="J167" s="3" t="str">
        <f>IF(AND(Tabla11518[[#This Row],[Valor logrado]]&gt;=Tabla11518[[#This Row],[Meta]],Tabla11518[[#This Row],[Valor logrado]]&gt;0,Tabla11518[[#This Row],[Meta]]&gt;0),"Sí","No")</f>
        <v>No</v>
      </c>
    </row>
    <row r="168" spans="1:10" x14ac:dyDescent="0.25">
      <c r="A168" s="1" t="s">
        <v>342</v>
      </c>
      <c r="B168" s="1" t="s">
        <v>354</v>
      </c>
      <c r="C168" s="1" t="s">
        <v>355</v>
      </c>
      <c r="D168">
        <v>160004</v>
      </c>
      <c r="E168" s="2" t="s">
        <v>13</v>
      </c>
      <c r="F168" s="4">
        <v>1</v>
      </c>
      <c r="J168" s="3" t="str">
        <f>IF(AND(Tabla11518[[#This Row],[Valor logrado]]&gt;=Tabla11518[[#This Row],[Meta]],Tabla11518[[#This Row],[Valor logrado]]&gt;0,Tabla11518[[#This Row],[Meta]]&gt;0),"Sí","No")</f>
        <v>No</v>
      </c>
    </row>
    <row r="169" spans="1:10" ht="25.5" x14ac:dyDescent="0.25">
      <c r="A169" s="1" t="s">
        <v>342</v>
      </c>
      <c r="B169" s="1" t="s">
        <v>356</v>
      </c>
      <c r="C169" s="1" t="s">
        <v>357</v>
      </c>
      <c r="D169">
        <v>160003</v>
      </c>
      <c r="E169" s="2" t="s">
        <v>13</v>
      </c>
      <c r="F169" s="4">
        <v>1</v>
      </c>
      <c r="J169" s="3" t="str">
        <f>IF(AND(Tabla11518[[#This Row],[Valor logrado]]&gt;=Tabla11518[[#This Row],[Meta]],Tabla11518[[#This Row],[Valor logrado]]&gt;0,Tabla11518[[#This Row],[Meta]]&gt;0),"Sí","No")</f>
        <v>No</v>
      </c>
    </row>
    <row r="170" spans="1:10" x14ac:dyDescent="0.25">
      <c r="A170" s="1" t="s">
        <v>342</v>
      </c>
      <c r="B170" s="1" t="s">
        <v>358</v>
      </c>
      <c r="C170" s="1" t="s">
        <v>359</v>
      </c>
      <c r="D170">
        <v>160008</v>
      </c>
      <c r="E170" s="2" t="s">
        <v>13</v>
      </c>
      <c r="F170" s="4">
        <v>1</v>
      </c>
      <c r="J170" s="3" t="str">
        <f>IF(AND(Tabla11518[[#This Row],[Valor logrado]]&gt;=Tabla11518[[#This Row],[Meta]],Tabla11518[[#This Row],[Valor logrado]]&gt;0,Tabla11518[[#This Row],[Meta]]&gt;0),"Sí","No")</f>
        <v>No</v>
      </c>
    </row>
    <row r="171" spans="1:10" x14ac:dyDescent="0.25">
      <c r="A171" s="1" t="s">
        <v>360</v>
      </c>
      <c r="B171" s="1" t="s">
        <v>361</v>
      </c>
      <c r="C171" s="1" t="s">
        <v>362</v>
      </c>
      <c r="D171">
        <v>170003</v>
      </c>
      <c r="E171" s="2" t="s">
        <v>33</v>
      </c>
      <c r="F171" s="4">
        <v>1</v>
      </c>
      <c r="J171" s="3" t="str">
        <f>IF(AND(Tabla11518[[#This Row],[Valor logrado]]&gt;=Tabla11518[[#This Row],[Meta]],Tabla11518[[#This Row],[Valor logrado]]&gt;0,Tabla11518[[#This Row],[Meta]]&gt;0),"Sí","No")</f>
        <v>No</v>
      </c>
    </row>
    <row r="172" spans="1:10" x14ac:dyDescent="0.25">
      <c r="A172" s="1" t="s">
        <v>360</v>
      </c>
      <c r="B172" s="1" t="s">
        <v>361</v>
      </c>
      <c r="C172" s="1" t="s">
        <v>363</v>
      </c>
      <c r="D172">
        <v>170000</v>
      </c>
      <c r="E172" s="2" t="s">
        <v>16</v>
      </c>
      <c r="F172" s="4">
        <v>1</v>
      </c>
      <c r="J172" s="3" t="str">
        <f>IF(AND(Tabla11518[[#This Row],[Valor logrado]]&gt;=Tabla11518[[#This Row],[Meta]],Tabla11518[[#This Row],[Valor logrado]]&gt;0,Tabla11518[[#This Row],[Meta]]&gt;0),"Sí","No")</f>
        <v>No</v>
      </c>
    </row>
    <row r="173" spans="1:10" x14ac:dyDescent="0.25">
      <c r="A173" s="1" t="s">
        <v>360</v>
      </c>
      <c r="B173" s="1" t="s">
        <v>361</v>
      </c>
      <c r="C173" s="1" t="s">
        <v>364</v>
      </c>
      <c r="D173">
        <v>170002</v>
      </c>
      <c r="E173" s="2" t="s">
        <v>33</v>
      </c>
      <c r="F173" s="4">
        <v>1</v>
      </c>
      <c r="J173" s="3" t="str">
        <f>IF(AND(Tabla11518[[#This Row],[Valor logrado]]&gt;=Tabla11518[[#This Row],[Meta]],Tabla11518[[#This Row],[Valor logrado]]&gt;0,Tabla11518[[#This Row],[Meta]]&gt;0),"Sí","No")</f>
        <v>No</v>
      </c>
    </row>
    <row r="174" spans="1:10" x14ac:dyDescent="0.25">
      <c r="A174" s="1" t="s">
        <v>360</v>
      </c>
      <c r="B174" s="1" t="s">
        <v>361</v>
      </c>
      <c r="C174" s="1" t="s">
        <v>365</v>
      </c>
      <c r="D174">
        <v>170001</v>
      </c>
      <c r="E174" s="2" t="s">
        <v>33</v>
      </c>
      <c r="F174" s="4">
        <v>1</v>
      </c>
      <c r="J174" s="3" t="str">
        <f>IF(AND(Tabla11518[[#This Row],[Valor logrado]]&gt;=Tabla11518[[#This Row],[Meta]],Tabla11518[[#This Row],[Valor logrado]]&gt;0,Tabla11518[[#This Row],[Meta]]&gt;0),"Sí","No")</f>
        <v>No</v>
      </c>
    </row>
    <row r="175" spans="1:10" x14ac:dyDescent="0.25">
      <c r="A175" s="1" t="s">
        <v>366</v>
      </c>
      <c r="B175" s="1" t="s">
        <v>367</v>
      </c>
      <c r="C175" s="1" t="s">
        <v>368</v>
      </c>
      <c r="D175">
        <v>180000</v>
      </c>
      <c r="E175" s="2" t="s">
        <v>91</v>
      </c>
      <c r="F175" s="4">
        <v>1</v>
      </c>
      <c r="J175" s="3" t="str">
        <f>IF(AND(Tabla11518[[#This Row],[Valor logrado]]&gt;=Tabla11518[[#This Row],[Meta]],Tabla11518[[#This Row],[Valor logrado]]&gt;0,Tabla11518[[#This Row],[Meta]]&gt;0),"Sí","No")</f>
        <v>No</v>
      </c>
    </row>
    <row r="176" spans="1:10" ht="25.5" x14ac:dyDescent="0.25">
      <c r="A176" s="1" t="s">
        <v>366</v>
      </c>
      <c r="B176" s="1" t="s">
        <v>367</v>
      </c>
      <c r="C176" s="1" t="s">
        <v>369</v>
      </c>
      <c r="D176">
        <v>180005</v>
      </c>
      <c r="E176" s="2" t="s">
        <v>33</v>
      </c>
      <c r="F176" s="4">
        <v>1</v>
      </c>
      <c r="J176" s="3" t="str">
        <f>IF(AND(Tabla11518[[#This Row],[Valor logrado]]&gt;=Tabla11518[[#This Row],[Meta]],Tabla11518[[#This Row],[Valor logrado]]&gt;0,Tabla11518[[#This Row],[Meta]]&gt;0),"Sí","No")</f>
        <v>No</v>
      </c>
    </row>
    <row r="177" spans="1:10" x14ac:dyDescent="0.25">
      <c r="A177" s="1" t="s">
        <v>366</v>
      </c>
      <c r="B177" s="1" t="s">
        <v>370</v>
      </c>
      <c r="C177" s="1" t="s">
        <v>371</v>
      </c>
      <c r="D177">
        <v>180003</v>
      </c>
      <c r="E177" s="2" t="s">
        <v>13</v>
      </c>
      <c r="F177" s="4">
        <v>1</v>
      </c>
      <c r="J177" s="3" t="str">
        <f>IF(AND(Tabla11518[[#This Row],[Valor logrado]]&gt;=Tabla11518[[#This Row],[Meta]],Tabla11518[[#This Row],[Valor logrado]]&gt;0,Tabla11518[[#This Row],[Meta]]&gt;0),"Sí","No")</f>
        <v>No</v>
      </c>
    </row>
    <row r="178" spans="1:10" x14ac:dyDescent="0.25">
      <c r="A178" s="1" t="s">
        <v>366</v>
      </c>
      <c r="B178" s="1" t="s">
        <v>372</v>
      </c>
      <c r="C178" s="1" t="s">
        <v>373</v>
      </c>
      <c r="D178">
        <v>180001</v>
      </c>
      <c r="E178" s="2" t="s">
        <v>13</v>
      </c>
      <c r="F178" s="4">
        <v>1</v>
      </c>
      <c r="J178" s="3" t="str">
        <f>IF(AND(Tabla11518[[#This Row],[Valor logrado]]&gt;=Tabla11518[[#This Row],[Meta]],Tabla11518[[#This Row],[Valor logrado]]&gt;0,Tabla11518[[#This Row],[Meta]]&gt;0),"Sí","No")</f>
        <v>No</v>
      </c>
    </row>
    <row r="179" spans="1:10" x14ac:dyDescent="0.25">
      <c r="A179" s="1" t="s">
        <v>366</v>
      </c>
      <c r="B179" s="1" t="s">
        <v>374</v>
      </c>
      <c r="C179" s="1" t="s">
        <v>375</v>
      </c>
      <c r="D179">
        <v>180002</v>
      </c>
      <c r="E179" s="2" t="s">
        <v>13</v>
      </c>
      <c r="F179" s="4">
        <v>1</v>
      </c>
      <c r="J179" s="3" t="str">
        <f>IF(AND(Tabla11518[[#This Row],[Valor logrado]]&gt;=Tabla11518[[#This Row],[Meta]],Tabla11518[[#This Row],[Valor logrado]]&gt;0,Tabla11518[[#This Row],[Meta]]&gt;0),"Sí","No")</f>
        <v>No</v>
      </c>
    </row>
    <row r="180" spans="1:10" x14ac:dyDescent="0.25">
      <c r="A180" s="1" t="s">
        <v>376</v>
      </c>
      <c r="B180" s="1" t="s">
        <v>377</v>
      </c>
      <c r="C180" s="1" t="s">
        <v>378</v>
      </c>
      <c r="D180">
        <v>190000</v>
      </c>
      <c r="E180" s="2" t="s">
        <v>16</v>
      </c>
      <c r="F180" s="4">
        <v>0.97</v>
      </c>
      <c r="J180" s="3" t="str">
        <f>IF(AND(Tabla11518[[#This Row],[Valor logrado]]&gt;=Tabla11518[[#This Row],[Meta]],Tabla11518[[#This Row],[Valor logrado]]&gt;0,Tabla11518[[#This Row],[Meta]]&gt;0),"Sí","No")</f>
        <v>No</v>
      </c>
    </row>
    <row r="181" spans="1:10" x14ac:dyDescent="0.25">
      <c r="A181" s="1" t="s">
        <v>376</v>
      </c>
      <c r="B181" s="1" t="s">
        <v>379</v>
      </c>
      <c r="C181" s="1" t="s">
        <v>380</v>
      </c>
      <c r="D181">
        <v>190006</v>
      </c>
      <c r="E181" s="2" t="s">
        <v>33</v>
      </c>
      <c r="F181" s="4">
        <v>1</v>
      </c>
      <c r="J181" s="3" t="str">
        <f>IF(AND(Tabla11518[[#This Row],[Valor logrado]]&gt;=Tabla11518[[#This Row],[Meta]],Tabla11518[[#This Row],[Valor logrado]]&gt;0,Tabla11518[[#This Row],[Meta]]&gt;0),"Sí","No")</f>
        <v>No</v>
      </c>
    </row>
    <row r="182" spans="1:10" x14ac:dyDescent="0.25">
      <c r="A182" s="1" t="s">
        <v>376</v>
      </c>
      <c r="B182" s="1" t="s">
        <v>379</v>
      </c>
      <c r="C182" s="1" t="s">
        <v>381</v>
      </c>
      <c r="D182">
        <v>190003</v>
      </c>
      <c r="E182" s="2" t="s">
        <v>13</v>
      </c>
      <c r="F182" s="4">
        <v>1</v>
      </c>
      <c r="J182" s="3" t="str">
        <f>IF(AND(Tabla11518[[#This Row],[Valor logrado]]&gt;=Tabla11518[[#This Row],[Meta]],Tabla11518[[#This Row],[Valor logrado]]&gt;0,Tabla11518[[#This Row],[Meta]]&gt;0),"Sí","No")</f>
        <v>No</v>
      </c>
    </row>
    <row r="183" spans="1:10" x14ac:dyDescent="0.25">
      <c r="A183" s="1" t="s">
        <v>376</v>
      </c>
      <c r="B183" s="1" t="s">
        <v>382</v>
      </c>
      <c r="C183" s="1" t="s">
        <v>383</v>
      </c>
      <c r="D183">
        <v>190002</v>
      </c>
      <c r="E183" s="2" t="s">
        <v>13</v>
      </c>
      <c r="F183" s="4">
        <v>1</v>
      </c>
      <c r="J183" s="3" t="str">
        <f>IF(AND(Tabla11518[[#This Row],[Valor logrado]]&gt;=Tabla11518[[#This Row],[Meta]],Tabla11518[[#This Row],[Valor logrado]]&gt;0,Tabla11518[[#This Row],[Meta]]&gt;0),"Sí","No")</f>
        <v>No</v>
      </c>
    </row>
    <row r="184" spans="1:10" x14ac:dyDescent="0.25">
      <c r="A184" s="1" t="s">
        <v>376</v>
      </c>
      <c r="B184" s="1" t="s">
        <v>384</v>
      </c>
      <c r="C184" s="1" t="s">
        <v>385</v>
      </c>
      <c r="D184">
        <v>190001</v>
      </c>
      <c r="E184" s="2" t="s">
        <v>13</v>
      </c>
      <c r="F184" s="4">
        <v>0.95</v>
      </c>
      <c r="J184" s="3" t="str">
        <f>IF(AND(Tabla11518[[#This Row],[Valor logrado]]&gt;=Tabla11518[[#This Row],[Meta]],Tabla11518[[#This Row],[Valor logrado]]&gt;0,Tabla11518[[#This Row],[Meta]]&gt;0),"Sí","No")</f>
        <v>No</v>
      </c>
    </row>
    <row r="185" spans="1:10" x14ac:dyDescent="0.25">
      <c r="A185" s="1" t="s">
        <v>386</v>
      </c>
      <c r="B185" s="1" t="s">
        <v>387</v>
      </c>
      <c r="C185" s="1" t="s">
        <v>388</v>
      </c>
      <c r="D185">
        <v>200004</v>
      </c>
      <c r="E185" s="2" t="s">
        <v>33</v>
      </c>
      <c r="F185" s="4">
        <v>1</v>
      </c>
      <c r="J185" s="3" t="str">
        <f>IF(AND(Tabla11518[[#This Row],[Valor logrado]]&gt;=Tabla11518[[#This Row],[Meta]],Tabla11518[[#This Row],[Valor logrado]]&gt;0,Tabla11518[[#This Row],[Meta]]&gt;0),"Sí","No")</f>
        <v>No</v>
      </c>
    </row>
    <row r="186" spans="1:10" x14ac:dyDescent="0.25">
      <c r="A186" s="1" t="s">
        <v>386</v>
      </c>
      <c r="B186" s="1" t="s">
        <v>387</v>
      </c>
      <c r="C186" s="1" t="s">
        <v>389</v>
      </c>
      <c r="D186">
        <v>200003</v>
      </c>
      <c r="E186" s="2" t="s">
        <v>33</v>
      </c>
      <c r="F186" s="4">
        <v>1</v>
      </c>
      <c r="J186" s="3" t="str">
        <f>IF(AND(Tabla11518[[#This Row],[Valor logrado]]&gt;=Tabla11518[[#This Row],[Meta]],Tabla11518[[#This Row],[Valor logrado]]&gt;0,Tabla11518[[#This Row],[Meta]]&gt;0),"Sí","No")</f>
        <v>No</v>
      </c>
    </row>
    <row r="187" spans="1:10" x14ac:dyDescent="0.25">
      <c r="A187" s="1" t="s">
        <v>386</v>
      </c>
      <c r="B187" s="1" t="s">
        <v>387</v>
      </c>
      <c r="C187" s="1" t="s">
        <v>390</v>
      </c>
      <c r="D187">
        <v>200000</v>
      </c>
      <c r="E187" s="2" t="s">
        <v>16</v>
      </c>
      <c r="F187" s="4">
        <v>0.97</v>
      </c>
      <c r="J187" s="3" t="str">
        <f>IF(AND(Tabla11518[[#This Row],[Valor logrado]]&gt;=Tabla11518[[#This Row],[Meta]],Tabla11518[[#This Row],[Valor logrado]]&gt;0,Tabla11518[[#This Row],[Meta]]&gt;0),"Sí","No")</f>
        <v>No</v>
      </c>
    </row>
    <row r="188" spans="1:10" x14ac:dyDescent="0.25">
      <c r="A188" s="1" t="s">
        <v>386</v>
      </c>
      <c r="B188" s="1" t="s">
        <v>387</v>
      </c>
      <c r="C188" s="1" t="s">
        <v>391</v>
      </c>
      <c r="D188">
        <v>200001</v>
      </c>
      <c r="E188" s="2" t="s">
        <v>33</v>
      </c>
      <c r="F188" s="4">
        <v>0.95</v>
      </c>
      <c r="J188" s="3" t="str">
        <f>IF(AND(Tabla11518[[#This Row],[Valor logrado]]&gt;=Tabla11518[[#This Row],[Meta]],Tabla11518[[#This Row],[Valor logrado]]&gt;0,Tabla11518[[#This Row],[Meta]]&gt;0),"Sí","No")</f>
        <v>No</v>
      </c>
    </row>
    <row r="189" spans="1:10" x14ac:dyDescent="0.25">
      <c r="A189" s="1" t="s">
        <v>386</v>
      </c>
      <c r="B189" s="1" t="s">
        <v>387</v>
      </c>
      <c r="C189" s="1" t="s">
        <v>392</v>
      </c>
      <c r="D189">
        <v>200002</v>
      </c>
      <c r="E189" s="2" t="s">
        <v>33</v>
      </c>
      <c r="F189" s="4">
        <v>1</v>
      </c>
      <c r="J189" s="3" t="str">
        <f>IF(AND(Tabla11518[[#This Row],[Valor logrado]]&gt;=Tabla11518[[#This Row],[Meta]],Tabla11518[[#This Row],[Valor logrado]]&gt;0,Tabla11518[[#This Row],[Meta]]&gt;0),"Sí","No")</f>
        <v>No</v>
      </c>
    </row>
    <row r="190" spans="1:10" x14ac:dyDescent="0.25">
      <c r="A190" s="1" t="s">
        <v>386</v>
      </c>
      <c r="B190" s="1" t="s">
        <v>393</v>
      </c>
      <c r="C190" s="1" t="s">
        <v>394</v>
      </c>
      <c r="D190">
        <v>200010</v>
      </c>
      <c r="E190" s="2" t="s">
        <v>13</v>
      </c>
      <c r="F190" s="4">
        <v>0.95</v>
      </c>
      <c r="J190" s="3" t="str">
        <f>IF(AND(Tabla11518[[#This Row],[Valor logrado]]&gt;=Tabla11518[[#This Row],[Meta]],Tabla11518[[#This Row],[Valor logrado]]&gt;0,Tabla11518[[#This Row],[Meta]]&gt;0),"Sí","No")</f>
        <v>No</v>
      </c>
    </row>
    <row r="191" spans="1:10" x14ac:dyDescent="0.25">
      <c r="A191" s="1" t="s">
        <v>386</v>
      </c>
      <c r="B191" s="1" t="s">
        <v>395</v>
      </c>
      <c r="C191" s="1" t="s">
        <v>396</v>
      </c>
      <c r="D191">
        <v>200007</v>
      </c>
      <c r="E191" s="2" t="s">
        <v>13</v>
      </c>
      <c r="F191" s="4">
        <v>1</v>
      </c>
      <c r="J191" s="3" t="str">
        <f>IF(AND(Tabla11518[[#This Row],[Valor logrado]]&gt;=Tabla11518[[#This Row],[Meta]],Tabla11518[[#This Row],[Valor logrado]]&gt;0,Tabla11518[[#This Row],[Meta]]&gt;0),"Sí","No")</f>
        <v>No</v>
      </c>
    </row>
    <row r="192" spans="1:10" x14ac:dyDescent="0.25">
      <c r="A192" s="1" t="s">
        <v>386</v>
      </c>
      <c r="B192" s="1" t="s">
        <v>397</v>
      </c>
      <c r="C192" s="1" t="s">
        <v>398</v>
      </c>
      <c r="D192">
        <v>200009</v>
      </c>
      <c r="E192" s="2" t="s">
        <v>13</v>
      </c>
      <c r="F192" s="4">
        <v>1</v>
      </c>
      <c r="J192" s="3" t="str">
        <f>IF(AND(Tabla11518[[#This Row],[Valor logrado]]&gt;=Tabla11518[[#This Row],[Meta]],Tabla11518[[#This Row],[Valor logrado]]&gt;0,Tabla11518[[#This Row],[Meta]]&gt;0),"Sí","No")</f>
        <v>No</v>
      </c>
    </row>
    <row r="193" spans="1:10" x14ac:dyDescent="0.25">
      <c r="A193" s="1" t="s">
        <v>386</v>
      </c>
      <c r="B193" s="1" t="s">
        <v>399</v>
      </c>
      <c r="C193" s="1" t="s">
        <v>400</v>
      </c>
      <c r="D193">
        <v>200011</v>
      </c>
      <c r="E193" s="2" t="s">
        <v>13</v>
      </c>
      <c r="F193" s="4">
        <v>1</v>
      </c>
      <c r="J193" s="3" t="str">
        <f>IF(AND(Tabla11518[[#This Row],[Valor logrado]]&gt;=Tabla11518[[#This Row],[Meta]],Tabla11518[[#This Row],[Valor logrado]]&gt;0,Tabla11518[[#This Row],[Meta]]&gt;0),"Sí","No")</f>
        <v>No</v>
      </c>
    </row>
    <row r="194" spans="1:10" x14ac:dyDescent="0.25">
      <c r="A194" s="1" t="s">
        <v>386</v>
      </c>
      <c r="B194" s="1" t="s">
        <v>401</v>
      </c>
      <c r="C194" s="1" t="s">
        <v>402</v>
      </c>
      <c r="D194">
        <v>200008</v>
      </c>
      <c r="E194" s="2" t="s">
        <v>13</v>
      </c>
      <c r="F194" s="4">
        <v>1</v>
      </c>
      <c r="J194" s="3" t="str">
        <f>IF(AND(Tabla11518[[#This Row],[Valor logrado]]&gt;=Tabla11518[[#This Row],[Meta]],Tabla11518[[#This Row],[Valor logrado]]&gt;0,Tabla11518[[#This Row],[Meta]]&gt;0),"Sí","No")</f>
        <v>No</v>
      </c>
    </row>
    <row r="195" spans="1:10" x14ac:dyDescent="0.25">
      <c r="A195" s="1" t="s">
        <v>386</v>
      </c>
      <c r="B195" s="1" t="s">
        <v>403</v>
      </c>
      <c r="C195" s="1" t="s">
        <v>404</v>
      </c>
      <c r="D195">
        <v>200005</v>
      </c>
      <c r="E195" s="2" t="s">
        <v>13</v>
      </c>
      <c r="F195" s="4">
        <v>1</v>
      </c>
      <c r="J195" s="3" t="str">
        <f>IF(AND(Tabla11518[[#This Row],[Valor logrado]]&gt;=Tabla11518[[#This Row],[Meta]],Tabla11518[[#This Row],[Valor logrado]]&gt;0,Tabla11518[[#This Row],[Meta]]&gt;0),"Sí","No")</f>
        <v>No</v>
      </c>
    </row>
    <row r="196" spans="1:10" ht="25.5" x14ac:dyDescent="0.25">
      <c r="A196" s="1" t="s">
        <v>386</v>
      </c>
      <c r="B196" s="1" t="s">
        <v>405</v>
      </c>
      <c r="C196" s="1" t="s">
        <v>406</v>
      </c>
      <c r="D196">
        <v>200006</v>
      </c>
      <c r="E196" s="2" t="s">
        <v>13</v>
      </c>
      <c r="F196" s="4">
        <v>1</v>
      </c>
      <c r="J196" s="3" t="str">
        <f>IF(AND(Tabla11518[[#This Row],[Valor logrado]]&gt;=Tabla11518[[#This Row],[Meta]],Tabla11518[[#This Row],[Valor logrado]]&gt;0,Tabla11518[[#This Row],[Meta]]&gt;0),"Sí","No")</f>
        <v>No</v>
      </c>
    </row>
    <row r="197" spans="1:10" x14ac:dyDescent="0.25">
      <c r="A197" s="1" t="s">
        <v>386</v>
      </c>
      <c r="B197" s="1" t="s">
        <v>407</v>
      </c>
      <c r="C197" s="1" t="s">
        <v>408</v>
      </c>
      <c r="D197">
        <v>200012</v>
      </c>
      <c r="E197" s="2" t="s">
        <v>13</v>
      </c>
      <c r="F197" s="4">
        <v>1</v>
      </c>
      <c r="J197" s="3" t="str">
        <f>IF(AND(Tabla11518[[#This Row],[Valor logrado]]&gt;=Tabla11518[[#This Row],[Meta]],Tabla11518[[#This Row],[Valor logrado]]&gt;0,Tabla11518[[#This Row],[Meta]]&gt;0),"Sí","No")</f>
        <v>No</v>
      </c>
    </row>
    <row r="198" spans="1:10" x14ac:dyDescent="0.25">
      <c r="A198" s="1" t="s">
        <v>409</v>
      </c>
      <c r="B198" s="1" t="s">
        <v>410</v>
      </c>
      <c r="C198" s="1" t="s">
        <v>411</v>
      </c>
      <c r="D198">
        <v>210000</v>
      </c>
      <c r="E198" s="2" t="s">
        <v>16</v>
      </c>
      <c r="F198" s="4">
        <v>0.97</v>
      </c>
      <c r="J198" s="3" t="str">
        <f>IF(AND(Tabla11518[[#This Row],[Valor logrado]]&gt;=Tabla11518[[#This Row],[Meta]],Tabla11518[[#This Row],[Valor logrado]]&gt;0,Tabla11518[[#This Row],[Meta]]&gt;0),"Sí","No")</f>
        <v>No</v>
      </c>
    </row>
    <row r="199" spans="1:10" x14ac:dyDescent="0.25">
      <c r="A199" s="1" t="s">
        <v>409</v>
      </c>
      <c r="B199" s="1" t="s">
        <v>412</v>
      </c>
      <c r="C199" s="1" t="s">
        <v>413</v>
      </c>
      <c r="D199">
        <v>210011</v>
      </c>
      <c r="E199" s="2" t="s">
        <v>13</v>
      </c>
      <c r="F199" s="4">
        <v>0.95</v>
      </c>
      <c r="J199" s="3" t="str">
        <f>IF(AND(Tabla11518[[#This Row],[Valor logrado]]&gt;=Tabla11518[[#This Row],[Meta]],Tabla11518[[#This Row],[Valor logrado]]&gt;0,Tabla11518[[#This Row],[Meta]]&gt;0),"Sí","No")</f>
        <v>No</v>
      </c>
    </row>
    <row r="200" spans="1:10" x14ac:dyDescent="0.25">
      <c r="A200" s="1" t="s">
        <v>409</v>
      </c>
      <c r="B200" s="1" t="s">
        <v>414</v>
      </c>
      <c r="C200" s="1" t="s">
        <v>415</v>
      </c>
      <c r="D200">
        <v>210010</v>
      </c>
      <c r="E200" s="2" t="s">
        <v>13</v>
      </c>
      <c r="F200" s="4">
        <v>1</v>
      </c>
      <c r="J200" s="3" t="str">
        <f>IF(AND(Tabla11518[[#This Row],[Valor logrado]]&gt;=Tabla11518[[#This Row],[Meta]],Tabla11518[[#This Row],[Valor logrado]]&gt;0,Tabla11518[[#This Row],[Meta]]&gt;0),"Sí","No")</f>
        <v>No</v>
      </c>
    </row>
    <row r="201" spans="1:10" x14ac:dyDescent="0.25">
      <c r="A201" s="1" t="s">
        <v>409</v>
      </c>
      <c r="B201" s="1" t="s">
        <v>416</v>
      </c>
      <c r="C201" s="1" t="s">
        <v>417</v>
      </c>
      <c r="D201">
        <v>210002</v>
      </c>
      <c r="E201" s="2" t="s">
        <v>13</v>
      </c>
      <c r="F201" s="4">
        <v>1</v>
      </c>
      <c r="J201" s="3" t="str">
        <f>IF(AND(Tabla11518[[#This Row],[Valor logrado]]&gt;=Tabla11518[[#This Row],[Meta]],Tabla11518[[#This Row],[Valor logrado]]&gt;0,Tabla11518[[#This Row],[Meta]]&gt;0),"Sí","No")</f>
        <v>No</v>
      </c>
    </row>
    <row r="202" spans="1:10" x14ac:dyDescent="0.25">
      <c r="A202" s="1" t="s">
        <v>409</v>
      </c>
      <c r="B202" s="1" t="s">
        <v>418</v>
      </c>
      <c r="C202" s="1" t="s">
        <v>419</v>
      </c>
      <c r="D202">
        <v>210006</v>
      </c>
      <c r="E202" s="2" t="s">
        <v>13</v>
      </c>
      <c r="F202" s="4">
        <v>1</v>
      </c>
      <c r="J202" s="3" t="str">
        <f>IF(AND(Tabla11518[[#This Row],[Valor logrado]]&gt;=Tabla11518[[#This Row],[Meta]],Tabla11518[[#This Row],[Valor logrado]]&gt;0,Tabla11518[[#This Row],[Meta]]&gt;0),"Sí","No")</f>
        <v>No</v>
      </c>
    </row>
    <row r="203" spans="1:10" x14ac:dyDescent="0.25">
      <c r="A203" s="1" t="s">
        <v>409</v>
      </c>
      <c r="B203" s="1" t="s">
        <v>420</v>
      </c>
      <c r="C203" s="1" t="s">
        <v>421</v>
      </c>
      <c r="D203">
        <v>210007</v>
      </c>
      <c r="E203" s="2" t="s">
        <v>13</v>
      </c>
      <c r="F203" s="4">
        <v>1</v>
      </c>
      <c r="J203" s="3" t="str">
        <f>IF(AND(Tabla11518[[#This Row],[Valor logrado]]&gt;=Tabla11518[[#This Row],[Meta]],Tabla11518[[#This Row],[Valor logrado]]&gt;0,Tabla11518[[#This Row],[Meta]]&gt;0),"Sí","No")</f>
        <v>No</v>
      </c>
    </row>
    <row r="204" spans="1:10" x14ac:dyDescent="0.25">
      <c r="A204" s="1" t="s">
        <v>409</v>
      </c>
      <c r="B204" s="1" t="s">
        <v>422</v>
      </c>
      <c r="C204" s="1" t="s">
        <v>423</v>
      </c>
      <c r="D204">
        <v>210004</v>
      </c>
      <c r="E204" s="2" t="s">
        <v>13</v>
      </c>
      <c r="F204" s="4">
        <v>1</v>
      </c>
      <c r="J204" s="3" t="str">
        <f>IF(AND(Tabla11518[[#This Row],[Valor logrado]]&gt;=Tabla11518[[#This Row],[Meta]],Tabla11518[[#This Row],[Valor logrado]]&gt;0,Tabla11518[[#This Row],[Meta]]&gt;0),"Sí","No")</f>
        <v>No</v>
      </c>
    </row>
    <row r="205" spans="1:10" x14ac:dyDescent="0.25">
      <c r="A205" s="1" t="s">
        <v>409</v>
      </c>
      <c r="B205" s="1" t="s">
        <v>424</v>
      </c>
      <c r="C205" s="1" t="s">
        <v>425</v>
      </c>
      <c r="D205">
        <v>210005</v>
      </c>
      <c r="E205" s="2" t="s">
        <v>13</v>
      </c>
      <c r="F205" s="4">
        <v>1</v>
      </c>
      <c r="J205" s="3" t="str">
        <f>IF(AND(Tabla11518[[#This Row],[Valor logrado]]&gt;=Tabla11518[[#This Row],[Meta]],Tabla11518[[#This Row],[Valor logrado]]&gt;0,Tabla11518[[#This Row],[Meta]]&gt;0),"Sí","No")</f>
        <v>No</v>
      </c>
    </row>
    <row r="206" spans="1:10" x14ac:dyDescent="0.25">
      <c r="A206" s="1" t="s">
        <v>409</v>
      </c>
      <c r="B206" s="1" t="s">
        <v>426</v>
      </c>
      <c r="C206" s="1" t="s">
        <v>427</v>
      </c>
      <c r="D206">
        <v>210013</v>
      </c>
      <c r="E206" s="2" t="s">
        <v>13</v>
      </c>
      <c r="F206" s="4">
        <v>1</v>
      </c>
      <c r="J206" s="3" t="str">
        <f>IF(AND(Tabla11518[[#This Row],[Valor logrado]]&gt;=Tabla11518[[#This Row],[Meta]],Tabla11518[[#This Row],[Valor logrado]]&gt;0,Tabla11518[[#This Row],[Meta]]&gt;0),"Sí","No")</f>
        <v>No</v>
      </c>
    </row>
    <row r="207" spans="1:10" x14ac:dyDescent="0.25">
      <c r="A207" s="1" t="s">
        <v>409</v>
      </c>
      <c r="B207" s="1" t="s">
        <v>428</v>
      </c>
      <c r="C207" s="1" t="s">
        <v>429</v>
      </c>
      <c r="D207">
        <v>210003</v>
      </c>
      <c r="E207" s="2" t="s">
        <v>13</v>
      </c>
      <c r="F207" s="4">
        <v>1</v>
      </c>
      <c r="J207" s="3" t="str">
        <f>IF(AND(Tabla11518[[#This Row],[Valor logrado]]&gt;=Tabla11518[[#This Row],[Meta]],Tabla11518[[#This Row],[Valor logrado]]&gt;0,Tabla11518[[#This Row],[Meta]]&gt;0),"Sí","No")</f>
        <v>No</v>
      </c>
    </row>
    <row r="208" spans="1:10" x14ac:dyDescent="0.25">
      <c r="A208" s="1" t="s">
        <v>409</v>
      </c>
      <c r="B208" s="1" t="s">
        <v>430</v>
      </c>
      <c r="C208" s="1" t="s">
        <v>431</v>
      </c>
      <c r="D208">
        <v>210012</v>
      </c>
      <c r="E208" s="2" t="s">
        <v>13</v>
      </c>
      <c r="F208" s="4">
        <v>1</v>
      </c>
      <c r="J208" s="3" t="str">
        <f>IF(AND(Tabla11518[[#This Row],[Valor logrado]]&gt;=Tabla11518[[#This Row],[Meta]],Tabla11518[[#This Row],[Valor logrado]]&gt;0,Tabla11518[[#This Row],[Meta]]&gt;0),"Sí","No")</f>
        <v>No</v>
      </c>
    </row>
    <row r="209" spans="1:10" x14ac:dyDescent="0.25">
      <c r="A209" s="1" t="s">
        <v>409</v>
      </c>
      <c r="B209" s="1" t="s">
        <v>432</v>
      </c>
      <c r="C209" s="1" t="s">
        <v>433</v>
      </c>
      <c r="D209">
        <v>210001</v>
      </c>
      <c r="E209" s="2" t="s">
        <v>13</v>
      </c>
      <c r="F209" s="4">
        <v>0.95</v>
      </c>
      <c r="J209" s="3" t="str">
        <f>IF(AND(Tabla11518[[#This Row],[Valor logrado]]&gt;=Tabla11518[[#This Row],[Meta]],Tabla11518[[#This Row],[Valor logrado]]&gt;0,Tabla11518[[#This Row],[Meta]]&gt;0),"Sí","No")</f>
        <v>No</v>
      </c>
    </row>
    <row r="210" spans="1:10" x14ac:dyDescent="0.25">
      <c r="A210" s="1" t="s">
        <v>409</v>
      </c>
      <c r="B210" s="1" t="s">
        <v>434</v>
      </c>
      <c r="C210" s="1" t="s">
        <v>435</v>
      </c>
      <c r="D210">
        <v>210009</v>
      </c>
      <c r="E210" s="2" t="s">
        <v>13</v>
      </c>
      <c r="F210" s="4">
        <v>1</v>
      </c>
      <c r="J210" s="3" t="str">
        <f>IF(AND(Tabla11518[[#This Row],[Valor logrado]]&gt;=Tabla11518[[#This Row],[Meta]],Tabla11518[[#This Row],[Valor logrado]]&gt;0,Tabla11518[[#This Row],[Meta]]&gt;0),"Sí","No")</f>
        <v>No</v>
      </c>
    </row>
    <row r="211" spans="1:10" x14ac:dyDescent="0.25">
      <c r="A211" s="1" t="s">
        <v>409</v>
      </c>
      <c r="B211" s="1" t="s">
        <v>436</v>
      </c>
      <c r="C211" s="1" t="s">
        <v>437</v>
      </c>
      <c r="D211">
        <v>210008</v>
      </c>
      <c r="E211" s="2" t="s">
        <v>13</v>
      </c>
      <c r="F211" s="4">
        <v>1</v>
      </c>
      <c r="J211" s="3" t="str">
        <f>IF(AND(Tabla11518[[#This Row],[Valor logrado]]&gt;=Tabla11518[[#This Row],[Meta]],Tabla11518[[#This Row],[Valor logrado]]&gt;0,Tabla11518[[#This Row],[Meta]]&gt;0),"Sí","No")</f>
        <v>No</v>
      </c>
    </row>
    <row r="212" spans="1:10" x14ac:dyDescent="0.25">
      <c r="A212" s="1" t="s">
        <v>409</v>
      </c>
      <c r="B212" s="1" t="s">
        <v>438</v>
      </c>
      <c r="C212" s="1" t="s">
        <v>439</v>
      </c>
      <c r="D212">
        <v>210014</v>
      </c>
      <c r="E212" s="2" t="s">
        <v>13</v>
      </c>
      <c r="F212" s="4">
        <v>1</v>
      </c>
      <c r="J212" s="3" t="str">
        <f>IF(AND(Tabla11518[[#This Row],[Valor logrado]]&gt;=Tabla11518[[#This Row],[Meta]],Tabla11518[[#This Row],[Valor logrado]]&gt;0,Tabla11518[[#This Row],[Meta]]&gt;0),"Sí","No")</f>
        <v>No</v>
      </c>
    </row>
    <row r="213" spans="1:10" x14ac:dyDescent="0.25">
      <c r="A213" s="1" t="s">
        <v>440</v>
      </c>
      <c r="B213" s="1" t="s">
        <v>441</v>
      </c>
      <c r="C213" s="1" t="s">
        <v>442</v>
      </c>
      <c r="D213">
        <v>220001</v>
      </c>
      <c r="E213" s="2" t="s">
        <v>33</v>
      </c>
      <c r="F213" s="4">
        <v>1</v>
      </c>
      <c r="J213" s="3" t="str">
        <f>IF(AND(Tabla11518[[#This Row],[Valor logrado]]&gt;=Tabla11518[[#This Row],[Meta]],Tabla11518[[#This Row],[Valor logrado]]&gt;0,Tabla11518[[#This Row],[Meta]]&gt;0),"Sí","No")</f>
        <v>No</v>
      </c>
    </row>
    <row r="214" spans="1:10" x14ac:dyDescent="0.25">
      <c r="A214" s="1" t="s">
        <v>440</v>
      </c>
      <c r="B214" s="1" t="s">
        <v>441</v>
      </c>
      <c r="C214" s="1" t="s">
        <v>443</v>
      </c>
      <c r="D214">
        <v>220000</v>
      </c>
      <c r="E214" s="2" t="s">
        <v>16</v>
      </c>
      <c r="F214" s="4">
        <v>1</v>
      </c>
      <c r="J214" s="3" t="str">
        <f>IF(AND(Tabla11518[[#This Row],[Valor logrado]]&gt;=Tabla11518[[#This Row],[Meta]],Tabla11518[[#This Row],[Valor logrado]]&gt;0,Tabla11518[[#This Row],[Meta]]&gt;0),"Sí","No")</f>
        <v>No</v>
      </c>
    </row>
    <row r="215" spans="1:10" x14ac:dyDescent="0.25">
      <c r="A215" s="1" t="s">
        <v>440</v>
      </c>
      <c r="B215" s="1" t="s">
        <v>444</v>
      </c>
      <c r="C215" s="1" t="s">
        <v>445</v>
      </c>
      <c r="D215">
        <v>220005</v>
      </c>
      <c r="E215" s="2" t="s">
        <v>13</v>
      </c>
      <c r="F215" s="4">
        <v>1</v>
      </c>
      <c r="J215" s="3" t="str">
        <f>IF(AND(Tabla11518[[#This Row],[Valor logrado]]&gt;=Tabla11518[[#This Row],[Meta]],Tabla11518[[#This Row],[Valor logrado]]&gt;0,Tabla11518[[#This Row],[Meta]]&gt;0),"Sí","No")</f>
        <v>No</v>
      </c>
    </row>
    <row r="216" spans="1:10" x14ac:dyDescent="0.25">
      <c r="A216" s="1" t="s">
        <v>440</v>
      </c>
      <c r="B216" s="1" t="s">
        <v>444</v>
      </c>
      <c r="C216" s="1" t="s">
        <v>446</v>
      </c>
      <c r="D216">
        <v>220009</v>
      </c>
      <c r="E216" s="2" t="s">
        <v>33</v>
      </c>
      <c r="F216" s="4">
        <v>1</v>
      </c>
      <c r="J216" s="3" t="str">
        <f>IF(AND(Tabla11518[[#This Row],[Valor logrado]]&gt;=Tabla11518[[#This Row],[Meta]],Tabla11518[[#This Row],[Valor logrado]]&gt;0,Tabla11518[[#This Row],[Meta]]&gt;0),"Sí","No")</f>
        <v>No</v>
      </c>
    </row>
    <row r="217" spans="1:10" x14ac:dyDescent="0.25">
      <c r="A217" s="1" t="s">
        <v>440</v>
      </c>
      <c r="B217" s="1" t="s">
        <v>444</v>
      </c>
      <c r="C217" s="1" t="s">
        <v>447</v>
      </c>
      <c r="D217">
        <v>220007</v>
      </c>
      <c r="E217" s="2" t="s">
        <v>33</v>
      </c>
      <c r="F217" s="4">
        <v>1</v>
      </c>
      <c r="J217" s="3" t="str">
        <f>IF(AND(Tabla11518[[#This Row],[Valor logrado]]&gt;=Tabla11518[[#This Row],[Meta]],Tabla11518[[#This Row],[Valor logrado]]&gt;0,Tabla11518[[#This Row],[Meta]]&gt;0),"Sí","No")</f>
        <v>No</v>
      </c>
    </row>
    <row r="218" spans="1:10" x14ac:dyDescent="0.25">
      <c r="A218" s="1" t="s">
        <v>440</v>
      </c>
      <c r="B218" s="1" t="s">
        <v>448</v>
      </c>
      <c r="C218" s="1" t="s">
        <v>449</v>
      </c>
      <c r="D218">
        <v>220003</v>
      </c>
      <c r="E218" s="2" t="s">
        <v>33</v>
      </c>
      <c r="F218" s="4">
        <v>1</v>
      </c>
      <c r="J218" s="3" t="str">
        <f>IF(AND(Tabla11518[[#This Row],[Valor logrado]]&gt;=Tabla11518[[#This Row],[Meta]],Tabla11518[[#This Row],[Valor logrado]]&gt;0,Tabla11518[[#This Row],[Meta]]&gt;0),"Sí","No")</f>
        <v>No</v>
      </c>
    </row>
    <row r="219" spans="1:10" x14ac:dyDescent="0.25">
      <c r="A219" s="1" t="s">
        <v>440</v>
      </c>
      <c r="B219" s="1" t="s">
        <v>448</v>
      </c>
      <c r="C219" s="1" t="s">
        <v>450</v>
      </c>
      <c r="D219">
        <v>220006</v>
      </c>
      <c r="E219" s="2" t="s">
        <v>13</v>
      </c>
      <c r="F219" s="4">
        <v>1</v>
      </c>
      <c r="J219" s="3" t="str">
        <f>IF(AND(Tabla11518[[#This Row],[Valor logrado]]&gt;=Tabla11518[[#This Row],[Meta]],Tabla11518[[#This Row],[Valor logrado]]&gt;0,Tabla11518[[#This Row],[Meta]]&gt;0),"Sí","No")</f>
        <v>No</v>
      </c>
    </row>
    <row r="220" spans="1:10" x14ac:dyDescent="0.25">
      <c r="A220" s="1" t="s">
        <v>440</v>
      </c>
      <c r="B220" s="1" t="s">
        <v>451</v>
      </c>
      <c r="C220" s="1" t="s">
        <v>452</v>
      </c>
      <c r="D220">
        <v>220010</v>
      </c>
      <c r="E220" s="2" t="s">
        <v>13</v>
      </c>
      <c r="F220" s="4">
        <v>1</v>
      </c>
      <c r="J220" s="3" t="str">
        <f>IF(AND(Tabla11518[[#This Row],[Valor logrado]]&gt;=Tabla11518[[#This Row],[Meta]],Tabla11518[[#This Row],[Valor logrado]]&gt;0,Tabla11518[[#This Row],[Meta]]&gt;0),"Sí","No")</f>
        <v>No</v>
      </c>
    </row>
    <row r="221" spans="1:10" x14ac:dyDescent="0.25">
      <c r="A221" s="1" t="s">
        <v>440</v>
      </c>
      <c r="B221" s="1" t="s">
        <v>453</v>
      </c>
      <c r="C221" s="1" t="s">
        <v>454</v>
      </c>
      <c r="D221">
        <v>220004</v>
      </c>
      <c r="E221" s="2" t="s">
        <v>13</v>
      </c>
      <c r="F221" s="4">
        <v>1</v>
      </c>
      <c r="J221" s="3" t="str">
        <f>IF(AND(Tabla11518[[#This Row],[Valor logrado]]&gt;=Tabla11518[[#This Row],[Meta]],Tabla11518[[#This Row],[Valor logrado]]&gt;0,Tabla11518[[#This Row],[Meta]]&gt;0),"Sí","No")</f>
        <v>No</v>
      </c>
    </row>
    <row r="222" spans="1:10" x14ac:dyDescent="0.25">
      <c r="A222" s="1" t="s">
        <v>440</v>
      </c>
      <c r="B222" s="1" t="s">
        <v>455</v>
      </c>
      <c r="C222" s="1" t="s">
        <v>456</v>
      </c>
      <c r="D222">
        <v>220008</v>
      </c>
      <c r="E222" s="2" t="s">
        <v>13</v>
      </c>
      <c r="F222" s="4">
        <v>1</v>
      </c>
      <c r="J222" s="3" t="str">
        <f>IF(AND(Tabla11518[[#This Row],[Valor logrado]]&gt;=Tabla11518[[#This Row],[Meta]],Tabla11518[[#This Row],[Valor logrado]]&gt;0,Tabla11518[[#This Row],[Meta]]&gt;0),"Sí","No")</f>
        <v>No</v>
      </c>
    </row>
    <row r="223" spans="1:10" x14ac:dyDescent="0.25">
      <c r="A223" s="1" t="s">
        <v>440</v>
      </c>
      <c r="B223" s="1" t="s">
        <v>457</v>
      </c>
      <c r="C223" s="1" t="s">
        <v>458</v>
      </c>
      <c r="D223">
        <v>220002</v>
      </c>
      <c r="E223" s="2" t="s">
        <v>13</v>
      </c>
      <c r="F223" s="4">
        <v>1</v>
      </c>
      <c r="J223" s="3" t="str">
        <f>IF(AND(Tabla11518[[#This Row],[Valor logrado]]&gt;=Tabla11518[[#This Row],[Meta]],Tabla11518[[#This Row],[Valor logrado]]&gt;0,Tabla11518[[#This Row],[Meta]]&gt;0),"Sí","No")</f>
        <v>No</v>
      </c>
    </row>
    <row r="224" spans="1:10" x14ac:dyDescent="0.25">
      <c r="A224" s="1" t="s">
        <v>459</v>
      </c>
      <c r="B224" s="1" t="s">
        <v>460</v>
      </c>
      <c r="C224" s="1" t="s">
        <v>461</v>
      </c>
      <c r="D224">
        <v>230003</v>
      </c>
      <c r="E224" s="2" t="s">
        <v>33</v>
      </c>
      <c r="F224" s="4">
        <v>1</v>
      </c>
      <c r="J224" s="3" t="str">
        <f>IF(AND(Tabla11518[[#This Row],[Valor logrado]]&gt;=Tabla11518[[#This Row],[Meta]],Tabla11518[[#This Row],[Valor logrado]]&gt;0,Tabla11518[[#This Row],[Meta]]&gt;0),"Sí","No")</f>
        <v>No</v>
      </c>
    </row>
    <row r="225" spans="1:10" x14ac:dyDescent="0.25">
      <c r="A225" s="1" t="s">
        <v>459</v>
      </c>
      <c r="B225" s="1" t="s">
        <v>460</v>
      </c>
      <c r="C225" s="1" t="s">
        <v>462</v>
      </c>
      <c r="D225">
        <v>230002</v>
      </c>
      <c r="E225" s="2" t="s">
        <v>33</v>
      </c>
      <c r="F225" s="4">
        <v>1</v>
      </c>
      <c r="J225" s="3" t="str">
        <f>IF(AND(Tabla11518[[#This Row],[Valor logrado]]&gt;=Tabla11518[[#This Row],[Meta]],Tabla11518[[#This Row],[Valor logrado]]&gt;0,Tabla11518[[#This Row],[Meta]]&gt;0),"Sí","No")</f>
        <v>No</v>
      </c>
    </row>
    <row r="226" spans="1:10" x14ac:dyDescent="0.25">
      <c r="A226" s="1" t="s">
        <v>459</v>
      </c>
      <c r="B226" s="1" t="s">
        <v>460</v>
      </c>
      <c r="C226" s="1" t="s">
        <v>463</v>
      </c>
      <c r="D226">
        <v>230004</v>
      </c>
      <c r="E226" s="2" t="s">
        <v>33</v>
      </c>
      <c r="F226" s="4">
        <v>1</v>
      </c>
      <c r="J226" s="3" t="str">
        <f>IF(AND(Tabla11518[[#This Row],[Valor logrado]]&gt;=Tabla11518[[#This Row],[Meta]],Tabla11518[[#This Row],[Valor logrado]]&gt;0,Tabla11518[[#This Row],[Meta]]&gt;0),"Sí","No")</f>
        <v>No</v>
      </c>
    </row>
    <row r="227" spans="1:10" x14ac:dyDescent="0.25">
      <c r="A227" s="1" t="s">
        <v>459</v>
      </c>
      <c r="B227" s="1" t="s">
        <v>460</v>
      </c>
      <c r="C227" s="1" t="s">
        <v>464</v>
      </c>
      <c r="D227">
        <v>230000</v>
      </c>
      <c r="E227" s="2" t="s">
        <v>16</v>
      </c>
      <c r="F227" s="4">
        <v>0.96</v>
      </c>
      <c r="J227" s="3" t="str">
        <f>IF(AND(Tabla11518[[#This Row],[Valor logrado]]&gt;=Tabla11518[[#This Row],[Meta]],Tabla11518[[#This Row],[Valor logrado]]&gt;0,Tabla11518[[#This Row],[Meta]]&gt;0),"Sí","No")</f>
        <v>No</v>
      </c>
    </row>
    <row r="228" spans="1:10" x14ac:dyDescent="0.25">
      <c r="A228" s="1" t="s">
        <v>459</v>
      </c>
      <c r="B228" s="1" t="s">
        <v>465</v>
      </c>
      <c r="C228" s="1" t="s">
        <v>466</v>
      </c>
      <c r="D228">
        <v>230001</v>
      </c>
      <c r="E228" s="2" t="s">
        <v>13</v>
      </c>
      <c r="F228" s="4">
        <v>0.95</v>
      </c>
      <c r="J228" s="3" t="str">
        <f>IF(AND(Tabla11518[[#This Row],[Valor logrado]]&gt;=Tabla11518[[#This Row],[Meta]],Tabla11518[[#This Row],[Valor logrado]]&gt;0,Tabla11518[[#This Row],[Meta]]&gt;0),"Sí","No")</f>
        <v>No</v>
      </c>
    </row>
    <row r="229" spans="1:10" x14ac:dyDescent="0.25">
      <c r="A229" s="1" t="s">
        <v>467</v>
      </c>
      <c r="B229" s="1" t="s">
        <v>468</v>
      </c>
      <c r="C229" s="1" t="s">
        <v>469</v>
      </c>
      <c r="D229">
        <v>240000</v>
      </c>
      <c r="E229" s="2" t="s">
        <v>16</v>
      </c>
      <c r="F229" s="4">
        <v>0.97</v>
      </c>
      <c r="J229" s="3" t="str">
        <f>IF(AND(Tabla11518[[#This Row],[Valor logrado]]&gt;=Tabla11518[[#This Row],[Meta]],Tabla11518[[#This Row],[Valor logrado]]&gt;0,Tabla11518[[#This Row],[Meta]]&gt;0),"Sí","No")</f>
        <v>No</v>
      </c>
    </row>
    <row r="230" spans="1:10" x14ac:dyDescent="0.25">
      <c r="A230" s="1" t="s">
        <v>467</v>
      </c>
      <c r="B230" s="1" t="s">
        <v>470</v>
      </c>
      <c r="C230" s="1" t="s">
        <v>471</v>
      </c>
      <c r="D230">
        <v>240001</v>
      </c>
      <c r="E230" s="2" t="s">
        <v>13</v>
      </c>
      <c r="F230" s="4">
        <v>0.95</v>
      </c>
      <c r="J230" s="3" t="str">
        <f>IF(AND(Tabla11518[[#This Row],[Valor logrado]]&gt;=Tabla11518[[#This Row],[Meta]],Tabla11518[[#This Row],[Valor logrado]]&gt;0,Tabla11518[[#This Row],[Meta]]&gt;0),"Sí","No")</f>
        <v>No</v>
      </c>
    </row>
    <row r="231" spans="1:10" ht="25.5" x14ac:dyDescent="0.25">
      <c r="A231" s="1" t="s">
        <v>467</v>
      </c>
      <c r="B231" s="1" t="s">
        <v>472</v>
      </c>
      <c r="C231" s="1" t="s">
        <v>473</v>
      </c>
      <c r="D231">
        <v>240002</v>
      </c>
      <c r="E231" s="2" t="s">
        <v>13</v>
      </c>
      <c r="F231" s="4">
        <v>1</v>
      </c>
      <c r="J231" s="3" t="str">
        <f>IF(AND(Tabla11518[[#This Row],[Valor logrado]]&gt;=Tabla11518[[#This Row],[Meta]],Tabla11518[[#This Row],[Valor logrado]]&gt;0,Tabla11518[[#This Row],[Meta]]&gt;0),"Sí","No")</f>
        <v>No</v>
      </c>
    </row>
    <row r="232" spans="1:10" x14ac:dyDescent="0.25">
      <c r="A232" s="1" t="s">
        <v>467</v>
      </c>
      <c r="B232" s="1" t="s">
        <v>474</v>
      </c>
      <c r="C232" s="1" t="s">
        <v>475</v>
      </c>
      <c r="D232">
        <v>240003</v>
      </c>
      <c r="E232" s="2" t="s">
        <v>13</v>
      </c>
      <c r="F232" s="4">
        <v>1</v>
      </c>
      <c r="J232" s="3" t="str">
        <f>IF(AND(Tabla11518[[#This Row],[Valor logrado]]&gt;=Tabla11518[[#This Row],[Meta]],Tabla11518[[#This Row],[Valor logrado]]&gt;0,Tabla11518[[#This Row],[Meta]]&gt;0),"Sí","No")</f>
        <v>No</v>
      </c>
    </row>
    <row r="233" spans="1:10" x14ac:dyDescent="0.25">
      <c r="A233" s="1" t="s">
        <v>476</v>
      </c>
      <c r="B233" s="1" t="s">
        <v>477</v>
      </c>
      <c r="C233" s="1" t="s">
        <v>478</v>
      </c>
      <c r="D233">
        <v>250000</v>
      </c>
      <c r="E233" s="2" t="s">
        <v>16</v>
      </c>
      <c r="F233" s="4">
        <v>0.93</v>
      </c>
      <c r="J233" s="3" t="str">
        <f>IF(AND(Tabla11518[[#This Row],[Valor logrado]]&gt;=Tabla11518[[#This Row],[Meta]],Tabla11518[[#This Row],[Valor logrado]]&gt;0,Tabla11518[[#This Row],[Meta]]&gt;0),"Sí","No")</f>
        <v>No</v>
      </c>
    </row>
    <row r="234" spans="1:10" x14ac:dyDescent="0.25">
      <c r="A234" s="1" t="s">
        <v>476</v>
      </c>
      <c r="B234" s="1" t="s">
        <v>479</v>
      </c>
      <c r="C234" s="1" t="s">
        <v>480</v>
      </c>
      <c r="D234">
        <v>250004</v>
      </c>
      <c r="E234" s="2" t="s">
        <v>13</v>
      </c>
      <c r="F234" s="4">
        <v>1</v>
      </c>
      <c r="J234" s="3" t="str">
        <f>IF(AND(Tabla11518[[#This Row],[Valor logrado]]&gt;=Tabla11518[[#This Row],[Meta]],Tabla11518[[#This Row],[Valor logrado]]&gt;0,Tabla11518[[#This Row],[Meta]]&gt;0),"Sí","No")</f>
        <v>No</v>
      </c>
    </row>
    <row r="235" spans="1:10" x14ac:dyDescent="0.25">
      <c r="A235" s="1" t="s">
        <v>476</v>
      </c>
      <c r="B235" s="1" t="s">
        <v>481</v>
      </c>
      <c r="C235" s="1" t="s">
        <v>482</v>
      </c>
      <c r="D235">
        <v>250002</v>
      </c>
      <c r="E235" s="2" t="s">
        <v>13</v>
      </c>
      <c r="F235" s="4">
        <v>1</v>
      </c>
      <c r="J235" s="3" t="str">
        <f>IF(AND(Tabla11518[[#This Row],[Valor logrado]]&gt;=Tabla11518[[#This Row],[Meta]],Tabla11518[[#This Row],[Valor logrado]]&gt;0,Tabla11518[[#This Row],[Meta]]&gt;0),"Sí","No")</f>
        <v>No</v>
      </c>
    </row>
    <row r="236" spans="1:10" x14ac:dyDescent="0.25">
      <c r="A236" s="1" t="s">
        <v>476</v>
      </c>
      <c r="B236" s="1" t="s">
        <v>483</v>
      </c>
      <c r="C236" s="1" t="s">
        <v>484</v>
      </c>
      <c r="D236">
        <v>250001</v>
      </c>
      <c r="E236" s="2" t="s">
        <v>13</v>
      </c>
      <c r="F236" s="4">
        <v>0.9</v>
      </c>
      <c r="J236" s="3" t="str">
        <f>IF(AND(Tabla11518[[#This Row],[Valor logrado]]&gt;=Tabla11518[[#This Row],[Meta]],Tabla11518[[#This Row],[Valor logrado]]&gt;0,Tabla11518[[#This Row],[Meta]]&gt;0),"Sí","No")</f>
        <v>No</v>
      </c>
    </row>
    <row r="237" spans="1:10" x14ac:dyDescent="0.25">
      <c r="A237" s="1" t="s">
        <v>476</v>
      </c>
      <c r="B237" s="1" t="s">
        <v>485</v>
      </c>
      <c r="C237" s="1" t="s">
        <v>486</v>
      </c>
      <c r="D237">
        <v>250003</v>
      </c>
      <c r="E237" s="2" t="s">
        <v>13</v>
      </c>
      <c r="F237" s="4">
        <v>1</v>
      </c>
      <c r="J237" s="3" t="str">
        <f>IF(AND(Tabla11518[[#This Row],[Valor logrado]]&gt;=Tabla11518[[#This Row],[Meta]],Tabla11518[[#This Row],[Valor logrado]]&gt;0,Tabla11518[[#This Row],[Meta]]&gt;0),"Sí","No")</f>
        <v>No</v>
      </c>
    </row>
    <row r="238" spans="1:10" x14ac:dyDescent="0.25">
      <c r="A238" s="1" t="s">
        <v>487</v>
      </c>
      <c r="B238" s="1" t="s">
        <v>488</v>
      </c>
      <c r="C238" s="1" t="s">
        <v>489</v>
      </c>
      <c r="D238">
        <v>150200</v>
      </c>
      <c r="E238" s="2" t="s">
        <v>16</v>
      </c>
      <c r="F238" s="4">
        <v>0.95</v>
      </c>
      <c r="J238" s="3" t="str">
        <f>IF(AND(Tabla11518[[#This Row],[Valor logrado]]&gt;=Tabla11518[[#This Row],[Meta]],Tabla11518[[#This Row],[Valor logrado]]&gt;0,Tabla11518[[#This Row],[Meta]]&gt;0),"Sí","No")</f>
        <v>No</v>
      </c>
    </row>
    <row r="239" spans="1:10" x14ac:dyDescent="0.25">
      <c r="A239" s="1" t="s">
        <v>487</v>
      </c>
      <c r="B239" s="1" t="s">
        <v>490</v>
      </c>
      <c r="C239" s="1" t="s">
        <v>491</v>
      </c>
      <c r="D239">
        <v>150201</v>
      </c>
      <c r="E239" s="2" t="s">
        <v>13</v>
      </c>
      <c r="F239" s="4">
        <v>0.95</v>
      </c>
      <c r="J239" s="3" t="str">
        <f>IF(AND(Tabla11518[[#This Row],[Valor logrado]]&gt;=Tabla11518[[#This Row],[Meta]],Tabla11518[[#This Row],[Valor logrado]]&gt;0,Tabla11518[[#This Row],[Meta]]&gt;0),"Sí","No")</f>
        <v>No</v>
      </c>
    </row>
    <row r="240" spans="1:10" x14ac:dyDescent="0.25">
      <c r="A240" s="1" t="s">
        <v>487</v>
      </c>
      <c r="B240" s="1" t="s">
        <v>492</v>
      </c>
      <c r="C240" s="1" t="s">
        <v>493</v>
      </c>
      <c r="D240">
        <v>150202</v>
      </c>
      <c r="E240" s="2" t="s">
        <v>13</v>
      </c>
      <c r="F240" s="4">
        <v>0.95</v>
      </c>
      <c r="J240" s="3" t="str">
        <f>IF(AND(Tabla11518[[#This Row],[Valor logrado]]&gt;=Tabla11518[[#This Row],[Meta]],Tabla11518[[#This Row],[Valor logrado]]&gt;0,Tabla11518[[#This Row],[Meta]]&gt;0),"Sí","No")</f>
        <v>No</v>
      </c>
    </row>
    <row r="241" spans="1:10" x14ac:dyDescent="0.25">
      <c r="A241" s="1" t="s">
        <v>487</v>
      </c>
      <c r="B241" s="1" t="s">
        <v>494</v>
      </c>
      <c r="C241" s="1" t="s">
        <v>495</v>
      </c>
      <c r="D241">
        <v>150203</v>
      </c>
      <c r="E241" s="2" t="s">
        <v>13</v>
      </c>
      <c r="F241" s="4">
        <v>1</v>
      </c>
      <c r="J241" s="3" t="str">
        <f>IF(AND(Tabla11518[[#This Row],[Valor logrado]]&gt;=Tabla11518[[#This Row],[Meta]],Tabla11518[[#This Row],[Valor logrado]]&gt;0,Tabla11518[[#This Row],[Meta]]&gt;0),"Sí","No")</f>
        <v>No</v>
      </c>
    </row>
    <row r="242" spans="1:10" x14ac:dyDescent="0.25">
      <c r="A242" s="1" t="s">
        <v>487</v>
      </c>
      <c r="B242" s="1" t="s">
        <v>496</v>
      </c>
      <c r="C242" s="1" t="s">
        <v>497</v>
      </c>
      <c r="D242">
        <v>150204</v>
      </c>
      <c r="E242" s="2" t="s">
        <v>13</v>
      </c>
      <c r="F242" s="4">
        <v>1</v>
      </c>
      <c r="J242" s="3" t="str">
        <f>IF(AND(Tabla11518[[#This Row],[Valor logrado]]&gt;=Tabla11518[[#This Row],[Meta]],Tabla11518[[#This Row],[Valor logrado]]&gt;0,Tabla11518[[#This Row],[Meta]]&gt;0),"Sí","No")</f>
        <v>No</v>
      </c>
    </row>
    <row r="243" spans="1:10" x14ac:dyDescent="0.25">
      <c r="A243" s="1" t="s">
        <v>487</v>
      </c>
      <c r="B243" s="1" t="s">
        <v>498</v>
      </c>
      <c r="C243" s="1" t="s">
        <v>499</v>
      </c>
      <c r="D243">
        <v>150205</v>
      </c>
      <c r="E243" s="2" t="s">
        <v>13</v>
      </c>
      <c r="F243" s="4">
        <v>1</v>
      </c>
      <c r="J243" s="3" t="str">
        <f>IF(AND(Tabla11518[[#This Row],[Valor logrado]]&gt;=Tabla11518[[#This Row],[Meta]],Tabla11518[[#This Row],[Valor logrado]]&gt;0,Tabla11518[[#This Row],[Meta]]&gt;0),"Sí","No")</f>
        <v>No</v>
      </c>
    </row>
    <row r="244" spans="1:10" x14ac:dyDescent="0.25">
      <c r="A244" s="1" t="s">
        <v>487</v>
      </c>
      <c r="B244" s="1" t="s">
        <v>500</v>
      </c>
      <c r="C244" s="1" t="s">
        <v>501</v>
      </c>
      <c r="D244">
        <v>150206</v>
      </c>
      <c r="E244" s="2" t="s">
        <v>13</v>
      </c>
      <c r="F244" s="4">
        <v>1</v>
      </c>
      <c r="J244" s="3" t="str">
        <f>IF(AND(Tabla11518[[#This Row],[Valor logrado]]&gt;=Tabla11518[[#This Row],[Meta]],Tabla11518[[#This Row],[Valor logrado]]&gt;0,Tabla11518[[#This Row],[Meta]]&gt;0),"Sí","No")</f>
        <v>No</v>
      </c>
    </row>
    <row r="245" spans="1:10" x14ac:dyDescent="0.25">
      <c r="A245" s="1" t="s">
        <v>487</v>
      </c>
      <c r="B245" s="1" t="s">
        <v>502</v>
      </c>
      <c r="C245" s="1" t="s">
        <v>503</v>
      </c>
      <c r="D245">
        <v>150207</v>
      </c>
      <c r="E245" s="2" t="s">
        <v>13</v>
      </c>
      <c r="F245" s="4">
        <v>1</v>
      </c>
      <c r="J245" s="3" t="str">
        <f>IF(AND(Tabla11518[[#This Row],[Valor logrado]]&gt;=Tabla11518[[#This Row],[Meta]],Tabla11518[[#This Row],[Valor logrado]]&gt;0,Tabla11518[[#This Row],[Meta]]&gt;0),"Sí","No")</f>
        <v>No</v>
      </c>
    </row>
    <row r="246" spans="1:10" x14ac:dyDescent="0.25">
      <c r="A246" s="1" t="s">
        <v>487</v>
      </c>
      <c r="B246" s="1" t="s">
        <v>504</v>
      </c>
      <c r="C246" s="1" t="s">
        <v>505</v>
      </c>
      <c r="D246">
        <v>150208</v>
      </c>
      <c r="E246" s="2" t="s">
        <v>13</v>
      </c>
      <c r="F246" s="4">
        <v>1</v>
      </c>
      <c r="J246" s="3" t="str">
        <f>IF(AND(Tabla11518[[#This Row],[Valor logrado]]&gt;=Tabla11518[[#This Row],[Meta]],Tabla11518[[#This Row],[Valor logrado]]&gt;0,Tabla11518[[#This Row],[Meta]]&gt;0),"Sí","No")</f>
        <v>No</v>
      </c>
    </row>
    <row r="247" spans="1:10" x14ac:dyDescent="0.25">
      <c r="A247" s="1" t="s">
        <v>487</v>
      </c>
      <c r="B247" s="1" t="s">
        <v>506</v>
      </c>
      <c r="C247" s="1" t="s">
        <v>507</v>
      </c>
      <c r="D247">
        <v>150209</v>
      </c>
      <c r="E247" s="2" t="s">
        <v>13</v>
      </c>
      <c r="F247" s="4">
        <v>0.95</v>
      </c>
      <c r="J247" s="3" t="str">
        <f>IF(AND(Tabla11518[[#This Row],[Valor logrado]]&gt;=Tabla11518[[#This Row],[Meta]],Tabla11518[[#This Row],[Valor logrado]]&gt;0,Tabla11518[[#This Row],[Meta]]&gt;0),"Sí","No")</f>
        <v>No</v>
      </c>
    </row>
    <row r="248" spans="1:10" x14ac:dyDescent="0.25">
      <c r="A248" s="1" t="s">
        <v>508</v>
      </c>
      <c r="B248" s="1" t="s">
        <v>509</v>
      </c>
      <c r="C248" s="1" t="s">
        <v>510</v>
      </c>
      <c r="D248">
        <v>70101</v>
      </c>
      <c r="E248" s="2" t="s">
        <v>16</v>
      </c>
      <c r="F248" s="4">
        <v>0.96</v>
      </c>
      <c r="J248" s="3" t="str">
        <f>IF(AND(Tabla11518[[#This Row],[Valor logrado]]&gt;=Tabla11518[[#This Row],[Meta]],Tabla11518[[#This Row],[Valor logrado]]&gt;0,Tabla11518[[#This Row],[Meta]]&gt;0),"Sí","No")</f>
        <v>No</v>
      </c>
    </row>
    <row r="249" spans="1:10" x14ac:dyDescent="0.25">
      <c r="A249" s="1" t="s">
        <v>508</v>
      </c>
      <c r="B249" s="1" t="s">
        <v>511</v>
      </c>
      <c r="C249" s="1" t="s">
        <v>512</v>
      </c>
      <c r="D249">
        <v>70102</v>
      </c>
      <c r="E249" s="2" t="s">
        <v>13</v>
      </c>
      <c r="F249" s="4">
        <v>1</v>
      </c>
      <c r="J249" s="3" t="str">
        <f>IF(AND(Tabla11518[[#This Row],[Valor logrado]]&gt;=Tabla11518[[#This Row],[Meta]],Tabla11518[[#This Row],[Valor logrado]]&gt;0,Tabla11518[[#This Row],[Meta]]&gt;0),"Sí","No")</f>
        <v>No</v>
      </c>
    </row>
  </sheetData>
  <pageMargins left="0.7" right="0.7" top="0.75" bottom="0.75" header="0.3" footer="0.3"/>
  <tableParts count="1">
    <tablePart r:id="rId1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255419-1B48-4135-9DBE-C6023A2B9441}">
  <sheetPr codeName="Hoja18">
    <tabColor theme="3" tint="0.59999389629810485"/>
  </sheetPr>
  <dimension ref="A1:J249"/>
  <sheetViews>
    <sheetView workbookViewId="0"/>
  </sheetViews>
  <sheetFormatPr baseColWidth="10" defaultColWidth="11.42578125" defaultRowHeight="15" x14ac:dyDescent="0.25"/>
  <cols>
    <col min="1" max="1" width="21.7109375" bestFit="1" customWidth="1"/>
    <col min="2" max="2" width="74.85546875" customWidth="1"/>
    <col min="3" max="3" width="36.28515625" customWidth="1"/>
    <col min="4" max="4" width="25.140625" customWidth="1"/>
    <col min="5" max="5" width="17.7109375" bestFit="1" customWidth="1"/>
    <col min="6" max="6" width="14.7109375" style="4" customWidth="1"/>
    <col min="7" max="7" width="13.28515625" style="3" customWidth="1"/>
    <col min="8" max="8" width="15.28515625" style="3" customWidth="1"/>
    <col min="9" max="9" width="15" style="4" customWidth="1"/>
    <col min="10" max="10" width="15.85546875" style="3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4" t="s">
        <v>5</v>
      </c>
      <c r="G1" s="3" t="s">
        <v>6</v>
      </c>
      <c r="H1" s="3" t="s">
        <v>7</v>
      </c>
      <c r="I1" s="4" t="s">
        <v>8</v>
      </c>
      <c r="J1" s="3" t="s">
        <v>9</v>
      </c>
    </row>
    <row r="2" spans="1:10" x14ac:dyDescent="0.25">
      <c r="A2" s="1" t="s">
        <v>10</v>
      </c>
      <c r="B2" s="1" t="s">
        <v>11</v>
      </c>
      <c r="C2" s="1" t="s">
        <v>12</v>
      </c>
      <c r="D2">
        <v>150102</v>
      </c>
      <c r="E2" s="2" t="s">
        <v>13</v>
      </c>
      <c r="F2" s="4">
        <v>0.95</v>
      </c>
      <c r="J2" s="3" t="str">
        <f>IF(AND(Tabla11519[[#This Row],[Valor logrado]]&gt;=Tabla11519[[#This Row],[Meta]],Tabla11519[[#This Row],[Valor logrado]]&gt;0,Tabla11519[[#This Row],[Meta]]&gt;0),"Sí","No")</f>
        <v>No</v>
      </c>
    </row>
    <row r="3" spans="1:10" x14ac:dyDescent="0.25">
      <c r="A3" s="1" t="s">
        <v>10</v>
      </c>
      <c r="B3" s="1" t="s">
        <v>14</v>
      </c>
      <c r="C3" s="1" t="s">
        <v>15</v>
      </c>
      <c r="D3">
        <v>150101</v>
      </c>
      <c r="E3" s="2" t="s">
        <v>16</v>
      </c>
      <c r="F3" s="4">
        <v>0.95</v>
      </c>
      <c r="J3" s="3" t="str">
        <f>IF(AND(Tabla11519[[#This Row],[Valor logrado]]&gt;=Tabla11519[[#This Row],[Meta]],Tabla11519[[#This Row],[Valor logrado]]&gt;0,Tabla11519[[#This Row],[Meta]]&gt;0),"Sí","No")</f>
        <v>No</v>
      </c>
    </row>
    <row r="4" spans="1:10" x14ac:dyDescent="0.25">
      <c r="A4" s="1" t="s">
        <v>10</v>
      </c>
      <c r="B4" s="1" t="s">
        <v>18</v>
      </c>
      <c r="C4" s="1" t="s">
        <v>19</v>
      </c>
      <c r="D4">
        <v>150103</v>
      </c>
      <c r="E4" s="2" t="s">
        <v>13</v>
      </c>
      <c r="F4" s="4">
        <v>0.95</v>
      </c>
      <c r="J4" s="3" t="str">
        <f>IF(AND(Tabla11519[[#This Row],[Valor logrado]]&gt;=Tabla11519[[#This Row],[Meta]],Tabla11519[[#This Row],[Valor logrado]]&gt;0,Tabla11519[[#This Row],[Meta]]&gt;0),"Sí","No")</f>
        <v>No</v>
      </c>
    </row>
    <row r="5" spans="1:10" x14ac:dyDescent="0.25">
      <c r="A5" s="1" t="s">
        <v>10</v>
      </c>
      <c r="B5" s="1" t="s">
        <v>20</v>
      </c>
      <c r="C5" s="1" t="s">
        <v>21</v>
      </c>
      <c r="D5">
        <v>150104</v>
      </c>
      <c r="E5" s="2" t="s">
        <v>13</v>
      </c>
      <c r="F5" s="4">
        <v>0.95</v>
      </c>
      <c r="J5" s="3" t="str">
        <f>IF(AND(Tabla11519[[#This Row],[Valor logrado]]&gt;=Tabla11519[[#This Row],[Meta]],Tabla11519[[#This Row],[Valor logrado]]&gt;0,Tabla11519[[#This Row],[Meta]]&gt;0),"Sí","No")</f>
        <v>No</v>
      </c>
    </row>
    <row r="6" spans="1:10" x14ac:dyDescent="0.25">
      <c r="A6" s="1" t="s">
        <v>10</v>
      </c>
      <c r="B6" s="1" t="s">
        <v>22</v>
      </c>
      <c r="C6" s="1" t="s">
        <v>23</v>
      </c>
      <c r="D6">
        <v>150105</v>
      </c>
      <c r="E6" s="2" t="s">
        <v>13</v>
      </c>
      <c r="F6" s="4">
        <v>0.95</v>
      </c>
      <c r="J6" s="3" t="str">
        <f>IF(AND(Tabla11519[[#This Row],[Valor logrado]]&gt;=Tabla11519[[#This Row],[Meta]],Tabla11519[[#This Row],[Valor logrado]]&gt;0,Tabla11519[[#This Row],[Meta]]&gt;0),"Sí","No")</f>
        <v>No</v>
      </c>
    </row>
    <row r="7" spans="1:10" x14ac:dyDescent="0.25">
      <c r="A7" s="1" t="s">
        <v>10</v>
      </c>
      <c r="B7" s="1" t="s">
        <v>24</v>
      </c>
      <c r="C7" s="1" t="s">
        <v>25</v>
      </c>
      <c r="D7">
        <v>150106</v>
      </c>
      <c r="E7" s="2" t="s">
        <v>13</v>
      </c>
      <c r="F7" s="4">
        <v>0.95</v>
      </c>
      <c r="J7" s="3" t="str">
        <f>IF(AND(Tabla11519[[#This Row],[Valor logrado]]&gt;=Tabla11519[[#This Row],[Meta]],Tabla11519[[#This Row],[Valor logrado]]&gt;0,Tabla11519[[#This Row],[Meta]]&gt;0),"Sí","No")</f>
        <v>No</v>
      </c>
    </row>
    <row r="8" spans="1:10" x14ac:dyDescent="0.25">
      <c r="A8" s="1" t="s">
        <v>10</v>
      </c>
      <c r="B8" s="1" t="s">
        <v>26</v>
      </c>
      <c r="C8" s="1" t="s">
        <v>27</v>
      </c>
      <c r="D8">
        <v>150107</v>
      </c>
      <c r="E8" s="2" t="s">
        <v>13</v>
      </c>
      <c r="F8" s="4">
        <v>0.95</v>
      </c>
      <c r="J8" s="3" t="str">
        <f>IF(AND(Tabla11519[[#This Row],[Valor logrado]]&gt;=Tabla11519[[#This Row],[Meta]],Tabla11519[[#This Row],[Valor logrado]]&gt;0,Tabla11519[[#This Row],[Meta]]&gt;0),"Sí","No")</f>
        <v>No</v>
      </c>
    </row>
    <row r="9" spans="1:10" x14ac:dyDescent="0.25">
      <c r="A9" s="1" t="s">
        <v>10</v>
      </c>
      <c r="B9" s="1" t="s">
        <v>28</v>
      </c>
      <c r="C9" s="1" t="s">
        <v>29</v>
      </c>
      <c r="D9">
        <v>150108</v>
      </c>
      <c r="E9" s="2" t="s">
        <v>13</v>
      </c>
      <c r="F9" s="4">
        <v>0.95</v>
      </c>
      <c r="J9" s="3" t="str">
        <f>IF(AND(Tabla11519[[#This Row],[Valor logrado]]&gt;=Tabla11519[[#This Row],[Meta]],Tabla11519[[#This Row],[Valor logrado]]&gt;0,Tabla11519[[#This Row],[Meta]]&gt;0),"Sí","No")</f>
        <v>No</v>
      </c>
    </row>
    <row r="10" spans="1:10" x14ac:dyDescent="0.25">
      <c r="A10" s="1" t="s">
        <v>30</v>
      </c>
      <c r="B10" s="1" t="s">
        <v>31</v>
      </c>
      <c r="C10" s="1" t="s">
        <v>32</v>
      </c>
      <c r="D10">
        <v>10003</v>
      </c>
      <c r="E10" s="2" t="s">
        <v>33</v>
      </c>
      <c r="F10" s="4">
        <v>0.95</v>
      </c>
      <c r="J10" s="3" t="str">
        <f>IF(AND(Tabla11519[[#This Row],[Valor logrado]]&gt;=Tabla11519[[#This Row],[Meta]],Tabla11519[[#This Row],[Valor logrado]]&gt;0,Tabla11519[[#This Row],[Meta]]&gt;0),"Sí","No")</f>
        <v>No</v>
      </c>
    </row>
    <row r="11" spans="1:10" x14ac:dyDescent="0.25">
      <c r="A11" s="1" t="s">
        <v>30</v>
      </c>
      <c r="B11" s="1" t="s">
        <v>31</v>
      </c>
      <c r="C11" s="1" t="s">
        <v>34</v>
      </c>
      <c r="D11">
        <v>10001</v>
      </c>
      <c r="E11" s="2" t="s">
        <v>33</v>
      </c>
      <c r="F11" s="4">
        <v>0.95</v>
      </c>
      <c r="J11" s="3" t="str">
        <f>IF(AND(Tabla11519[[#This Row],[Valor logrado]]&gt;=Tabla11519[[#This Row],[Meta]],Tabla11519[[#This Row],[Valor logrado]]&gt;0,Tabla11519[[#This Row],[Meta]]&gt;0),"Sí","No")</f>
        <v>No</v>
      </c>
    </row>
    <row r="12" spans="1:10" x14ac:dyDescent="0.25">
      <c r="A12" s="1" t="s">
        <v>30</v>
      </c>
      <c r="B12" s="1" t="s">
        <v>31</v>
      </c>
      <c r="C12" s="1" t="s">
        <v>35</v>
      </c>
      <c r="D12">
        <v>10000</v>
      </c>
      <c r="E12" s="2" t="s">
        <v>16</v>
      </c>
      <c r="F12" s="4">
        <v>0.95</v>
      </c>
      <c r="J12" s="3" t="str">
        <f>IF(AND(Tabla11519[[#This Row],[Valor logrado]]&gt;=Tabla11519[[#This Row],[Meta]],Tabla11519[[#This Row],[Valor logrado]]&gt;0,Tabla11519[[#This Row],[Meta]]&gt;0),"Sí","No")</f>
        <v>No</v>
      </c>
    </row>
    <row r="13" spans="1:10" x14ac:dyDescent="0.25">
      <c r="A13" s="1" t="s">
        <v>30</v>
      </c>
      <c r="B13" s="1" t="s">
        <v>31</v>
      </c>
      <c r="C13" s="1" t="s">
        <v>36</v>
      </c>
      <c r="D13">
        <v>10005</v>
      </c>
      <c r="E13" s="2" t="s">
        <v>33</v>
      </c>
      <c r="F13" s="4">
        <v>0.95</v>
      </c>
      <c r="J13" s="3" t="str">
        <f>IF(AND(Tabla11519[[#This Row],[Valor logrado]]&gt;=Tabla11519[[#This Row],[Meta]],Tabla11519[[#This Row],[Valor logrado]]&gt;0,Tabla11519[[#This Row],[Meta]]&gt;0),"Sí","No")</f>
        <v>No</v>
      </c>
    </row>
    <row r="14" spans="1:10" x14ac:dyDescent="0.25">
      <c r="A14" s="1" t="s">
        <v>30</v>
      </c>
      <c r="B14" s="1" t="s">
        <v>31</v>
      </c>
      <c r="C14" s="1" t="s">
        <v>37</v>
      </c>
      <c r="D14">
        <v>10006</v>
      </c>
      <c r="E14" s="2" t="s">
        <v>33</v>
      </c>
      <c r="F14" s="4">
        <v>0.95</v>
      </c>
      <c r="J14" s="3" t="str">
        <f>IF(AND(Tabla11519[[#This Row],[Valor logrado]]&gt;=Tabla11519[[#This Row],[Meta]],Tabla11519[[#This Row],[Valor logrado]]&gt;0,Tabla11519[[#This Row],[Meta]]&gt;0),"Sí","No")</f>
        <v>No</v>
      </c>
    </row>
    <row r="15" spans="1:10" x14ac:dyDescent="0.25">
      <c r="A15" s="1" t="s">
        <v>30</v>
      </c>
      <c r="B15" s="1" t="s">
        <v>38</v>
      </c>
      <c r="C15" s="1" t="s">
        <v>39</v>
      </c>
      <c r="D15">
        <v>10007</v>
      </c>
      <c r="E15" s="2" t="s">
        <v>13</v>
      </c>
      <c r="F15" s="4">
        <v>0.95</v>
      </c>
      <c r="J15" s="3" t="str">
        <f>IF(AND(Tabla11519[[#This Row],[Valor logrado]]&gt;=Tabla11519[[#This Row],[Meta]],Tabla11519[[#This Row],[Valor logrado]]&gt;0,Tabla11519[[#This Row],[Meta]]&gt;0),"Sí","No")</f>
        <v>No</v>
      </c>
    </row>
    <row r="16" spans="1:10" x14ac:dyDescent="0.25">
      <c r="A16" s="1" t="s">
        <v>30</v>
      </c>
      <c r="B16" s="1" t="s">
        <v>40</v>
      </c>
      <c r="C16" s="1" t="s">
        <v>41</v>
      </c>
      <c r="D16">
        <v>10004</v>
      </c>
      <c r="E16" s="2" t="s">
        <v>13</v>
      </c>
      <c r="F16" s="4">
        <v>0.95</v>
      </c>
      <c r="J16" s="3" t="str">
        <f>IF(AND(Tabla11519[[#This Row],[Valor logrado]]&gt;=Tabla11519[[#This Row],[Meta]],Tabla11519[[#This Row],[Valor logrado]]&gt;0,Tabla11519[[#This Row],[Meta]]&gt;0),"Sí","No")</f>
        <v>No</v>
      </c>
    </row>
    <row r="17" spans="1:10" x14ac:dyDescent="0.25">
      <c r="A17" s="1" t="s">
        <v>30</v>
      </c>
      <c r="B17" s="1" t="s">
        <v>42</v>
      </c>
      <c r="C17" s="1" t="s">
        <v>43</v>
      </c>
      <c r="D17">
        <v>10002</v>
      </c>
      <c r="E17" s="2" t="s">
        <v>13</v>
      </c>
      <c r="F17" s="4">
        <v>0.95</v>
      </c>
      <c r="J17" s="3" t="str">
        <f>IF(AND(Tabla11519[[#This Row],[Valor logrado]]&gt;=Tabla11519[[#This Row],[Meta]],Tabla11519[[#This Row],[Valor logrado]]&gt;0,Tabla11519[[#This Row],[Meta]]&gt;0),"Sí","No")</f>
        <v>No</v>
      </c>
    </row>
    <row r="18" spans="1:10" x14ac:dyDescent="0.25">
      <c r="A18" s="1" t="s">
        <v>30</v>
      </c>
      <c r="B18" s="1" t="s">
        <v>42</v>
      </c>
      <c r="C18" s="1" t="s">
        <v>44</v>
      </c>
      <c r="D18">
        <v>10009</v>
      </c>
      <c r="E18" s="2" t="s">
        <v>33</v>
      </c>
      <c r="F18" s="4">
        <v>0.95</v>
      </c>
      <c r="J18" s="3" t="str">
        <f>IF(AND(Tabla11519[[#This Row],[Valor logrado]]&gt;=Tabla11519[[#This Row],[Meta]],Tabla11519[[#This Row],[Valor logrado]]&gt;0,Tabla11519[[#This Row],[Meta]]&gt;0),"Sí","No")</f>
        <v>No</v>
      </c>
    </row>
    <row r="19" spans="1:10" x14ac:dyDescent="0.25">
      <c r="A19" s="1" t="s">
        <v>45</v>
      </c>
      <c r="B19" s="1" t="s">
        <v>46</v>
      </c>
      <c r="C19" s="1" t="s">
        <v>47</v>
      </c>
      <c r="D19">
        <v>20000</v>
      </c>
      <c r="E19" s="2" t="s">
        <v>16</v>
      </c>
      <c r="F19" s="4">
        <v>0.95</v>
      </c>
      <c r="J19" s="3" t="str">
        <f>IF(AND(Tabla11519[[#This Row],[Valor logrado]]&gt;=Tabla11519[[#This Row],[Meta]],Tabla11519[[#This Row],[Valor logrado]]&gt;0,Tabla11519[[#This Row],[Meta]]&gt;0),"Sí","No")</f>
        <v>No</v>
      </c>
    </row>
    <row r="20" spans="1:10" x14ac:dyDescent="0.25">
      <c r="A20" s="1" t="s">
        <v>45</v>
      </c>
      <c r="B20" s="1" t="s">
        <v>48</v>
      </c>
      <c r="C20" s="1" t="s">
        <v>49</v>
      </c>
      <c r="D20">
        <v>20018</v>
      </c>
      <c r="E20" s="2" t="s">
        <v>13</v>
      </c>
      <c r="F20" s="4">
        <v>0.95</v>
      </c>
      <c r="J20" s="3" t="str">
        <f>IF(AND(Tabla11519[[#This Row],[Valor logrado]]&gt;=Tabla11519[[#This Row],[Meta]],Tabla11519[[#This Row],[Valor logrado]]&gt;0,Tabla11519[[#This Row],[Meta]]&gt;0),"Sí","No")</f>
        <v>No</v>
      </c>
    </row>
    <row r="21" spans="1:10" x14ac:dyDescent="0.25">
      <c r="A21" s="1" t="s">
        <v>45</v>
      </c>
      <c r="B21" s="1" t="s">
        <v>50</v>
      </c>
      <c r="C21" s="1" t="s">
        <v>51</v>
      </c>
      <c r="D21">
        <v>20012</v>
      </c>
      <c r="E21" s="2" t="s">
        <v>13</v>
      </c>
      <c r="F21" s="4">
        <v>0.95</v>
      </c>
      <c r="J21" s="3" t="str">
        <f>IF(AND(Tabla11519[[#This Row],[Valor logrado]]&gt;=Tabla11519[[#This Row],[Meta]],Tabla11519[[#This Row],[Valor logrado]]&gt;0,Tabla11519[[#This Row],[Meta]]&gt;0),"Sí","No")</f>
        <v>No</v>
      </c>
    </row>
    <row r="22" spans="1:10" x14ac:dyDescent="0.25">
      <c r="A22" s="1" t="s">
        <v>45</v>
      </c>
      <c r="B22" s="1" t="s">
        <v>52</v>
      </c>
      <c r="C22" s="1" t="s">
        <v>53</v>
      </c>
      <c r="D22">
        <v>20011</v>
      </c>
      <c r="E22" s="2" t="s">
        <v>13</v>
      </c>
      <c r="F22" s="4">
        <v>0.95</v>
      </c>
      <c r="J22" s="3" t="str">
        <f>IF(AND(Tabla11519[[#This Row],[Valor logrado]]&gt;=Tabla11519[[#This Row],[Meta]],Tabla11519[[#This Row],[Valor logrado]]&gt;0,Tabla11519[[#This Row],[Meta]]&gt;0),"Sí","No")</f>
        <v>No</v>
      </c>
    </row>
    <row r="23" spans="1:10" x14ac:dyDescent="0.25">
      <c r="A23" s="1" t="s">
        <v>45</v>
      </c>
      <c r="B23" s="1" t="s">
        <v>54</v>
      </c>
      <c r="C23" s="1" t="s">
        <v>55</v>
      </c>
      <c r="D23">
        <v>20002</v>
      </c>
      <c r="E23" s="2" t="s">
        <v>13</v>
      </c>
      <c r="F23" s="4">
        <v>0.95</v>
      </c>
      <c r="J23" s="3" t="str">
        <f>IF(AND(Tabla11519[[#This Row],[Valor logrado]]&gt;=Tabla11519[[#This Row],[Meta]],Tabla11519[[#This Row],[Valor logrado]]&gt;0,Tabla11519[[#This Row],[Meta]]&gt;0),"Sí","No")</f>
        <v>No</v>
      </c>
    </row>
    <row r="24" spans="1:10" x14ac:dyDescent="0.25">
      <c r="A24" s="1" t="s">
        <v>45</v>
      </c>
      <c r="B24" s="1" t="s">
        <v>56</v>
      </c>
      <c r="C24" s="1" t="s">
        <v>57</v>
      </c>
      <c r="D24">
        <v>20016</v>
      </c>
      <c r="E24" s="2" t="s">
        <v>13</v>
      </c>
      <c r="F24" s="4">
        <v>0.95</v>
      </c>
      <c r="J24" s="3" t="str">
        <f>IF(AND(Tabla11519[[#This Row],[Valor logrado]]&gt;=Tabla11519[[#This Row],[Meta]],Tabla11519[[#This Row],[Valor logrado]]&gt;0,Tabla11519[[#This Row],[Meta]]&gt;0),"Sí","No")</f>
        <v>No</v>
      </c>
    </row>
    <row r="25" spans="1:10" x14ac:dyDescent="0.25">
      <c r="A25" s="1" t="s">
        <v>45</v>
      </c>
      <c r="B25" s="1" t="s">
        <v>58</v>
      </c>
      <c r="C25" s="1" t="s">
        <v>59</v>
      </c>
      <c r="D25">
        <v>20019</v>
      </c>
      <c r="E25" s="2" t="s">
        <v>13</v>
      </c>
      <c r="F25" s="4">
        <v>0.95</v>
      </c>
      <c r="J25" s="3" t="str">
        <f>IF(AND(Tabla11519[[#This Row],[Valor logrado]]&gt;=Tabla11519[[#This Row],[Meta]],Tabla11519[[#This Row],[Valor logrado]]&gt;0,Tabla11519[[#This Row],[Meta]]&gt;0),"Sí","No")</f>
        <v>No</v>
      </c>
    </row>
    <row r="26" spans="1:10" x14ac:dyDescent="0.25">
      <c r="A26" s="1" t="s">
        <v>45</v>
      </c>
      <c r="B26" s="1" t="s">
        <v>60</v>
      </c>
      <c r="C26" s="1" t="s">
        <v>61</v>
      </c>
      <c r="D26">
        <v>20007</v>
      </c>
      <c r="E26" s="2" t="s">
        <v>13</v>
      </c>
      <c r="F26" s="4">
        <v>0.95</v>
      </c>
      <c r="J26" s="3" t="str">
        <f>IF(AND(Tabla11519[[#This Row],[Valor logrado]]&gt;=Tabla11519[[#This Row],[Meta]],Tabla11519[[#This Row],[Valor logrado]]&gt;0,Tabla11519[[#This Row],[Meta]]&gt;0),"Sí","No")</f>
        <v>No</v>
      </c>
    </row>
    <row r="27" spans="1:10" x14ac:dyDescent="0.25">
      <c r="A27" s="1" t="s">
        <v>45</v>
      </c>
      <c r="B27" s="1" t="s">
        <v>62</v>
      </c>
      <c r="C27" s="1" t="s">
        <v>63</v>
      </c>
      <c r="D27">
        <v>20010</v>
      </c>
      <c r="E27" s="2" t="s">
        <v>13</v>
      </c>
      <c r="F27" s="4">
        <v>0.95</v>
      </c>
      <c r="J27" s="3" t="str">
        <f>IF(AND(Tabla11519[[#This Row],[Valor logrado]]&gt;=Tabla11519[[#This Row],[Meta]],Tabla11519[[#This Row],[Valor logrado]]&gt;0,Tabla11519[[#This Row],[Meta]]&gt;0),"Sí","No")</f>
        <v>No</v>
      </c>
    </row>
    <row r="28" spans="1:10" x14ac:dyDescent="0.25">
      <c r="A28" s="1" t="s">
        <v>45</v>
      </c>
      <c r="B28" s="1" t="s">
        <v>64</v>
      </c>
      <c r="C28" s="1" t="s">
        <v>65</v>
      </c>
      <c r="D28">
        <v>20015</v>
      </c>
      <c r="E28" s="2" t="s">
        <v>13</v>
      </c>
      <c r="F28" s="4">
        <v>0.95</v>
      </c>
      <c r="J28" s="3" t="str">
        <f>IF(AND(Tabla11519[[#This Row],[Valor logrado]]&gt;=Tabla11519[[#This Row],[Meta]],Tabla11519[[#This Row],[Valor logrado]]&gt;0,Tabla11519[[#This Row],[Meta]]&gt;0),"Sí","No")</f>
        <v>No</v>
      </c>
    </row>
    <row r="29" spans="1:10" x14ac:dyDescent="0.25">
      <c r="A29" s="1" t="s">
        <v>45</v>
      </c>
      <c r="B29" s="1" t="s">
        <v>66</v>
      </c>
      <c r="C29" s="1" t="s">
        <v>67</v>
      </c>
      <c r="D29">
        <v>20008</v>
      </c>
      <c r="E29" s="2" t="s">
        <v>13</v>
      </c>
      <c r="F29" s="4">
        <v>0.95</v>
      </c>
      <c r="J29" s="3" t="str">
        <f>IF(AND(Tabla11519[[#This Row],[Valor logrado]]&gt;=Tabla11519[[#This Row],[Meta]],Tabla11519[[#This Row],[Valor logrado]]&gt;0,Tabla11519[[#This Row],[Meta]]&gt;0),"Sí","No")</f>
        <v>No</v>
      </c>
    </row>
    <row r="30" spans="1:10" x14ac:dyDescent="0.25">
      <c r="A30" s="1" t="s">
        <v>45</v>
      </c>
      <c r="B30" s="1" t="s">
        <v>68</v>
      </c>
      <c r="C30" s="1" t="s">
        <v>69</v>
      </c>
      <c r="D30">
        <v>20001</v>
      </c>
      <c r="E30" s="2" t="s">
        <v>13</v>
      </c>
      <c r="F30" s="4">
        <v>0.95</v>
      </c>
      <c r="J30" s="3" t="str">
        <f>IF(AND(Tabla11519[[#This Row],[Valor logrado]]&gt;=Tabla11519[[#This Row],[Meta]],Tabla11519[[#This Row],[Valor logrado]]&gt;0,Tabla11519[[#This Row],[Meta]]&gt;0),"Sí","No")</f>
        <v>No</v>
      </c>
    </row>
    <row r="31" spans="1:10" x14ac:dyDescent="0.25">
      <c r="A31" s="1" t="s">
        <v>45</v>
      </c>
      <c r="B31" s="1" t="s">
        <v>70</v>
      </c>
      <c r="C31" s="1" t="s">
        <v>71</v>
      </c>
      <c r="D31">
        <v>20003</v>
      </c>
      <c r="E31" s="2" t="s">
        <v>13</v>
      </c>
      <c r="F31" s="4">
        <v>0.95</v>
      </c>
      <c r="J31" s="3" t="str">
        <f>IF(AND(Tabla11519[[#This Row],[Valor logrado]]&gt;=Tabla11519[[#This Row],[Meta]],Tabla11519[[#This Row],[Valor logrado]]&gt;0,Tabla11519[[#This Row],[Meta]]&gt;0),"Sí","No")</f>
        <v>No</v>
      </c>
    </row>
    <row r="32" spans="1:10" x14ac:dyDescent="0.25">
      <c r="A32" s="1" t="s">
        <v>45</v>
      </c>
      <c r="B32" s="1" t="s">
        <v>72</v>
      </c>
      <c r="C32" s="1" t="s">
        <v>73</v>
      </c>
      <c r="D32">
        <v>20005</v>
      </c>
      <c r="E32" s="2" t="s">
        <v>13</v>
      </c>
      <c r="F32" s="4">
        <v>0.95</v>
      </c>
      <c r="J32" s="3" t="str">
        <f>IF(AND(Tabla11519[[#This Row],[Valor logrado]]&gt;=Tabla11519[[#This Row],[Meta]],Tabla11519[[#This Row],[Valor logrado]]&gt;0,Tabla11519[[#This Row],[Meta]]&gt;0),"Sí","No")</f>
        <v>No</v>
      </c>
    </row>
    <row r="33" spans="1:10" x14ac:dyDescent="0.25">
      <c r="A33" s="1" t="s">
        <v>45</v>
      </c>
      <c r="B33" s="1" t="s">
        <v>74</v>
      </c>
      <c r="C33" s="1" t="s">
        <v>75</v>
      </c>
      <c r="D33">
        <v>20004</v>
      </c>
      <c r="E33" s="2" t="s">
        <v>13</v>
      </c>
      <c r="F33" s="4">
        <v>0.95</v>
      </c>
      <c r="J33" s="3" t="str">
        <f>IF(AND(Tabla11519[[#This Row],[Valor logrado]]&gt;=Tabla11519[[#This Row],[Meta]],Tabla11519[[#This Row],[Valor logrado]]&gt;0,Tabla11519[[#This Row],[Meta]]&gt;0),"Sí","No")</f>
        <v>No</v>
      </c>
    </row>
    <row r="34" spans="1:10" x14ac:dyDescent="0.25">
      <c r="A34" s="1" t="s">
        <v>45</v>
      </c>
      <c r="B34" s="1" t="s">
        <v>76</v>
      </c>
      <c r="C34" s="1" t="s">
        <v>77</v>
      </c>
      <c r="D34">
        <v>20006</v>
      </c>
      <c r="E34" s="2" t="s">
        <v>13</v>
      </c>
      <c r="F34" s="4">
        <v>0.95</v>
      </c>
      <c r="J34" s="3" t="str">
        <f>IF(AND(Tabla11519[[#This Row],[Valor logrado]]&gt;=Tabla11519[[#This Row],[Meta]],Tabla11519[[#This Row],[Valor logrado]]&gt;0,Tabla11519[[#This Row],[Meta]]&gt;0),"Sí","No")</f>
        <v>No</v>
      </c>
    </row>
    <row r="35" spans="1:10" x14ac:dyDescent="0.25">
      <c r="A35" s="1" t="s">
        <v>45</v>
      </c>
      <c r="B35" s="1" t="s">
        <v>78</v>
      </c>
      <c r="C35" s="1" t="s">
        <v>79</v>
      </c>
      <c r="D35">
        <v>20013</v>
      </c>
      <c r="E35" s="2" t="s">
        <v>13</v>
      </c>
      <c r="F35" s="4">
        <v>0.95</v>
      </c>
      <c r="J35" s="3" t="str">
        <f>IF(AND(Tabla11519[[#This Row],[Valor logrado]]&gt;=Tabla11519[[#This Row],[Meta]],Tabla11519[[#This Row],[Valor logrado]]&gt;0,Tabla11519[[#This Row],[Meta]]&gt;0),"Sí","No")</f>
        <v>No</v>
      </c>
    </row>
    <row r="36" spans="1:10" x14ac:dyDescent="0.25">
      <c r="A36" s="1" t="s">
        <v>45</v>
      </c>
      <c r="B36" s="1" t="s">
        <v>80</v>
      </c>
      <c r="C36" s="1" t="s">
        <v>81</v>
      </c>
      <c r="D36">
        <v>20014</v>
      </c>
      <c r="E36" s="2" t="s">
        <v>13</v>
      </c>
      <c r="F36" s="4">
        <v>0.95</v>
      </c>
      <c r="J36" s="3" t="str">
        <f>IF(AND(Tabla11519[[#This Row],[Valor logrado]]&gt;=Tabla11519[[#This Row],[Meta]],Tabla11519[[#This Row],[Valor logrado]]&gt;0,Tabla11519[[#This Row],[Meta]]&gt;0),"Sí","No")</f>
        <v>No</v>
      </c>
    </row>
    <row r="37" spans="1:10" x14ac:dyDescent="0.25">
      <c r="A37" s="1" t="s">
        <v>45</v>
      </c>
      <c r="B37" s="1" t="s">
        <v>82</v>
      </c>
      <c r="C37" s="1" t="s">
        <v>83</v>
      </c>
      <c r="D37">
        <v>20017</v>
      </c>
      <c r="E37" s="2" t="s">
        <v>13</v>
      </c>
      <c r="F37" s="4">
        <v>0.95</v>
      </c>
      <c r="J37" s="3" t="str">
        <f>IF(AND(Tabla11519[[#This Row],[Valor logrado]]&gt;=Tabla11519[[#This Row],[Meta]],Tabla11519[[#This Row],[Valor logrado]]&gt;0,Tabla11519[[#This Row],[Meta]]&gt;0),"Sí","No")</f>
        <v>No</v>
      </c>
    </row>
    <row r="38" spans="1:10" x14ac:dyDescent="0.25">
      <c r="A38" s="1" t="s">
        <v>45</v>
      </c>
      <c r="B38" s="1" t="s">
        <v>84</v>
      </c>
      <c r="C38" s="1" t="s">
        <v>85</v>
      </c>
      <c r="D38">
        <v>20020</v>
      </c>
      <c r="E38" s="2" t="s">
        <v>13</v>
      </c>
      <c r="F38" s="4">
        <v>0.95</v>
      </c>
      <c r="J38" s="3" t="str">
        <f>IF(AND(Tabla11519[[#This Row],[Valor logrado]]&gt;=Tabla11519[[#This Row],[Meta]],Tabla11519[[#This Row],[Valor logrado]]&gt;0,Tabla11519[[#This Row],[Meta]]&gt;0),"Sí","No")</f>
        <v>No</v>
      </c>
    </row>
    <row r="39" spans="1:10" x14ac:dyDescent="0.25">
      <c r="A39" s="1" t="s">
        <v>45</v>
      </c>
      <c r="B39" s="1" t="s">
        <v>86</v>
      </c>
      <c r="C39" s="1" t="s">
        <v>87</v>
      </c>
      <c r="D39">
        <v>20009</v>
      </c>
      <c r="E39" s="2" t="s">
        <v>13</v>
      </c>
      <c r="F39" s="4">
        <v>0.95</v>
      </c>
      <c r="J39" s="3" t="str">
        <f>IF(AND(Tabla11519[[#This Row],[Valor logrado]]&gt;=Tabla11519[[#This Row],[Meta]],Tabla11519[[#This Row],[Valor logrado]]&gt;0,Tabla11519[[#This Row],[Meta]]&gt;0),"Sí","No")</f>
        <v>No</v>
      </c>
    </row>
    <row r="40" spans="1:10" x14ac:dyDescent="0.25">
      <c r="A40" s="1" t="s">
        <v>88</v>
      </c>
      <c r="B40" s="1" t="s">
        <v>89</v>
      </c>
      <c r="C40" s="1" t="s">
        <v>90</v>
      </c>
      <c r="D40">
        <v>30000</v>
      </c>
      <c r="E40" s="2" t="s">
        <v>91</v>
      </c>
      <c r="F40" s="4">
        <v>0.95</v>
      </c>
      <c r="J40" s="3" t="str">
        <f>IF(AND(Tabla11519[[#This Row],[Valor logrado]]&gt;=Tabla11519[[#This Row],[Meta]],Tabla11519[[#This Row],[Valor logrado]]&gt;0,Tabla11519[[#This Row],[Meta]]&gt;0),"Sí","No")</f>
        <v>No</v>
      </c>
    </row>
    <row r="41" spans="1:10" x14ac:dyDescent="0.25">
      <c r="A41" s="1" t="s">
        <v>88</v>
      </c>
      <c r="B41" s="1" t="s">
        <v>92</v>
      </c>
      <c r="C41" s="1" t="s">
        <v>93</v>
      </c>
      <c r="D41">
        <v>30002</v>
      </c>
      <c r="E41" s="2" t="s">
        <v>13</v>
      </c>
      <c r="F41" s="4">
        <v>0.95</v>
      </c>
      <c r="J41" s="3" t="str">
        <f>IF(AND(Tabla11519[[#This Row],[Valor logrado]]&gt;=Tabla11519[[#This Row],[Meta]],Tabla11519[[#This Row],[Valor logrado]]&gt;0,Tabla11519[[#This Row],[Meta]]&gt;0),"Sí","No")</f>
        <v>No</v>
      </c>
    </row>
    <row r="42" spans="1:10" x14ac:dyDescent="0.25">
      <c r="A42" s="1" t="s">
        <v>88</v>
      </c>
      <c r="B42" s="1" t="s">
        <v>94</v>
      </c>
      <c r="C42" s="1" t="s">
        <v>95</v>
      </c>
      <c r="D42">
        <v>30005</v>
      </c>
      <c r="E42" s="2" t="s">
        <v>13</v>
      </c>
      <c r="F42" s="4">
        <v>0.95</v>
      </c>
      <c r="J42" s="3" t="str">
        <f>IF(AND(Tabla11519[[#This Row],[Valor logrado]]&gt;=Tabla11519[[#This Row],[Meta]],Tabla11519[[#This Row],[Valor logrado]]&gt;0,Tabla11519[[#This Row],[Meta]]&gt;0),"Sí","No")</f>
        <v>No</v>
      </c>
    </row>
    <row r="43" spans="1:10" x14ac:dyDescent="0.25">
      <c r="A43" s="1" t="s">
        <v>88</v>
      </c>
      <c r="B43" s="1" t="s">
        <v>96</v>
      </c>
      <c r="C43" s="1" t="s">
        <v>97</v>
      </c>
      <c r="D43">
        <v>30006</v>
      </c>
      <c r="E43" s="2" t="s">
        <v>13</v>
      </c>
      <c r="F43" s="4">
        <v>0.95</v>
      </c>
      <c r="J43" s="3" t="str">
        <f>IF(AND(Tabla11519[[#This Row],[Valor logrado]]&gt;=Tabla11519[[#This Row],[Meta]],Tabla11519[[#This Row],[Valor logrado]]&gt;0,Tabla11519[[#This Row],[Meta]]&gt;0),"Sí","No")</f>
        <v>No</v>
      </c>
    </row>
    <row r="44" spans="1:10" x14ac:dyDescent="0.25">
      <c r="A44" s="1" t="s">
        <v>88</v>
      </c>
      <c r="B44" s="1" t="s">
        <v>98</v>
      </c>
      <c r="C44" s="1" t="s">
        <v>99</v>
      </c>
      <c r="D44">
        <v>30007</v>
      </c>
      <c r="E44" s="2" t="s">
        <v>13</v>
      </c>
      <c r="F44" s="4">
        <v>0.95</v>
      </c>
      <c r="J44" s="3" t="str">
        <f>IF(AND(Tabla11519[[#This Row],[Valor logrado]]&gt;=Tabla11519[[#This Row],[Meta]],Tabla11519[[#This Row],[Valor logrado]]&gt;0,Tabla11519[[#This Row],[Meta]]&gt;0),"Sí","No")</f>
        <v>No</v>
      </c>
    </row>
    <row r="45" spans="1:10" x14ac:dyDescent="0.25">
      <c r="A45" s="1" t="s">
        <v>88</v>
      </c>
      <c r="B45" s="1" t="s">
        <v>100</v>
      </c>
      <c r="C45" s="1" t="s">
        <v>101</v>
      </c>
      <c r="D45">
        <v>30008</v>
      </c>
      <c r="E45" s="2" t="s">
        <v>13</v>
      </c>
      <c r="F45" s="4">
        <v>0.95</v>
      </c>
      <c r="J45" s="3" t="str">
        <f>IF(AND(Tabla11519[[#This Row],[Valor logrado]]&gt;=Tabla11519[[#This Row],[Meta]],Tabla11519[[#This Row],[Valor logrado]]&gt;0,Tabla11519[[#This Row],[Meta]]&gt;0),"Sí","No")</f>
        <v>No</v>
      </c>
    </row>
    <row r="46" spans="1:10" x14ac:dyDescent="0.25">
      <c r="A46" s="1" t="s">
        <v>88</v>
      </c>
      <c r="B46" s="1" t="s">
        <v>102</v>
      </c>
      <c r="C46" s="1" t="s">
        <v>103</v>
      </c>
      <c r="D46">
        <v>30004</v>
      </c>
      <c r="E46" s="2" t="s">
        <v>13</v>
      </c>
      <c r="F46" s="4">
        <v>0.95</v>
      </c>
      <c r="J46" s="3" t="str">
        <f>IF(AND(Tabla11519[[#This Row],[Valor logrado]]&gt;=Tabla11519[[#This Row],[Meta]],Tabla11519[[#This Row],[Valor logrado]]&gt;0,Tabla11519[[#This Row],[Meta]]&gt;0),"Sí","No")</f>
        <v>No</v>
      </c>
    </row>
    <row r="47" spans="1:10" x14ac:dyDescent="0.25">
      <c r="A47" s="1" t="s">
        <v>88</v>
      </c>
      <c r="B47" s="1" t="s">
        <v>104</v>
      </c>
      <c r="C47" s="1" t="s">
        <v>105</v>
      </c>
      <c r="D47">
        <v>30001</v>
      </c>
      <c r="E47" s="2" t="s">
        <v>13</v>
      </c>
      <c r="F47" s="4">
        <v>0.95</v>
      </c>
      <c r="J47" s="3" t="str">
        <f>IF(AND(Tabla11519[[#This Row],[Valor logrado]]&gt;=Tabla11519[[#This Row],[Meta]],Tabla11519[[#This Row],[Valor logrado]]&gt;0,Tabla11519[[#This Row],[Meta]]&gt;0),"Sí","No")</f>
        <v>No</v>
      </c>
    </row>
    <row r="48" spans="1:10" x14ac:dyDescent="0.25">
      <c r="A48" s="1" t="s">
        <v>88</v>
      </c>
      <c r="B48" s="1" t="s">
        <v>106</v>
      </c>
      <c r="C48" s="1" t="s">
        <v>107</v>
      </c>
      <c r="D48">
        <v>30003</v>
      </c>
      <c r="E48" s="2" t="s">
        <v>13</v>
      </c>
      <c r="F48" s="4">
        <v>0.95</v>
      </c>
      <c r="J48" s="3" t="str">
        <f>IF(AND(Tabla11519[[#This Row],[Valor logrado]]&gt;=Tabla11519[[#This Row],[Meta]],Tabla11519[[#This Row],[Valor logrado]]&gt;0,Tabla11519[[#This Row],[Meta]]&gt;0),"Sí","No")</f>
        <v>No</v>
      </c>
    </row>
    <row r="49" spans="1:10" x14ac:dyDescent="0.25">
      <c r="A49" s="1" t="s">
        <v>108</v>
      </c>
      <c r="B49" s="1" t="s">
        <v>109</v>
      </c>
      <c r="C49" s="1" t="s">
        <v>110</v>
      </c>
      <c r="D49">
        <v>40000</v>
      </c>
      <c r="E49" s="2" t="s">
        <v>91</v>
      </c>
      <c r="F49" s="4">
        <v>0.95</v>
      </c>
      <c r="J49" s="3" t="str">
        <f>IF(AND(Tabla11519[[#This Row],[Valor logrado]]&gt;=Tabla11519[[#This Row],[Meta]],Tabla11519[[#This Row],[Valor logrado]]&gt;0,Tabla11519[[#This Row],[Meta]]&gt;0),"Sí","No")</f>
        <v>No</v>
      </c>
    </row>
    <row r="50" spans="1:10" x14ac:dyDescent="0.25">
      <c r="A50" s="1" t="s">
        <v>108</v>
      </c>
      <c r="B50" s="1" t="s">
        <v>111</v>
      </c>
      <c r="C50" s="1" t="s">
        <v>112</v>
      </c>
      <c r="D50">
        <v>40001</v>
      </c>
      <c r="E50" s="2" t="s">
        <v>13</v>
      </c>
      <c r="F50" s="4">
        <v>0.95</v>
      </c>
      <c r="J50" s="3" t="str">
        <f>IF(AND(Tabla11519[[#This Row],[Valor logrado]]&gt;=Tabla11519[[#This Row],[Meta]],Tabla11519[[#This Row],[Valor logrado]]&gt;0,Tabla11519[[#This Row],[Meta]]&gt;0),"Sí","No")</f>
        <v>No</v>
      </c>
    </row>
    <row r="51" spans="1:10" x14ac:dyDescent="0.25">
      <c r="A51" s="1" t="s">
        <v>108</v>
      </c>
      <c r="B51" s="1" t="s">
        <v>113</v>
      </c>
      <c r="C51" s="1" t="s">
        <v>114</v>
      </c>
      <c r="D51">
        <v>40002</v>
      </c>
      <c r="E51" s="2" t="s">
        <v>13</v>
      </c>
      <c r="F51" s="4">
        <v>0.95</v>
      </c>
      <c r="J51" s="3" t="str">
        <f>IF(AND(Tabla11519[[#This Row],[Valor logrado]]&gt;=Tabla11519[[#This Row],[Meta]],Tabla11519[[#This Row],[Valor logrado]]&gt;0,Tabla11519[[#This Row],[Meta]]&gt;0),"Sí","No")</f>
        <v>No</v>
      </c>
    </row>
    <row r="52" spans="1:10" x14ac:dyDescent="0.25">
      <c r="A52" s="1" t="s">
        <v>108</v>
      </c>
      <c r="B52" s="1" t="s">
        <v>115</v>
      </c>
      <c r="C52" s="1" t="s">
        <v>116</v>
      </c>
      <c r="D52">
        <v>40003</v>
      </c>
      <c r="E52" s="2" t="s">
        <v>13</v>
      </c>
      <c r="F52" s="4">
        <v>0.95</v>
      </c>
      <c r="J52" s="3" t="str">
        <f>IF(AND(Tabla11519[[#This Row],[Valor logrado]]&gt;=Tabla11519[[#This Row],[Meta]],Tabla11519[[#This Row],[Valor logrado]]&gt;0,Tabla11519[[#This Row],[Meta]]&gt;0),"Sí","No")</f>
        <v>No</v>
      </c>
    </row>
    <row r="53" spans="1:10" x14ac:dyDescent="0.25">
      <c r="A53" s="1" t="s">
        <v>108</v>
      </c>
      <c r="B53" s="1" t="s">
        <v>117</v>
      </c>
      <c r="C53" s="1" t="s">
        <v>118</v>
      </c>
      <c r="D53">
        <v>40004</v>
      </c>
      <c r="E53" s="2" t="s">
        <v>13</v>
      </c>
      <c r="F53" s="4">
        <v>0.95</v>
      </c>
      <c r="J53" s="3" t="str">
        <f>IF(AND(Tabla11519[[#This Row],[Valor logrado]]&gt;=Tabla11519[[#This Row],[Meta]],Tabla11519[[#This Row],[Valor logrado]]&gt;0,Tabla11519[[#This Row],[Meta]]&gt;0),"Sí","No")</f>
        <v>No</v>
      </c>
    </row>
    <row r="54" spans="1:10" x14ac:dyDescent="0.25">
      <c r="A54" s="1" t="s">
        <v>108</v>
      </c>
      <c r="B54" s="1" t="s">
        <v>119</v>
      </c>
      <c r="C54" s="1" t="s">
        <v>120</v>
      </c>
      <c r="D54">
        <v>40005</v>
      </c>
      <c r="E54" s="2" t="s">
        <v>13</v>
      </c>
      <c r="F54" s="4">
        <v>0.95</v>
      </c>
      <c r="J54" s="3" t="str">
        <f>IF(AND(Tabla11519[[#This Row],[Valor logrado]]&gt;=Tabla11519[[#This Row],[Meta]],Tabla11519[[#This Row],[Valor logrado]]&gt;0,Tabla11519[[#This Row],[Meta]]&gt;0),"Sí","No")</f>
        <v>No</v>
      </c>
    </row>
    <row r="55" spans="1:10" x14ac:dyDescent="0.25">
      <c r="A55" s="1" t="s">
        <v>108</v>
      </c>
      <c r="B55" s="1" t="s">
        <v>121</v>
      </c>
      <c r="C55" s="1" t="s">
        <v>122</v>
      </c>
      <c r="D55">
        <v>40007</v>
      </c>
      <c r="E55" s="2" t="s">
        <v>13</v>
      </c>
      <c r="F55" s="4">
        <v>0.95</v>
      </c>
      <c r="J55" s="3" t="str">
        <f>IF(AND(Tabla11519[[#This Row],[Valor logrado]]&gt;=Tabla11519[[#This Row],[Meta]],Tabla11519[[#This Row],[Valor logrado]]&gt;0,Tabla11519[[#This Row],[Meta]]&gt;0),"Sí","No")</f>
        <v>No</v>
      </c>
    </row>
    <row r="56" spans="1:10" x14ac:dyDescent="0.25">
      <c r="A56" s="1" t="s">
        <v>108</v>
      </c>
      <c r="B56" s="1" t="s">
        <v>123</v>
      </c>
      <c r="C56" s="1" t="s">
        <v>124</v>
      </c>
      <c r="D56">
        <v>40008</v>
      </c>
      <c r="E56" s="2" t="s">
        <v>13</v>
      </c>
      <c r="F56" s="4">
        <v>0.95</v>
      </c>
      <c r="J56" s="3" t="str">
        <f>IF(AND(Tabla11519[[#This Row],[Valor logrado]]&gt;=Tabla11519[[#This Row],[Meta]],Tabla11519[[#This Row],[Valor logrado]]&gt;0,Tabla11519[[#This Row],[Meta]]&gt;0),"Sí","No")</f>
        <v>No</v>
      </c>
    </row>
    <row r="57" spans="1:10" x14ac:dyDescent="0.25">
      <c r="A57" s="1" t="s">
        <v>108</v>
      </c>
      <c r="B57" s="1" t="s">
        <v>125</v>
      </c>
      <c r="C57" s="1" t="s">
        <v>126</v>
      </c>
      <c r="D57">
        <v>40009</v>
      </c>
      <c r="E57" s="2" t="s">
        <v>13</v>
      </c>
      <c r="F57" s="4">
        <v>0.95</v>
      </c>
      <c r="J57" s="3" t="str">
        <f>IF(AND(Tabla11519[[#This Row],[Valor logrado]]&gt;=Tabla11519[[#This Row],[Meta]],Tabla11519[[#This Row],[Valor logrado]]&gt;0,Tabla11519[[#This Row],[Meta]]&gt;0),"Sí","No")</f>
        <v>No</v>
      </c>
    </row>
    <row r="58" spans="1:10" x14ac:dyDescent="0.25">
      <c r="A58" s="1" t="s">
        <v>108</v>
      </c>
      <c r="B58" s="1" t="s">
        <v>127</v>
      </c>
      <c r="C58" s="1" t="s">
        <v>128</v>
      </c>
      <c r="D58">
        <v>40006</v>
      </c>
      <c r="E58" s="2" t="s">
        <v>13</v>
      </c>
      <c r="F58" s="4">
        <v>0.95</v>
      </c>
      <c r="J58" s="3" t="str">
        <f>IF(AND(Tabla11519[[#This Row],[Valor logrado]]&gt;=Tabla11519[[#This Row],[Meta]],Tabla11519[[#This Row],[Valor logrado]]&gt;0,Tabla11519[[#This Row],[Meta]]&gt;0),"Sí","No")</f>
        <v>No</v>
      </c>
    </row>
    <row r="59" spans="1:10" x14ac:dyDescent="0.25">
      <c r="A59" s="1" t="s">
        <v>108</v>
      </c>
      <c r="B59" s="1" t="s">
        <v>129</v>
      </c>
      <c r="C59" s="1" t="s">
        <v>130</v>
      </c>
      <c r="D59">
        <v>40010</v>
      </c>
      <c r="E59" s="2" t="s">
        <v>13</v>
      </c>
      <c r="F59" s="4">
        <v>0.95</v>
      </c>
      <c r="J59" s="3" t="str">
        <f>IF(AND(Tabla11519[[#This Row],[Valor logrado]]&gt;=Tabla11519[[#This Row],[Meta]],Tabla11519[[#This Row],[Valor logrado]]&gt;0,Tabla11519[[#This Row],[Meta]]&gt;0),"Sí","No")</f>
        <v>No</v>
      </c>
    </row>
    <row r="60" spans="1:10" x14ac:dyDescent="0.25">
      <c r="A60" s="1" t="s">
        <v>131</v>
      </c>
      <c r="B60" s="1" t="s">
        <v>132</v>
      </c>
      <c r="C60" s="1" t="s">
        <v>133</v>
      </c>
      <c r="D60">
        <v>50000</v>
      </c>
      <c r="E60" s="2" t="s">
        <v>16</v>
      </c>
      <c r="F60" s="4">
        <v>0.95</v>
      </c>
      <c r="J60" s="3" t="str">
        <f>IF(AND(Tabla11519[[#This Row],[Valor logrado]]&gt;=Tabla11519[[#This Row],[Meta]],Tabla11519[[#This Row],[Valor logrado]]&gt;0,Tabla11519[[#This Row],[Meta]]&gt;0),"Sí","No")</f>
        <v>No</v>
      </c>
    </row>
    <row r="61" spans="1:10" x14ac:dyDescent="0.25">
      <c r="A61" s="1" t="s">
        <v>131</v>
      </c>
      <c r="B61" s="1" t="s">
        <v>134</v>
      </c>
      <c r="C61" s="1" t="s">
        <v>135</v>
      </c>
      <c r="D61">
        <v>50002</v>
      </c>
      <c r="E61" s="2" t="s">
        <v>13</v>
      </c>
      <c r="F61" s="4">
        <v>0.95</v>
      </c>
      <c r="J61" s="3" t="str">
        <f>IF(AND(Tabla11519[[#This Row],[Valor logrado]]&gt;=Tabla11519[[#This Row],[Meta]],Tabla11519[[#This Row],[Valor logrado]]&gt;0,Tabla11519[[#This Row],[Meta]]&gt;0),"Sí","No")</f>
        <v>No</v>
      </c>
    </row>
    <row r="62" spans="1:10" x14ac:dyDescent="0.25">
      <c r="A62" s="1" t="s">
        <v>131</v>
      </c>
      <c r="B62" s="1" t="s">
        <v>136</v>
      </c>
      <c r="C62" s="1" t="s">
        <v>137</v>
      </c>
      <c r="D62">
        <v>50006</v>
      </c>
      <c r="E62" s="2" t="s">
        <v>13</v>
      </c>
      <c r="F62" s="4">
        <v>0.95</v>
      </c>
      <c r="J62" s="3" t="str">
        <f>IF(AND(Tabla11519[[#This Row],[Valor logrado]]&gt;=Tabla11519[[#This Row],[Meta]],Tabla11519[[#This Row],[Valor logrado]]&gt;0,Tabla11519[[#This Row],[Meta]]&gt;0),"Sí","No")</f>
        <v>No</v>
      </c>
    </row>
    <row r="63" spans="1:10" x14ac:dyDescent="0.25">
      <c r="A63" s="1" t="s">
        <v>131</v>
      </c>
      <c r="B63" s="1" t="s">
        <v>138</v>
      </c>
      <c r="C63" s="1" t="s">
        <v>139</v>
      </c>
      <c r="D63">
        <v>50007</v>
      </c>
      <c r="E63" s="2" t="s">
        <v>13</v>
      </c>
      <c r="F63" s="4">
        <v>0.95</v>
      </c>
      <c r="J63" s="3" t="str">
        <f>IF(AND(Tabla11519[[#This Row],[Valor logrado]]&gt;=Tabla11519[[#This Row],[Meta]],Tabla11519[[#This Row],[Valor logrado]]&gt;0,Tabla11519[[#This Row],[Meta]]&gt;0),"Sí","No")</f>
        <v>No</v>
      </c>
    </row>
    <row r="64" spans="1:10" x14ac:dyDescent="0.25">
      <c r="A64" s="1" t="s">
        <v>131</v>
      </c>
      <c r="B64" s="1" t="s">
        <v>140</v>
      </c>
      <c r="C64" s="1" t="s">
        <v>141</v>
      </c>
      <c r="D64">
        <v>50008</v>
      </c>
      <c r="E64" s="2" t="s">
        <v>13</v>
      </c>
      <c r="F64" s="4">
        <v>0.95</v>
      </c>
      <c r="J64" s="3" t="str">
        <f>IF(AND(Tabla11519[[#This Row],[Valor logrado]]&gt;=Tabla11519[[#This Row],[Meta]],Tabla11519[[#This Row],[Valor logrado]]&gt;0,Tabla11519[[#This Row],[Meta]]&gt;0),"Sí","No")</f>
        <v>No</v>
      </c>
    </row>
    <row r="65" spans="1:10" x14ac:dyDescent="0.25">
      <c r="A65" s="1" t="s">
        <v>131</v>
      </c>
      <c r="B65" s="1" t="s">
        <v>142</v>
      </c>
      <c r="C65" s="1" t="s">
        <v>143</v>
      </c>
      <c r="D65">
        <v>50004</v>
      </c>
      <c r="E65" s="2" t="s">
        <v>13</v>
      </c>
      <c r="F65" s="4">
        <v>0.95</v>
      </c>
      <c r="J65" s="3" t="str">
        <f>IF(AND(Tabla11519[[#This Row],[Valor logrado]]&gt;=Tabla11519[[#This Row],[Meta]],Tabla11519[[#This Row],[Valor logrado]]&gt;0,Tabla11519[[#This Row],[Meta]]&gt;0),"Sí","No")</f>
        <v>No</v>
      </c>
    </row>
    <row r="66" spans="1:10" x14ac:dyDescent="0.25">
      <c r="A66" s="1" t="s">
        <v>131</v>
      </c>
      <c r="B66" s="1" t="s">
        <v>144</v>
      </c>
      <c r="C66" s="1" t="s">
        <v>145</v>
      </c>
      <c r="D66">
        <v>50005</v>
      </c>
      <c r="E66" s="2" t="s">
        <v>13</v>
      </c>
      <c r="F66" s="4">
        <v>0.95</v>
      </c>
      <c r="J66" s="3" t="str">
        <f>IF(AND(Tabla11519[[#This Row],[Valor logrado]]&gt;=Tabla11519[[#This Row],[Meta]],Tabla11519[[#This Row],[Valor logrado]]&gt;0,Tabla11519[[#This Row],[Meta]]&gt;0),"Sí","No")</f>
        <v>No</v>
      </c>
    </row>
    <row r="67" spans="1:10" x14ac:dyDescent="0.25">
      <c r="A67" s="1" t="s">
        <v>131</v>
      </c>
      <c r="B67" s="1" t="s">
        <v>146</v>
      </c>
      <c r="C67" s="1" t="s">
        <v>147</v>
      </c>
      <c r="D67">
        <v>50001</v>
      </c>
      <c r="E67" s="2" t="s">
        <v>13</v>
      </c>
      <c r="F67" s="4">
        <v>0.95</v>
      </c>
      <c r="J67" s="3" t="str">
        <f>IF(AND(Tabla11519[[#This Row],[Valor logrado]]&gt;=Tabla11519[[#This Row],[Meta]],Tabla11519[[#This Row],[Valor logrado]]&gt;0,Tabla11519[[#This Row],[Meta]]&gt;0),"Sí","No")</f>
        <v>No</v>
      </c>
    </row>
    <row r="68" spans="1:10" x14ac:dyDescent="0.25">
      <c r="A68" s="1" t="s">
        <v>131</v>
      </c>
      <c r="B68" s="1" t="s">
        <v>148</v>
      </c>
      <c r="C68" s="1" t="s">
        <v>149</v>
      </c>
      <c r="D68">
        <v>50009</v>
      </c>
      <c r="E68" s="2" t="s">
        <v>13</v>
      </c>
      <c r="F68" s="4">
        <v>0.95</v>
      </c>
      <c r="J68" s="3" t="str">
        <f>IF(AND(Tabla11519[[#This Row],[Valor logrado]]&gt;=Tabla11519[[#This Row],[Meta]],Tabla11519[[#This Row],[Valor logrado]]&gt;0,Tabla11519[[#This Row],[Meta]]&gt;0),"Sí","No")</f>
        <v>No</v>
      </c>
    </row>
    <row r="69" spans="1:10" x14ac:dyDescent="0.25">
      <c r="A69" s="1" t="s">
        <v>131</v>
      </c>
      <c r="B69" s="1" t="s">
        <v>150</v>
      </c>
      <c r="C69" s="1" t="s">
        <v>151</v>
      </c>
      <c r="D69">
        <v>50010</v>
      </c>
      <c r="E69" s="2" t="s">
        <v>13</v>
      </c>
      <c r="F69" s="4">
        <v>0.95</v>
      </c>
      <c r="J69" s="3" t="str">
        <f>IF(AND(Tabla11519[[#This Row],[Valor logrado]]&gt;=Tabla11519[[#This Row],[Meta]],Tabla11519[[#This Row],[Valor logrado]]&gt;0,Tabla11519[[#This Row],[Meta]]&gt;0),"Sí","No")</f>
        <v>No</v>
      </c>
    </row>
    <row r="70" spans="1:10" x14ac:dyDescent="0.25">
      <c r="A70" s="1" t="s">
        <v>131</v>
      </c>
      <c r="B70" s="1" t="s">
        <v>152</v>
      </c>
      <c r="C70" s="1" t="s">
        <v>153</v>
      </c>
      <c r="D70">
        <v>50011</v>
      </c>
      <c r="E70" s="2" t="s">
        <v>13</v>
      </c>
      <c r="F70" s="4">
        <v>0.95</v>
      </c>
      <c r="J70" s="3" t="str">
        <f>IF(AND(Tabla11519[[#This Row],[Valor logrado]]&gt;=Tabla11519[[#This Row],[Meta]],Tabla11519[[#This Row],[Valor logrado]]&gt;0,Tabla11519[[#This Row],[Meta]]&gt;0),"Sí","No")</f>
        <v>No</v>
      </c>
    </row>
    <row r="71" spans="1:10" x14ac:dyDescent="0.25">
      <c r="A71" s="1" t="s">
        <v>131</v>
      </c>
      <c r="B71" s="1" t="s">
        <v>154</v>
      </c>
      <c r="C71" s="1" t="s">
        <v>155</v>
      </c>
      <c r="D71">
        <v>50003</v>
      </c>
      <c r="E71" s="2" t="s">
        <v>13</v>
      </c>
      <c r="F71" s="4">
        <v>0.95</v>
      </c>
      <c r="J71" s="3" t="str">
        <f>IF(AND(Tabla11519[[#This Row],[Valor logrado]]&gt;=Tabla11519[[#This Row],[Meta]],Tabla11519[[#This Row],[Valor logrado]]&gt;0,Tabla11519[[#This Row],[Meta]]&gt;0),"Sí","No")</f>
        <v>No</v>
      </c>
    </row>
    <row r="72" spans="1:10" x14ac:dyDescent="0.25">
      <c r="A72" s="1" t="s">
        <v>156</v>
      </c>
      <c r="B72" s="1" t="s">
        <v>157</v>
      </c>
      <c r="C72" s="1" t="s">
        <v>158</v>
      </c>
      <c r="D72">
        <v>60000</v>
      </c>
      <c r="E72" s="2" t="s">
        <v>16</v>
      </c>
      <c r="F72" s="4">
        <v>0.95</v>
      </c>
      <c r="J72" s="3" t="str">
        <f>IF(AND(Tabla11519[[#This Row],[Valor logrado]]&gt;=Tabla11519[[#This Row],[Meta]],Tabla11519[[#This Row],[Valor logrado]]&gt;0,Tabla11519[[#This Row],[Meta]]&gt;0),"Sí","No")</f>
        <v>No</v>
      </c>
    </row>
    <row r="73" spans="1:10" x14ac:dyDescent="0.25">
      <c r="A73" s="1" t="s">
        <v>156</v>
      </c>
      <c r="B73" s="1" t="s">
        <v>159</v>
      </c>
      <c r="C73" s="1" t="s">
        <v>160</v>
      </c>
      <c r="D73">
        <v>60004</v>
      </c>
      <c r="E73" s="2" t="s">
        <v>13</v>
      </c>
      <c r="F73" s="4">
        <v>0.95</v>
      </c>
      <c r="J73" s="3" t="str">
        <f>IF(AND(Tabla11519[[#This Row],[Valor logrado]]&gt;=Tabla11519[[#This Row],[Meta]],Tabla11519[[#This Row],[Valor logrado]]&gt;0,Tabla11519[[#This Row],[Meta]]&gt;0),"Sí","No")</f>
        <v>No</v>
      </c>
    </row>
    <row r="74" spans="1:10" x14ac:dyDescent="0.25">
      <c r="A74" s="1" t="s">
        <v>156</v>
      </c>
      <c r="B74" s="1" t="s">
        <v>161</v>
      </c>
      <c r="C74" s="1" t="s">
        <v>162</v>
      </c>
      <c r="D74">
        <v>60006</v>
      </c>
      <c r="E74" s="2" t="s">
        <v>13</v>
      </c>
      <c r="F74" s="4">
        <v>0.95</v>
      </c>
      <c r="J74" s="3" t="str">
        <f>IF(AND(Tabla11519[[#This Row],[Valor logrado]]&gt;=Tabla11519[[#This Row],[Meta]],Tabla11519[[#This Row],[Valor logrado]]&gt;0,Tabla11519[[#This Row],[Meta]]&gt;0),"Sí","No")</f>
        <v>No</v>
      </c>
    </row>
    <row r="75" spans="1:10" x14ac:dyDescent="0.25">
      <c r="A75" s="1" t="s">
        <v>156</v>
      </c>
      <c r="B75" s="1" t="s">
        <v>163</v>
      </c>
      <c r="C75" s="1" t="s">
        <v>164</v>
      </c>
      <c r="D75">
        <v>60008</v>
      </c>
      <c r="E75" s="2" t="s">
        <v>13</v>
      </c>
      <c r="F75" s="4">
        <v>0.95</v>
      </c>
      <c r="J75" s="3" t="str">
        <f>IF(AND(Tabla11519[[#This Row],[Valor logrado]]&gt;=Tabla11519[[#This Row],[Meta]],Tabla11519[[#This Row],[Valor logrado]]&gt;0,Tabla11519[[#This Row],[Meta]]&gt;0),"Sí","No")</f>
        <v>No</v>
      </c>
    </row>
    <row r="76" spans="1:10" x14ac:dyDescent="0.25">
      <c r="A76" s="1" t="s">
        <v>156</v>
      </c>
      <c r="B76" s="1" t="s">
        <v>165</v>
      </c>
      <c r="C76" s="1" t="s">
        <v>166</v>
      </c>
      <c r="D76">
        <v>60009</v>
      </c>
      <c r="E76" s="2" t="s">
        <v>13</v>
      </c>
      <c r="F76" s="4">
        <v>0.95</v>
      </c>
      <c r="J76" s="3" t="str">
        <f>IF(AND(Tabla11519[[#This Row],[Valor logrado]]&gt;=Tabla11519[[#This Row],[Meta]],Tabla11519[[#This Row],[Valor logrado]]&gt;0,Tabla11519[[#This Row],[Meta]]&gt;0),"Sí","No")</f>
        <v>No</v>
      </c>
    </row>
    <row r="77" spans="1:10" x14ac:dyDescent="0.25">
      <c r="A77" s="1" t="s">
        <v>156</v>
      </c>
      <c r="B77" s="1" t="s">
        <v>167</v>
      </c>
      <c r="C77" s="1" t="s">
        <v>168</v>
      </c>
      <c r="D77">
        <v>60013</v>
      </c>
      <c r="E77" s="2" t="s">
        <v>13</v>
      </c>
      <c r="F77" s="4">
        <v>0.95</v>
      </c>
      <c r="J77" s="3" t="str">
        <f>IF(AND(Tabla11519[[#This Row],[Valor logrado]]&gt;=Tabla11519[[#This Row],[Meta]],Tabla11519[[#This Row],[Valor logrado]]&gt;0,Tabla11519[[#This Row],[Meta]]&gt;0),"Sí","No")</f>
        <v>No</v>
      </c>
    </row>
    <row r="78" spans="1:10" x14ac:dyDescent="0.25">
      <c r="A78" s="1" t="s">
        <v>156</v>
      </c>
      <c r="B78" s="1" t="s">
        <v>169</v>
      </c>
      <c r="C78" s="1" t="s">
        <v>170</v>
      </c>
      <c r="D78">
        <v>60002</v>
      </c>
      <c r="E78" s="2" t="s">
        <v>13</v>
      </c>
      <c r="F78" s="4">
        <v>0.95</v>
      </c>
      <c r="J78" s="3" t="str">
        <f>IF(AND(Tabla11519[[#This Row],[Valor logrado]]&gt;=Tabla11519[[#This Row],[Meta]],Tabla11519[[#This Row],[Valor logrado]]&gt;0,Tabla11519[[#This Row],[Meta]]&gt;0),"Sí","No")</f>
        <v>No</v>
      </c>
    </row>
    <row r="79" spans="1:10" x14ac:dyDescent="0.25">
      <c r="A79" s="1" t="s">
        <v>156</v>
      </c>
      <c r="B79" s="1" t="s">
        <v>171</v>
      </c>
      <c r="C79" s="1" t="s">
        <v>172</v>
      </c>
      <c r="D79">
        <v>60007</v>
      </c>
      <c r="E79" s="2" t="s">
        <v>13</v>
      </c>
      <c r="F79" s="4">
        <v>0.95</v>
      </c>
      <c r="J79" s="3" t="str">
        <f>IF(AND(Tabla11519[[#This Row],[Valor logrado]]&gt;=Tabla11519[[#This Row],[Meta]],Tabla11519[[#This Row],[Valor logrado]]&gt;0,Tabla11519[[#This Row],[Meta]]&gt;0),"Sí","No")</f>
        <v>No</v>
      </c>
    </row>
    <row r="80" spans="1:10" x14ac:dyDescent="0.25">
      <c r="A80" s="1" t="s">
        <v>156</v>
      </c>
      <c r="B80" s="1" t="s">
        <v>173</v>
      </c>
      <c r="C80" s="1" t="s">
        <v>174</v>
      </c>
      <c r="D80">
        <v>60003</v>
      </c>
      <c r="E80" s="2" t="s">
        <v>13</v>
      </c>
      <c r="F80" s="4">
        <v>0.95</v>
      </c>
      <c r="J80" s="3" t="str">
        <f>IF(AND(Tabla11519[[#This Row],[Valor logrado]]&gt;=Tabla11519[[#This Row],[Meta]],Tabla11519[[#This Row],[Valor logrado]]&gt;0,Tabla11519[[#This Row],[Meta]]&gt;0),"Sí","No")</f>
        <v>No</v>
      </c>
    </row>
    <row r="81" spans="1:10" x14ac:dyDescent="0.25">
      <c r="A81" s="1" t="s">
        <v>156</v>
      </c>
      <c r="B81" s="1" t="s">
        <v>175</v>
      </c>
      <c r="C81" s="1" t="s">
        <v>176</v>
      </c>
      <c r="D81">
        <v>60001</v>
      </c>
      <c r="E81" s="2" t="s">
        <v>13</v>
      </c>
      <c r="F81" s="4">
        <v>0.95</v>
      </c>
      <c r="J81" s="3" t="str">
        <f>IF(AND(Tabla11519[[#This Row],[Valor logrado]]&gt;=Tabla11519[[#This Row],[Meta]],Tabla11519[[#This Row],[Valor logrado]]&gt;0,Tabla11519[[#This Row],[Meta]]&gt;0),"Sí","No")</f>
        <v>No</v>
      </c>
    </row>
    <row r="82" spans="1:10" x14ac:dyDescent="0.25">
      <c r="A82" s="1" t="s">
        <v>156</v>
      </c>
      <c r="B82" s="1" t="s">
        <v>177</v>
      </c>
      <c r="C82" s="1" t="s">
        <v>178</v>
      </c>
      <c r="D82">
        <v>60010</v>
      </c>
      <c r="E82" s="2" t="s">
        <v>13</v>
      </c>
      <c r="F82" s="4">
        <v>0.95</v>
      </c>
      <c r="J82" s="3" t="str">
        <f>IF(AND(Tabla11519[[#This Row],[Valor logrado]]&gt;=Tabla11519[[#This Row],[Meta]],Tabla11519[[#This Row],[Valor logrado]]&gt;0,Tabla11519[[#This Row],[Meta]]&gt;0),"Sí","No")</f>
        <v>No</v>
      </c>
    </row>
    <row r="83" spans="1:10" x14ac:dyDescent="0.25">
      <c r="A83" s="1" t="s">
        <v>156</v>
      </c>
      <c r="B83" s="1" t="s">
        <v>179</v>
      </c>
      <c r="C83" s="1" t="s">
        <v>180</v>
      </c>
      <c r="D83">
        <v>60005</v>
      </c>
      <c r="E83" s="2" t="s">
        <v>13</v>
      </c>
      <c r="F83" s="4">
        <v>0.95</v>
      </c>
      <c r="J83" s="3" t="str">
        <f>IF(AND(Tabla11519[[#This Row],[Valor logrado]]&gt;=Tabla11519[[#This Row],[Meta]],Tabla11519[[#This Row],[Valor logrado]]&gt;0,Tabla11519[[#This Row],[Meta]]&gt;0),"Sí","No")</f>
        <v>No</v>
      </c>
    </row>
    <row r="84" spans="1:10" x14ac:dyDescent="0.25">
      <c r="A84" s="1" t="s">
        <v>156</v>
      </c>
      <c r="B84" s="1" t="s">
        <v>181</v>
      </c>
      <c r="C84" s="1" t="s">
        <v>182</v>
      </c>
      <c r="D84">
        <v>60011</v>
      </c>
      <c r="E84" s="2" t="s">
        <v>13</v>
      </c>
      <c r="F84" s="4">
        <v>0.95</v>
      </c>
      <c r="J84" s="3" t="str">
        <f>IF(AND(Tabla11519[[#This Row],[Valor logrado]]&gt;=Tabla11519[[#This Row],[Meta]],Tabla11519[[#This Row],[Valor logrado]]&gt;0,Tabla11519[[#This Row],[Meta]]&gt;0),"Sí","No")</f>
        <v>No</v>
      </c>
    </row>
    <row r="85" spans="1:10" x14ac:dyDescent="0.25">
      <c r="A85" s="1" t="s">
        <v>156</v>
      </c>
      <c r="B85" s="1" t="s">
        <v>183</v>
      </c>
      <c r="C85" s="1" t="s">
        <v>184</v>
      </c>
      <c r="D85">
        <v>60012</v>
      </c>
      <c r="E85" s="2" t="s">
        <v>13</v>
      </c>
      <c r="F85" s="4">
        <v>0.95</v>
      </c>
      <c r="J85" s="3" t="str">
        <f>IF(AND(Tabla11519[[#This Row],[Valor logrado]]&gt;=Tabla11519[[#This Row],[Meta]],Tabla11519[[#This Row],[Valor logrado]]&gt;0,Tabla11519[[#This Row],[Meta]]&gt;0),"Sí","No")</f>
        <v>No</v>
      </c>
    </row>
    <row r="86" spans="1:10" x14ac:dyDescent="0.25">
      <c r="A86" s="1" t="s">
        <v>185</v>
      </c>
      <c r="B86" s="1" t="s">
        <v>186</v>
      </c>
      <c r="C86" s="1" t="s">
        <v>187</v>
      </c>
      <c r="D86">
        <v>80000</v>
      </c>
      <c r="E86" s="2" t="s">
        <v>16</v>
      </c>
      <c r="F86" s="4">
        <v>0.95</v>
      </c>
      <c r="J86" s="3" t="str">
        <f>IF(AND(Tabla11519[[#This Row],[Valor logrado]]&gt;=Tabla11519[[#This Row],[Meta]],Tabla11519[[#This Row],[Valor logrado]]&gt;0,Tabla11519[[#This Row],[Meta]]&gt;0),"Sí","No")</f>
        <v>No</v>
      </c>
    </row>
    <row r="87" spans="1:10" x14ac:dyDescent="0.25">
      <c r="A87" s="1" t="s">
        <v>185</v>
      </c>
      <c r="B87" s="1" t="s">
        <v>188</v>
      </c>
      <c r="C87" s="1" t="s">
        <v>189</v>
      </c>
      <c r="D87">
        <v>80006</v>
      </c>
      <c r="E87" s="2" t="s">
        <v>13</v>
      </c>
      <c r="F87" s="4">
        <v>0.95</v>
      </c>
      <c r="J87" s="3" t="str">
        <f>IF(AND(Tabla11519[[#This Row],[Valor logrado]]&gt;=Tabla11519[[#This Row],[Meta]],Tabla11519[[#This Row],[Valor logrado]]&gt;0,Tabla11519[[#This Row],[Meta]]&gt;0),"Sí","No")</f>
        <v>No</v>
      </c>
    </row>
    <row r="88" spans="1:10" x14ac:dyDescent="0.25">
      <c r="A88" s="1" t="s">
        <v>185</v>
      </c>
      <c r="B88" s="1" t="s">
        <v>190</v>
      </c>
      <c r="C88" s="1" t="s">
        <v>191</v>
      </c>
      <c r="D88">
        <v>80012</v>
      </c>
      <c r="E88" s="2" t="s">
        <v>13</v>
      </c>
      <c r="F88" s="4">
        <v>0.95</v>
      </c>
      <c r="J88" s="3" t="str">
        <f>IF(AND(Tabla11519[[#This Row],[Valor logrado]]&gt;=Tabla11519[[#This Row],[Meta]],Tabla11519[[#This Row],[Valor logrado]]&gt;0,Tabla11519[[#This Row],[Meta]]&gt;0),"Sí","No")</f>
        <v>No</v>
      </c>
    </row>
    <row r="89" spans="1:10" x14ac:dyDescent="0.25">
      <c r="A89" s="1" t="s">
        <v>185</v>
      </c>
      <c r="B89" s="1" t="s">
        <v>192</v>
      </c>
      <c r="C89" s="1" t="s">
        <v>193</v>
      </c>
      <c r="D89">
        <v>80009</v>
      </c>
      <c r="E89" s="2" t="s">
        <v>13</v>
      </c>
      <c r="F89" s="4">
        <v>0.95</v>
      </c>
      <c r="J89" s="3" t="str">
        <f>IF(AND(Tabla11519[[#This Row],[Valor logrado]]&gt;=Tabla11519[[#This Row],[Meta]],Tabla11519[[#This Row],[Valor logrado]]&gt;0,Tabla11519[[#This Row],[Meta]]&gt;0),"Sí","No")</f>
        <v>No</v>
      </c>
    </row>
    <row r="90" spans="1:10" x14ac:dyDescent="0.25">
      <c r="A90" s="1" t="s">
        <v>185</v>
      </c>
      <c r="B90" s="1" t="s">
        <v>194</v>
      </c>
      <c r="C90" s="1" t="s">
        <v>195</v>
      </c>
      <c r="D90">
        <v>80007</v>
      </c>
      <c r="E90" s="2" t="s">
        <v>13</v>
      </c>
      <c r="F90" s="4">
        <v>0.95</v>
      </c>
      <c r="J90" s="3" t="str">
        <f>IF(AND(Tabla11519[[#This Row],[Valor logrado]]&gt;=Tabla11519[[#This Row],[Meta]],Tabla11519[[#This Row],[Valor logrado]]&gt;0,Tabla11519[[#This Row],[Meta]]&gt;0),"Sí","No")</f>
        <v>No</v>
      </c>
    </row>
    <row r="91" spans="1:10" x14ac:dyDescent="0.25">
      <c r="A91" s="1" t="s">
        <v>185</v>
      </c>
      <c r="B91" s="1" t="s">
        <v>196</v>
      </c>
      <c r="C91" s="1" t="s">
        <v>197</v>
      </c>
      <c r="D91">
        <v>80010</v>
      </c>
      <c r="E91" s="2" t="s">
        <v>13</v>
      </c>
      <c r="F91" s="4">
        <v>0.95</v>
      </c>
      <c r="J91" s="3" t="str">
        <f>IF(AND(Tabla11519[[#This Row],[Valor logrado]]&gt;=Tabla11519[[#This Row],[Meta]],Tabla11519[[#This Row],[Valor logrado]]&gt;0,Tabla11519[[#This Row],[Meta]]&gt;0),"Sí","No")</f>
        <v>No</v>
      </c>
    </row>
    <row r="92" spans="1:10" x14ac:dyDescent="0.25">
      <c r="A92" s="1" t="s">
        <v>185</v>
      </c>
      <c r="B92" s="1" t="s">
        <v>198</v>
      </c>
      <c r="C92" s="1" t="s">
        <v>199</v>
      </c>
      <c r="D92">
        <v>80013</v>
      </c>
      <c r="E92" s="2" t="s">
        <v>13</v>
      </c>
      <c r="F92" s="4">
        <v>0.95</v>
      </c>
      <c r="J92" s="3" t="str">
        <f>IF(AND(Tabla11519[[#This Row],[Valor logrado]]&gt;=Tabla11519[[#This Row],[Meta]],Tabla11519[[#This Row],[Valor logrado]]&gt;0,Tabla11519[[#This Row],[Meta]]&gt;0),"Sí","No")</f>
        <v>No</v>
      </c>
    </row>
    <row r="93" spans="1:10" x14ac:dyDescent="0.25">
      <c r="A93" s="1" t="s">
        <v>185</v>
      </c>
      <c r="B93" s="1" t="s">
        <v>200</v>
      </c>
      <c r="C93" s="1" t="s">
        <v>201</v>
      </c>
      <c r="D93">
        <v>80011</v>
      </c>
      <c r="E93" s="2" t="s">
        <v>13</v>
      </c>
      <c r="F93" s="4">
        <v>0.95</v>
      </c>
      <c r="J93" s="3" t="str">
        <f>IF(AND(Tabla11519[[#This Row],[Valor logrado]]&gt;=Tabla11519[[#This Row],[Meta]],Tabla11519[[#This Row],[Valor logrado]]&gt;0,Tabla11519[[#This Row],[Meta]]&gt;0),"Sí","No")</f>
        <v>No</v>
      </c>
    </row>
    <row r="94" spans="1:10" x14ac:dyDescent="0.25">
      <c r="A94" s="1" t="s">
        <v>185</v>
      </c>
      <c r="B94" s="1" t="s">
        <v>202</v>
      </c>
      <c r="C94" s="1" t="s">
        <v>203</v>
      </c>
      <c r="D94">
        <v>80008</v>
      </c>
      <c r="E94" s="2" t="s">
        <v>13</v>
      </c>
      <c r="F94" s="4">
        <v>0.95</v>
      </c>
      <c r="J94" s="3" t="str">
        <f>IF(AND(Tabla11519[[#This Row],[Valor logrado]]&gt;=Tabla11519[[#This Row],[Meta]],Tabla11519[[#This Row],[Valor logrado]]&gt;0,Tabla11519[[#This Row],[Meta]]&gt;0),"Sí","No")</f>
        <v>No</v>
      </c>
    </row>
    <row r="95" spans="1:10" x14ac:dyDescent="0.25">
      <c r="A95" s="1" t="s">
        <v>185</v>
      </c>
      <c r="B95" s="1" t="s">
        <v>204</v>
      </c>
      <c r="C95" s="1" t="s">
        <v>205</v>
      </c>
      <c r="D95">
        <v>80004</v>
      </c>
      <c r="E95" s="2" t="s">
        <v>13</v>
      </c>
      <c r="F95" s="4">
        <v>0.95</v>
      </c>
      <c r="J95" s="3" t="str">
        <f>IF(AND(Tabla11519[[#This Row],[Valor logrado]]&gt;=Tabla11519[[#This Row],[Meta]],Tabla11519[[#This Row],[Valor logrado]]&gt;0,Tabla11519[[#This Row],[Meta]]&gt;0),"Sí","No")</f>
        <v>No</v>
      </c>
    </row>
    <row r="96" spans="1:10" x14ac:dyDescent="0.25">
      <c r="A96" s="1" t="s">
        <v>185</v>
      </c>
      <c r="B96" s="1" t="s">
        <v>206</v>
      </c>
      <c r="C96" s="1" t="s">
        <v>207</v>
      </c>
      <c r="D96">
        <v>80001</v>
      </c>
      <c r="E96" s="2" t="s">
        <v>13</v>
      </c>
      <c r="F96" s="4">
        <v>0.95</v>
      </c>
      <c r="J96" s="3" t="str">
        <f>IF(AND(Tabla11519[[#This Row],[Valor logrado]]&gt;=Tabla11519[[#This Row],[Meta]],Tabla11519[[#This Row],[Valor logrado]]&gt;0,Tabla11519[[#This Row],[Meta]]&gt;0),"Sí","No")</f>
        <v>No</v>
      </c>
    </row>
    <row r="97" spans="1:10" x14ac:dyDescent="0.25">
      <c r="A97" s="1" t="s">
        <v>185</v>
      </c>
      <c r="B97" s="1" t="s">
        <v>208</v>
      </c>
      <c r="C97" s="1" t="s">
        <v>209</v>
      </c>
      <c r="D97">
        <v>80005</v>
      </c>
      <c r="E97" s="2" t="s">
        <v>13</v>
      </c>
      <c r="F97" s="4">
        <v>0.95</v>
      </c>
      <c r="J97" s="3" t="str">
        <f>IF(AND(Tabla11519[[#This Row],[Valor logrado]]&gt;=Tabla11519[[#This Row],[Meta]],Tabla11519[[#This Row],[Valor logrado]]&gt;0,Tabla11519[[#This Row],[Meta]]&gt;0),"Sí","No")</f>
        <v>No</v>
      </c>
    </row>
    <row r="98" spans="1:10" x14ac:dyDescent="0.25">
      <c r="A98" s="1" t="s">
        <v>185</v>
      </c>
      <c r="B98" s="1" t="s">
        <v>210</v>
      </c>
      <c r="C98" s="1" t="s">
        <v>211</v>
      </c>
      <c r="D98">
        <v>80002</v>
      </c>
      <c r="E98" s="2" t="s">
        <v>13</v>
      </c>
      <c r="F98" s="4">
        <v>0.95</v>
      </c>
      <c r="J98" s="3" t="str">
        <f>IF(AND(Tabla11519[[#This Row],[Valor logrado]]&gt;=Tabla11519[[#This Row],[Meta]],Tabla11519[[#This Row],[Valor logrado]]&gt;0,Tabla11519[[#This Row],[Meta]]&gt;0),"Sí","No")</f>
        <v>No</v>
      </c>
    </row>
    <row r="99" spans="1:10" x14ac:dyDescent="0.25">
      <c r="A99" s="1" t="s">
        <v>185</v>
      </c>
      <c r="B99" s="1" t="s">
        <v>212</v>
      </c>
      <c r="C99" s="1" t="s">
        <v>213</v>
      </c>
      <c r="D99">
        <v>80003</v>
      </c>
      <c r="E99" s="2" t="s">
        <v>13</v>
      </c>
      <c r="F99" s="4">
        <v>0.95</v>
      </c>
      <c r="J99" s="3" t="str">
        <f>IF(AND(Tabla11519[[#This Row],[Valor logrado]]&gt;=Tabla11519[[#This Row],[Meta]],Tabla11519[[#This Row],[Valor logrado]]&gt;0,Tabla11519[[#This Row],[Meta]]&gt;0),"Sí","No")</f>
        <v>No</v>
      </c>
    </row>
    <row r="100" spans="1:10" ht="25.5" x14ac:dyDescent="0.25">
      <c r="A100" s="1" t="s">
        <v>185</v>
      </c>
      <c r="B100" s="1" t="s">
        <v>214</v>
      </c>
      <c r="C100" s="1" t="s">
        <v>215</v>
      </c>
      <c r="D100">
        <v>80014</v>
      </c>
      <c r="E100" s="2" t="s">
        <v>13</v>
      </c>
      <c r="F100" s="4">
        <v>0.95</v>
      </c>
      <c r="J100" s="3" t="str">
        <f>IF(AND(Tabla11519[[#This Row],[Valor logrado]]&gt;=Tabla11519[[#This Row],[Meta]],Tabla11519[[#This Row],[Valor logrado]]&gt;0,Tabla11519[[#This Row],[Meta]]&gt;0),"Sí","No")</f>
        <v>No</v>
      </c>
    </row>
    <row r="101" spans="1:10" x14ac:dyDescent="0.25">
      <c r="A101" s="1" t="s">
        <v>216</v>
      </c>
      <c r="B101" s="1" t="s">
        <v>217</v>
      </c>
      <c r="C101" s="1" t="s">
        <v>218</v>
      </c>
      <c r="D101">
        <v>90000</v>
      </c>
      <c r="E101" s="2" t="s">
        <v>16</v>
      </c>
      <c r="F101" s="4">
        <v>0.95</v>
      </c>
      <c r="J101" s="3" t="str">
        <f>IF(AND(Tabla11519[[#This Row],[Valor logrado]]&gt;=Tabla11519[[#This Row],[Meta]],Tabla11519[[#This Row],[Valor logrado]]&gt;0,Tabla11519[[#This Row],[Meta]]&gt;0),"Sí","No")</f>
        <v>No</v>
      </c>
    </row>
    <row r="102" spans="1:10" x14ac:dyDescent="0.25">
      <c r="A102" s="1" t="s">
        <v>216</v>
      </c>
      <c r="B102" s="1" t="s">
        <v>219</v>
      </c>
      <c r="C102" s="1" t="s">
        <v>220</v>
      </c>
      <c r="D102">
        <v>90003</v>
      </c>
      <c r="E102" s="2" t="s">
        <v>13</v>
      </c>
      <c r="F102" s="4">
        <v>0.95</v>
      </c>
      <c r="J102" s="3" t="str">
        <f>IF(AND(Tabla11519[[#This Row],[Valor logrado]]&gt;=Tabla11519[[#This Row],[Meta]],Tabla11519[[#This Row],[Valor logrado]]&gt;0,Tabla11519[[#This Row],[Meta]]&gt;0),"Sí","No")</f>
        <v>No</v>
      </c>
    </row>
    <row r="103" spans="1:10" x14ac:dyDescent="0.25">
      <c r="A103" s="1" t="s">
        <v>216</v>
      </c>
      <c r="B103" s="1" t="s">
        <v>221</v>
      </c>
      <c r="C103" s="1" t="s">
        <v>222</v>
      </c>
      <c r="D103">
        <v>90009</v>
      </c>
      <c r="E103" s="2" t="s">
        <v>13</v>
      </c>
      <c r="F103" s="4">
        <v>0.95</v>
      </c>
      <c r="J103" s="3" t="str">
        <f>IF(AND(Tabla11519[[#This Row],[Valor logrado]]&gt;=Tabla11519[[#This Row],[Meta]],Tabla11519[[#This Row],[Valor logrado]]&gt;0,Tabla11519[[#This Row],[Meta]]&gt;0),"Sí","No")</f>
        <v>No</v>
      </c>
    </row>
    <row r="104" spans="1:10" x14ac:dyDescent="0.25">
      <c r="A104" s="1" t="s">
        <v>216</v>
      </c>
      <c r="B104" s="1" t="s">
        <v>223</v>
      </c>
      <c r="C104" s="1" t="s">
        <v>224</v>
      </c>
      <c r="D104">
        <v>90002</v>
      </c>
      <c r="E104" s="2" t="s">
        <v>13</v>
      </c>
      <c r="F104" s="4">
        <v>0.95</v>
      </c>
      <c r="J104" s="3" t="str">
        <f>IF(AND(Tabla11519[[#This Row],[Valor logrado]]&gt;=Tabla11519[[#This Row],[Meta]],Tabla11519[[#This Row],[Valor logrado]]&gt;0,Tabla11519[[#This Row],[Meta]]&gt;0),"Sí","No")</f>
        <v>No</v>
      </c>
    </row>
    <row r="105" spans="1:10" x14ac:dyDescent="0.25">
      <c r="A105" s="1" t="s">
        <v>216</v>
      </c>
      <c r="B105" s="1" t="s">
        <v>225</v>
      </c>
      <c r="C105" s="1" t="s">
        <v>226</v>
      </c>
      <c r="D105">
        <v>90001</v>
      </c>
      <c r="E105" s="2" t="s">
        <v>13</v>
      </c>
      <c r="F105" s="4">
        <v>0.95</v>
      </c>
      <c r="J105" s="3" t="str">
        <f>IF(AND(Tabla11519[[#This Row],[Valor logrado]]&gt;=Tabla11519[[#This Row],[Meta]],Tabla11519[[#This Row],[Valor logrado]]&gt;0,Tabla11519[[#This Row],[Meta]]&gt;0),"Sí","No")</f>
        <v>No</v>
      </c>
    </row>
    <row r="106" spans="1:10" x14ac:dyDescent="0.25">
      <c r="A106" s="1" t="s">
        <v>216</v>
      </c>
      <c r="B106" s="1" t="s">
        <v>227</v>
      </c>
      <c r="C106" s="1" t="s">
        <v>228</v>
      </c>
      <c r="D106">
        <v>90006</v>
      </c>
      <c r="E106" s="2" t="s">
        <v>13</v>
      </c>
      <c r="F106" s="4">
        <v>0.95</v>
      </c>
      <c r="J106" s="3" t="str">
        <f>IF(AND(Tabla11519[[#This Row],[Valor logrado]]&gt;=Tabla11519[[#This Row],[Meta]],Tabla11519[[#This Row],[Valor logrado]]&gt;0,Tabla11519[[#This Row],[Meta]]&gt;0),"Sí","No")</f>
        <v>No</v>
      </c>
    </row>
    <row r="107" spans="1:10" x14ac:dyDescent="0.25">
      <c r="A107" s="1" t="s">
        <v>216</v>
      </c>
      <c r="B107" s="1" t="s">
        <v>229</v>
      </c>
      <c r="C107" s="1" t="s">
        <v>230</v>
      </c>
      <c r="D107">
        <v>90007</v>
      </c>
      <c r="E107" s="2" t="s">
        <v>13</v>
      </c>
      <c r="F107" s="4">
        <v>0.95</v>
      </c>
      <c r="J107" s="3" t="str">
        <f>IF(AND(Tabla11519[[#This Row],[Valor logrado]]&gt;=Tabla11519[[#This Row],[Meta]],Tabla11519[[#This Row],[Valor logrado]]&gt;0,Tabla11519[[#This Row],[Meta]]&gt;0),"Sí","No")</f>
        <v>No</v>
      </c>
    </row>
    <row r="108" spans="1:10" x14ac:dyDescent="0.25">
      <c r="A108" s="1" t="s">
        <v>216</v>
      </c>
      <c r="B108" s="1" t="s">
        <v>231</v>
      </c>
      <c r="C108" s="1" t="s">
        <v>232</v>
      </c>
      <c r="D108">
        <v>90004</v>
      </c>
      <c r="E108" s="2" t="s">
        <v>13</v>
      </c>
      <c r="F108" s="4">
        <v>0.95</v>
      </c>
      <c r="J108" s="3" t="str">
        <f>IF(AND(Tabla11519[[#This Row],[Valor logrado]]&gt;=Tabla11519[[#This Row],[Meta]],Tabla11519[[#This Row],[Valor logrado]]&gt;0,Tabla11519[[#This Row],[Meta]]&gt;0),"Sí","No")</f>
        <v>No</v>
      </c>
    </row>
    <row r="109" spans="1:10" x14ac:dyDescent="0.25">
      <c r="A109" s="1" t="s">
        <v>216</v>
      </c>
      <c r="B109" s="1" t="s">
        <v>233</v>
      </c>
      <c r="C109" s="1" t="s">
        <v>234</v>
      </c>
      <c r="D109">
        <v>90005</v>
      </c>
      <c r="E109" s="2" t="s">
        <v>13</v>
      </c>
      <c r="F109" s="4">
        <v>0.95</v>
      </c>
      <c r="J109" s="3" t="str">
        <f>IF(AND(Tabla11519[[#This Row],[Valor logrado]]&gt;=Tabla11519[[#This Row],[Meta]],Tabla11519[[#This Row],[Valor logrado]]&gt;0,Tabla11519[[#This Row],[Meta]]&gt;0),"Sí","No")</f>
        <v>No</v>
      </c>
    </row>
    <row r="110" spans="1:10" x14ac:dyDescent="0.25">
      <c r="A110" s="1" t="s">
        <v>235</v>
      </c>
      <c r="B110" s="1" t="s">
        <v>236</v>
      </c>
      <c r="C110" s="1" t="s">
        <v>237</v>
      </c>
      <c r="D110">
        <v>100000</v>
      </c>
      <c r="E110" s="2" t="s">
        <v>16</v>
      </c>
      <c r="F110" s="4">
        <v>0.95</v>
      </c>
      <c r="J110" s="3" t="str">
        <f>IF(AND(Tabla11519[[#This Row],[Valor logrado]]&gt;=Tabla11519[[#This Row],[Meta]],Tabla11519[[#This Row],[Valor logrado]]&gt;0,Tabla11519[[#This Row],[Meta]]&gt;0),"Sí","No")</f>
        <v>No</v>
      </c>
    </row>
    <row r="111" spans="1:10" x14ac:dyDescent="0.25">
      <c r="A111" s="1" t="s">
        <v>235</v>
      </c>
      <c r="B111" s="1" t="s">
        <v>238</v>
      </c>
      <c r="C111" s="1" t="s">
        <v>239</v>
      </c>
      <c r="D111">
        <v>100009</v>
      </c>
      <c r="E111" s="2" t="s">
        <v>13</v>
      </c>
      <c r="F111" s="4">
        <v>0.95</v>
      </c>
      <c r="J111" s="3" t="str">
        <f>IF(AND(Tabla11519[[#This Row],[Valor logrado]]&gt;=Tabla11519[[#This Row],[Meta]],Tabla11519[[#This Row],[Valor logrado]]&gt;0,Tabla11519[[#This Row],[Meta]]&gt;0),"Sí","No")</f>
        <v>No</v>
      </c>
    </row>
    <row r="112" spans="1:10" x14ac:dyDescent="0.25">
      <c r="A112" s="1" t="s">
        <v>235</v>
      </c>
      <c r="B112" s="1" t="s">
        <v>240</v>
      </c>
      <c r="C112" s="1" t="s">
        <v>241</v>
      </c>
      <c r="D112">
        <v>100008</v>
      </c>
      <c r="E112" s="2" t="s">
        <v>13</v>
      </c>
      <c r="F112" s="4">
        <v>0.95</v>
      </c>
      <c r="J112" s="3" t="str">
        <f>IF(AND(Tabla11519[[#This Row],[Valor logrado]]&gt;=Tabla11519[[#This Row],[Meta]],Tabla11519[[#This Row],[Valor logrado]]&gt;0,Tabla11519[[#This Row],[Meta]]&gt;0),"Sí","No")</f>
        <v>No</v>
      </c>
    </row>
    <row r="113" spans="1:10" x14ac:dyDescent="0.25">
      <c r="A113" s="1" t="s">
        <v>235</v>
      </c>
      <c r="B113" s="1" t="s">
        <v>242</v>
      </c>
      <c r="C113" s="1" t="s">
        <v>243</v>
      </c>
      <c r="D113">
        <v>100003</v>
      </c>
      <c r="E113" s="2" t="s">
        <v>13</v>
      </c>
      <c r="F113" s="4">
        <v>0.95</v>
      </c>
      <c r="J113" s="3" t="str">
        <f>IF(AND(Tabla11519[[#This Row],[Valor logrado]]&gt;=Tabla11519[[#This Row],[Meta]],Tabla11519[[#This Row],[Valor logrado]]&gt;0,Tabla11519[[#This Row],[Meta]]&gt;0),"Sí","No")</f>
        <v>No</v>
      </c>
    </row>
    <row r="114" spans="1:10" x14ac:dyDescent="0.25">
      <c r="A114" s="1" t="s">
        <v>235</v>
      </c>
      <c r="B114" s="1" t="s">
        <v>244</v>
      </c>
      <c r="C114" s="1" t="s">
        <v>245</v>
      </c>
      <c r="D114">
        <v>100010</v>
      </c>
      <c r="E114" s="2" t="s">
        <v>13</v>
      </c>
      <c r="F114" s="4">
        <v>0.95</v>
      </c>
      <c r="J114" s="3" t="str">
        <f>IF(AND(Tabla11519[[#This Row],[Valor logrado]]&gt;=Tabla11519[[#This Row],[Meta]],Tabla11519[[#This Row],[Valor logrado]]&gt;0,Tabla11519[[#This Row],[Meta]]&gt;0),"Sí","No")</f>
        <v>No</v>
      </c>
    </row>
    <row r="115" spans="1:10" x14ac:dyDescent="0.25">
      <c r="A115" s="1" t="s">
        <v>235</v>
      </c>
      <c r="B115" s="1" t="s">
        <v>246</v>
      </c>
      <c r="C115" s="1" t="s">
        <v>247</v>
      </c>
      <c r="D115">
        <v>100007</v>
      </c>
      <c r="E115" s="2" t="s">
        <v>13</v>
      </c>
      <c r="F115" s="4">
        <v>0.95</v>
      </c>
      <c r="J115" s="3" t="str">
        <f>IF(AND(Tabla11519[[#This Row],[Valor logrado]]&gt;=Tabla11519[[#This Row],[Meta]],Tabla11519[[#This Row],[Valor logrado]]&gt;0,Tabla11519[[#This Row],[Meta]]&gt;0),"Sí","No")</f>
        <v>No</v>
      </c>
    </row>
    <row r="116" spans="1:10" x14ac:dyDescent="0.25">
      <c r="A116" s="1" t="s">
        <v>235</v>
      </c>
      <c r="B116" s="1" t="s">
        <v>248</v>
      </c>
      <c r="C116" s="1" t="s">
        <v>249</v>
      </c>
      <c r="D116">
        <v>100011</v>
      </c>
      <c r="E116" s="2" t="s">
        <v>13</v>
      </c>
      <c r="F116" s="4">
        <v>0.95</v>
      </c>
      <c r="J116" s="3" t="str">
        <f>IF(AND(Tabla11519[[#This Row],[Valor logrado]]&gt;=Tabla11519[[#This Row],[Meta]],Tabla11519[[#This Row],[Valor logrado]]&gt;0,Tabla11519[[#This Row],[Meta]]&gt;0),"Sí","No")</f>
        <v>No</v>
      </c>
    </row>
    <row r="117" spans="1:10" x14ac:dyDescent="0.25">
      <c r="A117" s="1" t="s">
        <v>235</v>
      </c>
      <c r="B117" s="1" t="s">
        <v>250</v>
      </c>
      <c r="C117" s="1" t="s">
        <v>251</v>
      </c>
      <c r="D117">
        <v>100006</v>
      </c>
      <c r="E117" s="2" t="s">
        <v>13</v>
      </c>
      <c r="F117" s="4">
        <v>0.95</v>
      </c>
      <c r="J117" s="3" t="str">
        <f>IF(AND(Tabla11519[[#This Row],[Valor logrado]]&gt;=Tabla11519[[#This Row],[Meta]],Tabla11519[[#This Row],[Valor logrado]]&gt;0,Tabla11519[[#This Row],[Meta]]&gt;0),"Sí","No")</f>
        <v>No</v>
      </c>
    </row>
    <row r="118" spans="1:10" x14ac:dyDescent="0.25">
      <c r="A118" s="1" t="s">
        <v>235</v>
      </c>
      <c r="B118" s="1" t="s">
        <v>252</v>
      </c>
      <c r="C118" s="1" t="s">
        <v>253</v>
      </c>
      <c r="D118">
        <v>100002</v>
      </c>
      <c r="E118" s="2" t="s">
        <v>13</v>
      </c>
      <c r="F118" s="4">
        <v>0.95</v>
      </c>
      <c r="J118" s="3" t="str">
        <f>IF(AND(Tabla11519[[#This Row],[Valor logrado]]&gt;=Tabla11519[[#This Row],[Meta]],Tabla11519[[#This Row],[Valor logrado]]&gt;0,Tabla11519[[#This Row],[Meta]]&gt;0),"Sí","No")</f>
        <v>No</v>
      </c>
    </row>
    <row r="119" spans="1:10" x14ac:dyDescent="0.25">
      <c r="A119" s="1" t="s">
        <v>235</v>
      </c>
      <c r="B119" s="1" t="s">
        <v>254</v>
      </c>
      <c r="C119" s="1" t="s">
        <v>255</v>
      </c>
      <c r="D119">
        <v>100004</v>
      </c>
      <c r="E119" s="2" t="s">
        <v>13</v>
      </c>
      <c r="F119" s="4">
        <v>0.95</v>
      </c>
      <c r="J119" s="3" t="str">
        <f>IF(AND(Tabla11519[[#This Row],[Valor logrado]]&gt;=Tabla11519[[#This Row],[Meta]],Tabla11519[[#This Row],[Valor logrado]]&gt;0,Tabla11519[[#This Row],[Meta]]&gt;0),"Sí","No")</f>
        <v>No</v>
      </c>
    </row>
    <row r="120" spans="1:10" x14ac:dyDescent="0.25">
      <c r="A120" s="1" t="s">
        <v>235</v>
      </c>
      <c r="B120" s="1" t="s">
        <v>256</v>
      </c>
      <c r="C120" s="1" t="s">
        <v>257</v>
      </c>
      <c r="D120">
        <v>100005</v>
      </c>
      <c r="E120" s="2" t="s">
        <v>13</v>
      </c>
      <c r="F120" s="4">
        <v>0.95</v>
      </c>
      <c r="J120" s="3" t="str">
        <f>IF(AND(Tabla11519[[#This Row],[Valor logrado]]&gt;=Tabla11519[[#This Row],[Meta]],Tabla11519[[#This Row],[Valor logrado]]&gt;0,Tabla11519[[#This Row],[Meta]]&gt;0),"Sí","No")</f>
        <v>No</v>
      </c>
    </row>
    <row r="121" spans="1:10" x14ac:dyDescent="0.25">
      <c r="A121" s="1" t="s">
        <v>235</v>
      </c>
      <c r="B121" s="1" t="s">
        <v>258</v>
      </c>
      <c r="C121" s="1" t="s">
        <v>259</v>
      </c>
      <c r="D121">
        <v>100001</v>
      </c>
      <c r="E121" s="2" t="s">
        <v>13</v>
      </c>
      <c r="F121" s="4">
        <v>0.95</v>
      </c>
      <c r="J121" s="3" t="str">
        <f>IF(AND(Tabla11519[[#This Row],[Valor logrado]]&gt;=Tabla11519[[#This Row],[Meta]],Tabla11519[[#This Row],[Valor logrado]]&gt;0,Tabla11519[[#This Row],[Meta]]&gt;0),"Sí","No")</f>
        <v>No</v>
      </c>
    </row>
    <row r="122" spans="1:10" x14ac:dyDescent="0.25">
      <c r="A122" s="1" t="s">
        <v>260</v>
      </c>
      <c r="B122" s="1" t="s">
        <v>261</v>
      </c>
      <c r="C122" s="1" t="s">
        <v>262</v>
      </c>
      <c r="D122">
        <v>110000</v>
      </c>
      <c r="E122" s="2" t="s">
        <v>16</v>
      </c>
      <c r="F122" s="4">
        <v>0.95</v>
      </c>
      <c r="J122" s="3" t="str">
        <f>IF(AND(Tabla11519[[#This Row],[Valor logrado]]&gt;=Tabla11519[[#This Row],[Meta]],Tabla11519[[#This Row],[Valor logrado]]&gt;0,Tabla11519[[#This Row],[Meta]]&gt;0),"Sí","No")</f>
        <v>No</v>
      </c>
    </row>
    <row r="123" spans="1:10" x14ac:dyDescent="0.25">
      <c r="A123" s="1" t="s">
        <v>260</v>
      </c>
      <c r="B123" s="1" t="s">
        <v>261</v>
      </c>
      <c r="C123" s="1" t="s">
        <v>263</v>
      </c>
      <c r="D123">
        <v>110001</v>
      </c>
      <c r="E123" s="2" t="s">
        <v>33</v>
      </c>
      <c r="F123" s="4">
        <v>0.95</v>
      </c>
      <c r="J123" s="3" t="str">
        <f>IF(AND(Tabla11519[[#This Row],[Valor logrado]]&gt;=Tabla11519[[#This Row],[Meta]],Tabla11519[[#This Row],[Valor logrado]]&gt;0,Tabla11519[[#This Row],[Meta]]&gt;0),"Sí","No")</f>
        <v>No</v>
      </c>
    </row>
    <row r="124" spans="1:10" x14ac:dyDescent="0.25">
      <c r="A124" s="1" t="s">
        <v>260</v>
      </c>
      <c r="B124" s="1" t="s">
        <v>264</v>
      </c>
      <c r="C124" s="1" t="s">
        <v>265</v>
      </c>
      <c r="D124">
        <v>110002</v>
      </c>
      <c r="E124" s="2" t="s">
        <v>13</v>
      </c>
      <c r="F124" s="4">
        <v>0.95</v>
      </c>
      <c r="J124" s="3" t="str">
        <f>IF(AND(Tabla11519[[#This Row],[Valor logrado]]&gt;=Tabla11519[[#This Row],[Meta]],Tabla11519[[#This Row],[Valor logrado]]&gt;0,Tabla11519[[#This Row],[Meta]]&gt;0),"Sí","No")</f>
        <v>No</v>
      </c>
    </row>
    <row r="125" spans="1:10" x14ac:dyDescent="0.25">
      <c r="A125" s="1" t="s">
        <v>260</v>
      </c>
      <c r="B125" s="1" t="s">
        <v>266</v>
      </c>
      <c r="C125" s="1" t="s">
        <v>267</v>
      </c>
      <c r="D125">
        <v>110003</v>
      </c>
      <c r="E125" s="2" t="s">
        <v>13</v>
      </c>
      <c r="F125" s="4">
        <v>0.95</v>
      </c>
      <c r="J125" s="3" t="str">
        <f>IF(AND(Tabla11519[[#This Row],[Valor logrado]]&gt;=Tabla11519[[#This Row],[Meta]],Tabla11519[[#This Row],[Valor logrado]]&gt;0,Tabla11519[[#This Row],[Meta]]&gt;0),"Sí","No")</f>
        <v>No</v>
      </c>
    </row>
    <row r="126" spans="1:10" x14ac:dyDescent="0.25">
      <c r="A126" s="1" t="s">
        <v>260</v>
      </c>
      <c r="B126" s="1" t="s">
        <v>268</v>
      </c>
      <c r="C126" s="1" t="s">
        <v>269</v>
      </c>
      <c r="D126">
        <v>110005</v>
      </c>
      <c r="E126" s="2" t="s">
        <v>13</v>
      </c>
      <c r="F126" s="4">
        <v>0.95</v>
      </c>
      <c r="J126" s="3" t="str">
        <f>IF(AND(Tabla11519[[#This Row],[Valor logrado]]&gt;=Tabla11519[[#This Row],[Meta]],Tabla11519[[#This Row],[Valor logrado]]&gt;0,Tabla11519[[#This Row],[Meta]]&gt;0),"Sí","No")</f>
        <v>No</v>
      </c>
    </row>
    <row r="127" spans="1:10" x14ac:dyDescent="0.25">
      <c r="A127" s="1" t="s">
        <v>260</v>
      </c>
      <c r="B127" s="1" t="s">
        <v>270</v>
      </c>
      <c r="C127" s="1" t="s">
        <v>271</v>
      </c>
      <c r="D127">
        <v>110004</v>
      </c>
      <c r="E127" s="2" t="s">
        <v>13</v>
      </c>
      <c r="F127" s="4">
        <v>0.95</v>
      </c>
      <c r="J127" s="3" t="str">
        <f>IF(AND(Tabla11519[[#This Row],[Valor logrado]]&gt;=Tabla11519[[#This Row],[Meta]],Tabla11519[[#This Row],[Valor logrado]]&gt;0,Tabla11519[[#This Row],[Meta]]&gt;0),"Sí","No")</f>
        <v>No</v>
      </c>
    </row>
    <row r="128" spans="1:10" x14ac:dyDescent="0.25">
      <c r="A128" s="1" t="s">
        <v>272</v>
      </c>
      <c r="B128" s="1" t="s">
        <v>273</v>
      </c>
      <c r="C128" s="1" t="s">
        <v>274</v>
      </c>
      <c r="D128">
        <v>120000</v>
      </c>
      <c r="E128" s="2" t="s">
        <v>16</v>
      </c>
      <c r="F128" s="4">
        <v>0.95</v>
      </c>
      <c r="J128" s="3" t="str">
        <f>IF(AND(Tabla11519[[#This Row],[Valor logrado]]&gt;=Tabla11519[[#This Row],[Meta]],Tabla11519[[#This Row],[Valor logrado]]&gt;0,Tabla11519[[#This Row],[Meta]]&gt;0),"Sí","No")</f>
        <v>No</v>
      </c>
    </row>
    <row r="129" spans="1:10" x14ac:dyDescent="0.25">
      <c r="A129" s="1" t="s">
        <v>272</v>
      </c>
      <c r="B129" s="1" t="s">
        <v>275</v>
      </c>
      <c r="C129" s="1" t="s">
        <v>276</v>
      </c>
      <c r="D129">
        <v>120008</v>
      </c>
      <c r="E129" s="2" t="s">
        <v>13</v>
      </c>
      <c r="F129" s="4">
        <v>0.95</v>
      </c>
      <c r="J129" s="3" t="str">
        <f>IF(AND(Tabla11519[[#This Row],[Valor logrado]]&gt;=Tabla11519[[#This Row],[Meta]],Tabla11519[[#This Row],[Valor logrado]]&gt;0,Tabla11519[[#This Row],[Meta]]&gt;0),"Sí","No")</f>
        <v>No</v>
      </c>
    </row>
    <row r="130" spans="1:10" x14ac:dyDescent="0.25">
      <c r="A130" s="1" t="s">
        <v>272</v>
      </c>
      <c r="B130" s="1" t="s">
        <v>277</v>
      </c>
      <c r="C130" s="1" t="s">
        <v>278</v>
      </c>
      <c r="D130">
        <v>120007</v>
      </c>
      <c r="E130" s="2" t="s">
        <v>13</v>
      </c>
      <c r="F130" s="4">
        <v>0.95</v>
      </c>
      <c r="J130" s="3" t="str">
        <f>IF(AND(Tabla11519[[#This Row],[Valor logrado]]&gt;=Tabla11519[[#This Row],[Meta]],Tabla11519[[#This Row],[Valor logrado]]&gt;0,Tabla11519[[#This Row],[Meta]]&gt;0),"Sí","No")</f>
        <v>No</v>
      </c>
    </row>
    <row r="131" spans="1:10" x14ac:dyDescent="0.25">
      <c r="A131" s="1" t="s">
        <v>272</v>
      </c>
      <c r="B131" s="1" t="s">
        <v>277</v>
      </c>
      <c r="C131" s="1" t="s">
        <v>279</v>
      </c>
      <c r="D131">
        <v>120014</v>
      </c>
      <c r="E131" s="2" t="s">
        <v>33</v>
      </c>
      <c r="F131" s="4">
        <v>0.95</v>
      </c>
      <c r="J131" s="3" t="str">
        <f>IF(AND(Tabla11519[[#This Row],[Valor logrado]]&gt;=Tabla11519[[#This Row],[Meta]],Tabla11519[[#This Row],[Valor logrado]]&gt;0,Tabla11519[[#This Row],[Meta]]&gt;0),"Sí","No")</f>
        <v>No</v>
      </c>
    </row>
    <row r="132" spans="1:10" x14ac:dyDescent="0.25">
      <c r="A132" s="1" t="s">
        <v>272</v>
      </c>
      <c r="B132" s="1" t="s">
        <v>280</v>
      </c>
      <c r="C132" s="1" t="s">
        <v>281</v>
      </c>
      <c r="D132">
        <v>120004</v>
      </c>
      <c r="E132" s="2" t="s">
        <v>13</v>
      </c>
      <c r="F132" s="4">
        <v>0.95</v>
      </c>
      <c r="J132" s="3" t="str">
        <f>IF(AND(Tabla11519[[#This Row],[Valor logrado]]&gt;=Tabla11519[[#This Row],[Meta]],Tabla11519[[#This Row],[Valor logrado]]&gt;0,Tabla11519[[#This Row],[Meta]]&gt;0),"Sí","No")</f>
        <v>No</v>
      </c>
    </row>
    <row r="133" spans="1:10" x14ac:dyDescent="0.25">
      <c r="A133" s="1" t="s">
        <v>272</v>
      </c>
      <c r="B133" s="1" t="s">
        <v>282</v>
      </c>
      <c r="C133" s="1" t="s">
        <v>283</v>
      </c>
      <c r="D133">
        <v>120001</v>
      </c>
      <c r="E133" s="2" t="s">
        <v>13</v>
      </c>
      <c r="F133" s="4">
        <v>0.95</v>
      </c>
      <c r="J133" s="3" t="str">
        <f>IF(AND(Tabla11519[[#This Row],[Valor logrado]]&gt;=Tabla11519[[#This Row],[Meta]],Tabla11519[[#This Row],[Valor logrado]]&gt;0,Tabla11519[[#This Row],[Meta]]&gt;0),"Sí","No")</f>
        <v>No</v>
      </c>
    </row>
    <row r="134" spans="1:10" x14ac:dyDescent="0.25">
      <c r="A134" s="1" t="s">
        <v>272</v>
      </c>
      <c r="B134" s="1" t="s">
        <v>284</v>
      </c>
      <c r="C134" s="1" t="s">
        <v>285</v>
      </c>
      <c r="D134">
        <v>120003</v>
      </c>
      <c r="E134" s="2" t="s">
        <v>13</v>
      </c>
      <c r="F134" s="4">
        <v>0.95</v>
      </c>
      <c r="J134" s="3" t="str">
        <f>IF(AND(Tabla11519[[#This Row],[Valor logrado]]&gt;=Tabla11519[[#This Row],[Meta]],Tabla11519[[#This Row],[Valor logrado]]&gt;0,Tabla11519[[#This Row],[Meta]]&gt;0),"Sí","No")</f>
        <v>No</v>
      </c>
    </row>
    <row r="135" spans="1:10" x14ac:dyDescent="0.25">
      <c r="A135" s="1" t="s">
        <v>272</v>
      </c>
      <c r="B135" s="1" t="s">
        <v>286</v>
      </c>
      <c r="C135" s="1" t="s">
        <v>287</v>
      </c>
      <c r="D135">
        <v>120002</v>
      </c>
      <c r="E135" s="2" t="s">
        <v>13</v>
      </c>
      <c r="F135" s="4">
        <v>0.95</v>
      </c>
      <c r="J135" s="3" t="str">
        <f>IF(AND(Tabla11519[[#This Row],[Valor logrado]]&gt;=Tabla11519[[#This Row],[Meta]],Tabla11519[[#This Row],[Valor logrado]]&gt;0,Tabla11519[[#This Row],[Meta]]&gt;0),"Sí","No")</f>
        <v>No</v>
      </c>
    </row>
    <row r="136" spans="1:10" x14ac:dyDescent="0.25">
      <c r="A136" s="1" t="s">
        <v>272</v>
      </c>
      <c r="B136" s="1" t="s">
        <v>288</v>
      </c>
      <c r="C136" s="1" t="s">
        <v>289</v>
      </c>
      <c r="D136">
        <v>120005</v>
      </c>
      <c r="E136" s="2" t="s">
        <v>13</v>
      </c>
      <c r="F136" s="4">
        <v>0.95</v>
      </c>
      <c r="J136" s="3" t="str">
        <f>IF(AND(Tabla11519[[#This Row],[Valor logrado]]&gt;=Tabla11519[[#This Row],[Meta]],Tabla11519[[#This Row],[Valor logrado]]&gt;0,Tabla11519[[#This Row],[Meta]]&gt;0),"Sí","No")</f>
        <v>No</v>
      </c>
    </row>
    <row r="137" spans="1:10" x14ac:dyDescent="0.25">
      <c r="A137" s="1" t="s">
        <v>272</v>
      </c>
      <c r="B137" s="1" t="s">
        <v>290</v>
      </c>
      <c r="C137" s="1" t="s">
        <v>291</v>
      </c>
      <c r="D137">
        <v>120009</v>
      </c>
      <c r="E137" s="2" t="s">
        <v>13</v>
      </c>
      <c r="F137" s="4">
        <v>0.95</v>
      </c>
      <c r="J137" s="3" t="str">
        <f>IF(AND(Tabla11519[[#This Row],[Valor logrado]]&gt;=Tabla11519[[#This Row],[Meta]],Tabla11519[[#This Row],[Valor logrado]]&gt;0,Tabla11519[[#This Row],[Meta]]&gt;0),"Sí","No")</f>
        <v>No</v>
      </c>
    </row>
    <row r="138" spans="1:10" x14ac:dyDescent="0.25">
      <c r="A138" s="1" t="s">
        <v>272</v>
      </c>
      <c r="B138" s="1" t="s">
        <v>292</v>
      </c>
      <c r="C138" s="1" t="s">
        <v>293</v>
      </c>
      <c r="D138">
        <v>120006</v>
      </c>
      <c r="E138" s="2" t="s">
        <v>13</v>
      </c>
      <c r="F138" s="4">
        <v>0.95</v>
      </c>
      <c r="J138" s="3" t="str">
        <f>IF(AND(Tabla11519[[#This Row],[Valor logrado]]&gt;=Tabla11519[[#This Row],[Meta]],Tabla11519[[#This Row],[Valor logrado]]&gt;0,Tabla11519[[#This Row],[Meta]]&gt;0),"Sí","No")</f>
        <v>No</v>
      </c>
    </row>
    <row r="139" spans="1:10" x14ac:dyDescent="0.25">
      <c r="A139" s="1" t="s">
        <v>272</v>
      </c>
      <c r="B139" s="1" t="s">
        <v>294</v>
      </c>
      <c r="C139" s="1" t="s">
        <v>295</v>
      </c>
      <c r="D139">
        <v>120011</v>
      </c>
      <c r="E139" s="2" t="s">
        <v>13</v>
      </c>
      <c r="F139" s="4">
        <v>0.95</v>
      </c>
      <c r="J139" s="3" t="str">
        <f>IF(AND(Tabla11519[[#This Row],[Valor logrado]]&gt;=Tabla11519[[#This Row],[Meta]],Tabla11519[[#This Row],[Valor logrado]]&gt;0,Tabla11519[[#This Row],[Meta]]&gt;0),"Sí","No")</f>
        <v>No</v>
      </c>
    </row>
    <row r="140" spans="1:10" x14ac:dyDescent="0.25">
      <c r="A140" s="1" t="s">
        <v>272</v>
      </c>
      <c r="B140" s="1" t="s">
        <v>296</v>
      </c>
      <c r="C140" s="1" t="s">
        <v>297</v>
      </c>
      <c r="D140">
        <v>120010</v>
      </c>
      <c r="E140" s="2" t="s">
        <v>13</v>
      </c>
      <c r="F140" s="4">
        <v>0.95</v>
      </c>
      <c r="J140" s="3" t="str">
        <f>IF(AND(Tabla11519[[#This Row],[Valor logrado]]&gt;=Tabla11519[[#This Row],[Meta]],Tabla11519[[#This Row],[Valor logrado]]&gt;0,Tabla11519[[#This Row],[Meta]]&gt;0),"Sí","No")</f>
        <v>No</v>
      </c>
    </row>
    <row r="141" spans="1:10" x14ac:dyDescent="0.25">
      <c r="A141" s="1" t="s">
        <v>272</v>
      </c>
      <c r="B141" s="1" t="s">
        <v>298</v>
      </c>
      <c r="C141" s="1" t="s">
        <v>299</v>
      </c>
      <c r="D141">
        <v>120012</v>
      </c>
      <c r="E141" s="2" t="s">
        <v>13</v>
      </c>
      <c r="F141" s="4">
        <v>0.95</v>
      </c>
      <c r="J141" s="3" t="str">
        <f>IF(AND(Tabla11519[[#This Row],[Valor logrado]]&gt;=Tabla11519[[#This Row],[Meta]],Tabla11519[[#This Row],[Valor logrado]]&gt;0,Tabla11519[[#This Row],[Meta]]&gt;0),"Sí","No")</f>
        <v>No</v>
      </c>
    </row>
    <row r="142" spans="1:10" x14ac:dyDescent="0.25">
      <c r="A142" s="1" t="s">
        <v>300</v>
      </c>
      <c r="B142" s="1" t="s">
        <v>301</v>
      </c>
      <c r="C142" s="1" t="s">
        <v>302</v>
      </c>
      <c r="D142">
        <v>130000</v>
      </c>
      <c r="E142" s="2" t="s">
        <v>91</v>
      </c>
      <c r="F142" s="4">
        <v>0.95</v>
      </c>
      <c r="J142" s="3" t="str">
        <f>IF(AND(Tabla11519[[#This Row],[Valor logrado]]&gt;=Tabla11519[[#This Row],[Meta]],Tabla11519[[#This Row],[Valor logrado]]&gt;0,Tabla11519[[#This Row],[Meta]]&gt;0),"Sí","No")</f>
        <v>No</v>
      </c>
    </row>
    <row r="143" spans="1:10" x14ac:dyDescent="0.25">
      <c r="A143" s="1" t="s">
        <v>300</v>
      </c>
      <c r="B143" s="1" t="s">
        <v>303</v>
      </c>
      <c r="C143" s="1" t="s">
        <v>304</v>
      </c>
      <c r="D143">
        <v>130005</v>
      </c>
      <c r="E143" s="2" t="s">
        <v>13</v>
      </c>
      <c r="F143" s="4">
        <v>0.95</v>
      </c>
      <c r="J143" s="3" t="str">
        <f>IF(AND(Tabla11519[[#This Row],[Valor logrado]]&gt;=Tabla11519[[#This Row],[Meta]],Tabla11519[[#This Row],[Valor logrado]]&gt;0,Tabla11519[[#This Row],[Meta]]&gt;0),"Sí","No")</f>
        <v>No</v>
      </c>
    </row>
    <row r="144" spans="1:10" x14ac:dyDescent="0.25">
      <c r="A144" s="1" t="s">
        <v>300</v>
      </c>
      <c r="B144" s="1" t="s">
        <v>305</v>
      </c>
      <c r="C144" s="1" t="s">
        <v>306</v>
      </c>
      <c r="D144">
        <v>130008</v>
      </c>
      <c r="E144" s="2" t="s">
        <v>13</v>
      </c>
      <c r="F144" s="4">
        <v>0.95</v>
      </c>
      <c r="J144" s="3" t="str">
        <f>IF(AND(Tabla11519[[#This Row],[Valor logrado]]&gt;=Tabla11519[[#This Row],[Meta]],Tabla11519[[#This Row],[Valor logrado]]&gt;0,Tabla11519[[#This Row],[Meta]]&gt;0),"Sí","No")</f>
        <v>No</v>
      </c>
    </row>
    <row r="145" spans="1:10" x14ac:dyDescent="0.25">
      <c r="A145" s="1" t="s">
        <v>300</v>
      </c>
      <c r="B145" s="1" t="s">
        <v>307</v>
      </c>
      <c r="C145" s="1" t="s">
        <v>308</v>
      </c>
      <c r="D145">
        <v>130003</v>
      </c>
      <c r="E145" s="2" t="s">
        <v>13</v>
      </c>
      <c r="F145" s="4">
        <v>0.95</v>
      </c>
      <c r="J145" s="3" t="str">
        <f>IF(AND(Tabla11519[[#This Row],[Valor logrado]]&gt;=Tabla11519[[#This Row],[Meta]],Tabla11519[[#This Row],[Valor logrado]]&gt;0,Tabla11519[[#This Row],[Meta]]&gt;0),"Sí","No")</f>
        <v>No</v>
      </c>
    </row>
    <row r="146" spans="1:10" x14ac:dyDescent="0.25">
      <c r="A146" s="1" t="s">
        <v>300</v>
      </c>
      <c r="B146" s="1" t="s">
        <v>309</v>
      </c>
      <c r="C146" s="1" t="s">
        <v>310</v>
      </c>
      <c r="D146">
        <v>130012</v>
      </c>
      <c r="E146" s="2" t="s">
        <v>13</v>
      </c>
      <c r="F146" s="4">
        <v>0.95</v>
      </c>
      <c r="J146" s="3" t="str">
        <f>IF(AND(Tabla11519[[#This Row],[Valor logrado]]&gt;=Tabla11519[[#This Row],[Meta]],Tabla11519[[#This Row],[Valor logrado]]&gt;0,Tabla11519[[#This Row],[Meta]]&gt;0),"Sí","No")</f>
        <v>No</v>
      </c>
    </row>
    <row r="147" spans="1:10" x14ac:dyDescent="0.25">
      <c r="A147" s="1" t="s">
        <v>300</v>
      </c>
      <c r="B147" s="1" t="s">
        <v>311</v>
      </c>
      <c r="C147" s="1" t="s">
        <v>312</v>
      </c>
      <c r="D147">
        <v>130007</v>
      </c>
      <c r="E147" s="2" t="s">
        <v>13</v>
      </c>
      <c r="F147" s="4">
        <v>0.95</v>
      </c>
      <c r="J147" s="3" t="str">
        <f>IF(AND(Tabla11519[[#This Row],[Valor logrado]]&gt;=Tabla11519[[#This Row],[Meta]],Tabla11519[[#This Row],[Valor logrado]]&gt;0,Tabla11519[[#This Row],[Meta]]&gt;0),"Sí","No")</f>
        <v>No</v>
      </c>
    </row>
    <row r="148" spans="1:10" x14ac:dyDescent="0.25">
      <c r="A148" s="1" t="s">
        <v>300</v>
      </c>
      <c r="B148" s="1" t="s">
        <v>313</v>
      </c>
      <c r="C148" s="1" t="s">
        <v>314</v>
      </c>
      <c r="D148">
        <v>130011</v>
      </c>
      <c r="E148" s="2" t="s">
        <v>13</v>
      </c>
      <c r="F148" s="4">
        <v>0.95</v>
      </c>
      <c r="J148" s="3" t="str">
        <f>IF(AND(Tabla11519[[#This Row],[Valor logrado]]&gt;=Tabla11519[[#This Row],[Meta]],Tabla11519[[#This Row],[Valor logrado]]&gt;0,Tabla11519[[#This Row],[Meta]]&gt;0),"Sí","No")</f>
        <v>No</v>
      </c>
    </row>
    <row r="149" spans="1:10" x14ac:dyDescent="0.25">
      <c r="A149" s="1" t="s">
        <v>300</v>
      </c>
      <c r="B149" s="1" t="s">
        <v>315</v>
      </c>
      <c r="C149" s="1" t="s">
        <v>316</v>
      </c>
      <c r="D149">
        <v>130010</v>
      </c>
      <c r="E149" s="2" t="s">
        <v>13</v>
      </c>
      <c r="F149" s="4">
        <v>0.95</v>
      </c>
      <c r="J149" s="3" t="str">
        <f>IF(AND(Tabla11519[[#This Row],[Valor logrado]]&gt;=Tabla11519[[#This Row],[Meta]],Tabla11519[[#This Row],[Valor logrado]]&gt;0,Tabla11519[[#This Row],[Meta]]&gt;0),"Sí","No")</f>
        <v>No</v>
      </c>
    </row>
    <row r="150" spans="1:10" x14ac:dyDescent="0.25">
      <c r="A150" s="1" t="s">
        <v>300</v>
      </c>
      <c r="B150" s="1" t="s">
        <v>317</v>
      </c>
      <c r="C150" s="1" t="s">
        <v>318</v>
      </c>
      <c r="D150">
        <v>130009</v>
      </c>
      <c r="E150" s="2" t="s">
        <v>13</v>
      </c>
      <c r="F150" s="4">
        <v>0.95</v>
      </c>
      <c r="J150" s="3" t="str">
        <f>IF(AND(Tabla11519[[#This Row],[Valor logrado]]&gt;=Tabla11519[[#This Row],[Meta]],Tabla11519[[#This Row],[Valor logrado]]&gt;0,Tabla11519[[#This Row],[Meta]]&gt;0),"Sí","No")</f>
        <v>No</v>
      </c>
    </row>
    <row r="151" spans="1:10" x14ac:dyDescent="0.25">
      <c r="A151" s="1" t="s">
        <v>300</v>
      </c>
      <c r="B151" s="1" t="s">
        <v>319</v>
      </c>
      <c r="C151" s="1" t="s">
        <v>320</v>
      </c>
      <c r="D151">
        <v>130004</v>
      </c>
      <c r="E151" s="2" t="s">
        <v>13</v>
      </c>
      <c r="F151" s="4">
        <v>0.95</v>
      </c>
      <c r="J151" s="3" t="str">
        <f>IF(AND(Tabla11519[[#This Row],[Valor logrado]]&gt;=Tabla11519[[#This Row],[Meta]],Tabla11519[[#This Row],[Valor logrado]]&gt;0,Tabla11519[[#This Row],[Meta]]&gt;0),"Sí","No")</f>
        <v>No</v>
      </c>
    </row>
    <row r="152" spans="1:10" x14ac:dyDescent="0.25">
      <c r="A152" s="1" t="s">
        <v>300</v>
      </c>
      <c r="B152" s="1" t="s">
        <v>321</v>
      </c>
      <c r="C152" s="1" t="s">
        <v>322</v>
      </c>
      <c r="D152">
        <v>130006</v>
      </c>
      <c r="E152" s="2" t="s">
        <v>13</v>
      </c>
      <c r="F152" s="4">
        <v>0.95</v>
      </c>
      <c r="J152" s="3" t="str">
        <f>IF(AND(Tabla11519[[#This Row],[Valor logrado]]&gt;=Tabla11519[[#This Row],[Meta]],Tabla11519[[#This Row],[Valor logrado]]&gt;0,Tabla11519[[#This Row],[Meta]]&gt;0),"Sí","No")</f>
        <v>No</v>
      </c>
    </row>
    <row r="153" spans="1:10" x14ac:dyDescent="0.25">
      <c r="A153" s="1" t="s">
        <v>300</v>
      </c>
      <c r="B153" s="1" t="s">
        <v>323</v>
      </c>
      <c r="C153" s="1" t="s">
        <v>324</v>
      </c>
      <c r="D153">
        <v>130002</v>
      </c>
      <c r="E153" s="2" t="s">
        <v>13</v>
      </c>
      <c r="F153" s="4">
        <v>0.95</v>
      </c>
      <c r="J153" s="3" t="str">
        <f>IF(AND(Tabla11519[[#This Row],[Valor logrado]]&gt;=Tabla11519[[#This Row],[Meta]],Tabla11519[[#This Row],[Valor logrado]]&gt;0,Tabla11519[[#This Row],[Meta]]&gt;0),"Sí","No")</f>
        <v>No</v>
      </c>
    </row>
    <row r="154" spans="1:10" x14ac:dyDescent="0.25">
      <c r="A154" s="1" t="s">
        <v>300</v>
      </c>
      <c r="B154" s="1" t="s">
        <v>325</v>
      </c>
      <c r="C154" s="1" t="s">
        <v>326</v>
      </c>
      <c r="D154">
        <v>130014</v>
      </c>
      <c r="E154" s="2" t="s">
        <v>13</v>
      </c>
      <c r="F154" s="4">
        <v>0.95</v>
      </c>
      <c r="J154" s="3" t="str">
        <f>IF(AND(Tabla11519[[#This Row],[Valor logrado]]&gt;=Tabla11519[[#This Row],[Meta]],Tabla11519[[#This Row],[Valor logrado]]&gt;0,Tabla11519[[#This Row],[Meta]]&gt;0),"Sí","No")</f>
        <v>No</v>
      </c>
    </row>
    <row r="155" spans="1:10" x14ac:dyDescent="0.25">
      <c r="A155" s="1" t="s">
        <v>300</v>
      </c>
      <c r="B155" s="1" t="s">
        <v>327</v>
      </c>
      <c r="C155" s="1" t="s">
        <v>328</v>
      </c>
      <c r="D155">
        <v>130015</v>
      </c>
      <c r="E155" s="2" t="s">
        <v>13</v>
      </c>
      <c r="F155" s="4">
        <v>0.95</v>
      </c>
      <c r="J155" s="3" t="str">
        <f>IF(AND(Tabla11519[[#This Row],[Valor logrado]]&gt;=Tabla11519[[#This Row],[Meta]],Tabla11519[[#This Row],[Valor logrado]]&gt;0,Tabla11519[[#This Row],[Meta]]&gt;0),"Sí","No")</f>
        <v>No</v>
      </c>
    </row>
    <row r="156" spans="1:10" x14ac:dyDescent="0.25">
      <c r="A156" s="1" t="s">
        <v>300</v>
      </c>
      <c r="B156" s="1" t="s">
        <v>329</v>
      </c>
      <c r="C156" s="1" t="s">
        <v>330</v>
      </c>
      <c r="D156">
        <v>130016</v>
      </c>
      <c r="E156" s="2" t="s">
        <v>13</v>
      </c>
      <c r="F156" s="4">
        <v>0.95</v>
      </c>
      <c r="J156" s="3" t="str">
        <f>IF(AND(Tabla11519[[#This Row],[Valor logrado]]&gt;=Tabla11519[[#This Row],[Meta]],Tabla11519[[#This Row],[Valor logrado]]&gt;0,Tabla11519[[#This Row],[Meta]]&gt;0),"Sí","No")</f>
        <v>No</v>
      </c>
    </row>
    <row r="157" spans="1:10" x14ac:dyDescent="0.25">
      <c r="A157" s="1" t="s">
        <v>300</v>
      </c>
      <c r="B157" s="1" t="s">
        <v>331</v>
      </c>
      <c r="C157" s="1" t="s">
        <v>332</v>
      </c>
      <c r="D157">
        <v>130017</v>
      </c>
      <c r="E157" s="2" t="s">
        <v>13</v>
      </c>
      <c r="F157" s="4">
        <v>0.95</v>
      </c>
      <c r="J157" s="3" t="str">
        <f>IF(AND(Tabla11519[[#This Row],[Valor logrado]]&gt;=Tabla11519[[#This Row],[Meta]],Tabla11519[[#This Row],[Valor logrado]]&gt;0,Tabla11519[[#This Row],[Meta]]&gt;0),"Sí","No")</f>
        <v>No</v>
      </c>
    </row>
    <row r="158" spans="1:10" x14ac:dyDescent="0.25">
      <c r="A158" s="1" t="s">
        <v>333</v>
      </c>
      <c r="B158" s="1" t="s">
        <v>334</v>
      </c>
      <c r="C158" s="1" t="s">
        <v>335</v>
      </c>
      <c r="D158">
        <v>140001</v>
      </c>
      <c r="E158" s="2" t="s">
        <v>13</v>
      </c>
      <c r="F158" s="4">
        <v>0.95</v>
      </c>
      <c r="J158" s="3" t="str">
        <f>IF(AND(Tabla11519[[#This Row],[Valor logrado]]&gt;=Tabla11519[[#This Row],[Meta]],Tabla11519[[#This Row],[Valor logrado]]&gt;0,Tabla11519[[#This Row],[Meta]]&gt;0),"Sí","No")</f>
        <v>No</v>
      </c>
    </row>
    <row r="159" spans="1:10" x14ac:dyDescent="0.25">
      <c r="A159" s="1" t="s">
        <v>333</v>
      </c>
      <c r="B159" s="1" t="s">
        <v>336</v>
      </c>
      <c r="C159" s="1" t="s">
        <v>337</v>
      </c>
      <c r="D159">
        <v>140003</v>
      </c>
      <c r="E159" s="2" t="s">
        <v>13</v>
      </c>
      <c r="F159" s="4">
        <v>0.95</v>
      </c>
      <c r="J159" s="3" t="str">
        <f>IF(AND(Tabla11519[[#This Row],[Valor logrado]]&gt;=Tabla11519[[#This Row],[Meta]],Tabla11519[[#This Row],[Valor logrado]]&gt;0,Tabla11519[[#This Row],[Meta]]&gt;0),"Sí","No")</f>
        <v>No</v>
      </c>
    </row>
    <row r="160" spans="1:10" x14ac:dyDescent="0.25">
      <c r="A160" s="1" t="s">
        <v>333</v>
      </c>
      <c r="B160" s="1" t="s">
        <v>338</v>
      </c>
      <c r="C160" s="1" t="s">
        <v>339</v>
      </c>
      <c r="D160">
        <v>140002</v>
      </c>
      <c r="E160" s="2" t="s">
        <v>13</v>
      </c>
      <c r="F160" s="4">
        <v>0.95</v>
      </c>
      <c r="J160" s="3" t="str">
        <f>IF(AND(Tabla11519[[#This Row],[Valor logrado]]&gt;=Tabla11519[[#This Row],[Meta]],Tabla11519[[#This Row],[Valor logrado]]&gt;0,Tabla11519[[#This Row],[Meta]]&gt;0),"Sí","No")</f>
        <v>No</v>
      </c>
    </row>
    <row r="161" spans="1:10" ht="25.5" x14ac:dyDescent="0.25">
      <c r="A161" s="1" t="s">
        <v>333</v>
      </c>
      <c r="B161" s="1" t="s">
        <v>340</v>
      </c>
      <c r="C161" s="1" t="s">
        <v>341</v>
      </c>
      <c r="D161">
        <v>140000</v>
      </c>
      <c r="E161" s="2" t="s">
        <v>91</v>
      </c>
      <c r="F161" s="4">
        <v>0.95</v>
      </c>
      <c r="J161" s="3" t="str">
        <f>IF(AND(Tabla11519[[#This Row],[Valor logrado]]&gt;=Tabla11519[[#This Row],[Meta]],Tabla11519[[#This Row],[Valor logrado]]&gt;0,Tabla11519[[#This Row],[Meta]]&gt;0),"Sí","No")</f>
        <v>No</v>
      </c>
    </row>
    <row r="162" spans="1:10" x14ac:dyDescent="0.25">
      <c r="A162" s="1" t="s">
        <v>342</v>
      </c>
      <c r="B162" s="1" t="s">
        <v>343</v>
      </c>
      <c r="C162" s="1" t="s">
        <v>344</v>
      </c>
      <c r="D162">
        <v>160001</v>
      </c>
      <c r="E162" s="2" t="s">
        <v>33</v>
      </c>
      <c r="F162" s="4">
        <v>0.95</v>
      </c>
      <c r="J162" s="3" t="str">
        <f>IF(AND(Tabla11519[[#This Row],[Valor logrado]]&gt;=Tabla11519[[#This Row],[Meta]],Tabla11519[[#This Row],[Valor logrado]]&gt;0,Tabla11519[[#This Row],[Meta]]&gt;0),"Sí","No")</f>
        <v>No</v>
      </c>
    </row>
    <row r="163" spans="1:10" x14ac:dyDescent="0.25">
      <c r="A163" s="1" t="s">
        <v>342</v>
      </c>
      <c r="B163" s="1" t="s">
        <v>343</v>
      </c>
      <c r="C163" s="1" t="s">
        <v>345</v>
      </c>
      <c r="D163">
        <v>160000</v>
      </c>
      <c r="E163" s="2" t="s">
        <v>16</v>
      </c>
      <c r="F163" s="4">
        <v>0.95</v>
      </c>
      <c r="J163" s="3" t="str">
        <f>IF(AND(Tabla11519[[#This Row],[Valor logrado]]&gt;=Tabla11519[[#This Row],[Meta]],Tabla11519[[#This Row],[Valor logrado]]&gt;0,Tabla11519[[#This Row],[Meta]]&gt;0),"Sí","No")</f>
        <v>No</v>
      </c>
    </row>
    <row r="164" spans="1:10" ht="25.5" x14ac:dyDescent="0.25">
      <c r="A164" s="1" t="s">
        <v>342</v>
      </c>
      <c r="B164" s="1" t="s">
        <v>346</v>
      </c>
      <c r="C164" s="1" t="s">
        <v>347</v>
      </c>
      <c r="D164">
        <v>160002</v>
      </c>
      <c r="E164" s="2" t="s">
        <v>13</v>
      </c>
      <c r="F164" s="4">
        <v>0.95</v>
      </c>
      <c r="J164" s="3" t="str">
        <f>IF(AND(Tabla11519[[#This Row],[Valor logrado]]&gt;=Tabla11519[[#This Row],[Meta]],Tabla11519[[#This Row],[Valor logrado]]&gt;0,Tabla11519[[#This Row],[Meta]]&gt;0),"Sí","No")</f>
        <v>No</v>
      </c>
    </row>
    <row r="165" spans="1:10" x14ac:dyDescent="0.25">
      <c r="A165" s="1" t="s">
        <v>342</v>
      </c>
      <c r="B165" s="1" t="s">
        <v>348</v>
      </c>
      <c r="C165" s="1" t="s">
        <v>349</v>
      </c>
      <c r="D165">
        <v>160007</v>
      </c>
      <c r="E165" s="2" t="s">
        <v>13</v>
      </c>
      <c r="F165" s="4">
        <v>0.95</v>
      </c>
      <c r="J165" s="3" t="str">
        <f>IF(AND(Tabla11519[[#This Row],[Valor logrado]]&gt;=Tabla11519[[#This Row],[Meta]],Tabla11519[[#This Row],[Valor logrado]]&gt;0,Tabla11519[[#This Row],[Meta]]&gt;0),"Sí","No")</f>
        <v>No</v>
      </c>
    </row>
    <row r="166" spans="1:10" ht="25.5" x14ac:dyDescent="0.25">
      <c r="A166" s="1" t="s">
        <v>342</v>
      </c>
      <c r="B166" s="1" t="s">
        <v>350</v>
      </c>
      <c r="C166" s="1" t="s">
        <v>351</v>
      </c>
      <c r="D166">
        <v>160005</v>
      </c>
      <c r="E166" s="2" t="s">
        <v>13</v>
      </c>
      <c r="F166" s="4">
        <v>0.95</v>
      </c>
      <c r="J166" s="3" t="str">
        <f>IF(AND(Tabla11519[[#This Row],[Valor logrado]]&gt;=Tabla11519[[#This Row],[Meta]],Tabla11519[[#This Row],[Valor logrado]]&gt;0,Tabla11519[[#This Row],[Meta]]&gt;0),"Sí","No")</f>
        <v>No</v>
      </c>
    </row>
    <row r="167" spans="1:10" x14ac:dyDescent="0.25">
      <c r="A167" s="1" t="s">
        <v>342</v>
      </c>
      <c r="B167" s="1" t="s">
        <v>352</v>
      </c>
      <c r="C167" s="1" t="s">
        <v>353</v>
      </c>
      <c r="D167">
        <v>160006</v>
      </c>
      <c r="E167" s="2" t="s">
        <v>13</v>
      </c>
      <c r="F167" s="4">
        <v>0.95</v>
      </c>
      <c r="J167" s="3" t="str">
        <f>IF(AND(Tabla11519[[#This Row],[Valor logrado]]&gt;=Tabla11519[[#This Row],[Meta]],Tabla11519[[#This Row],[Valor logrado]]&gt;0,Tabla11519[[#This Row],[Meta]]&gt;0),"Sí","No")</f>
        <v>No</v>
      </c>
    </row>
    <row r="168" spans="1:10" x14ac:dyDescent="0.25">
      <c r="A168" s="1" t="s">
        <v>342</v>
      </c>
      <c r="B168" s="1" t="s">
        <v>354</v>
      </c>
      <c r="C168" s="1" t="s">
        <v>355</v>
      </c>
      <c r="D168">
        <v>160004</v>
      </c>
      <c r="E168" s="2" t="s">
        <v>13</v>
      </c>
      <c r="F168" s="4">
        <v>0.95</v>
      </c>
      <c r="J168" s="3" t="str">
        <f>IF(AND(Tabla11519[[#This Row],[Valor logrado]]&gt;=Tabla11519[[#This Row],[Meta]],Tabla11519[[#This Row],[Valor logrado]]&gt;0,Tabla11519[[#This Row],[Meta]]&gt;0),"Sí","No")</f>
        <v>No</v>
      </c>
    </row>
    <row r="169" spans="1:10" ht="25.5" x14ac:dyDescent="0.25">
      <c r="A169" s="1" t="s">
        <v>342</v>
      </c>
      <c r="B169" s="1" t="s">
        <v>356</v>
      </c>
      <c r="C169" s="1" t="s">
        <v>357</v>
      </c>
      <c r="D169">
        <v>160003</v>
      </c>
      <c r="E169" s="2" t="s">
        <v>13</v>
      </c>
      <c r="F169" s="4">
        <v>0.95</v>
      </c>
      <c r="J169" s="3" t="str">
        <f>IF(AND(Tabla11519[[#This Row],[Valor logrado]]&gt;=Tabla11519[[#This Row],[Meta]],Tabla11519[[#This Row],[Valor logrado]]&gt;0,Tabla11519[[#This Row],[Meta]]&gt;0),"Sí","No")</f>
        <v>No</v>
      </c>
    </row>
    <row r="170" spans="1:10" x14ac:dyDescent="0.25">
      <c r="A170" s="1" t="s">
        <v>342</v>
      </c>
      <c r="B170" s="1" t="s">
        <v>358</v>
      </c>
      <c r="C170" s="1" t="s">
        <v>359</v>
      </c>
      <c r="D170">
        <v>160008</v>
      </c>
      <c r="E170" s="2" t="s">
        <v>13</v>
      </c>
      <c r="F170" s="4">
        <v>0.95</v>
      </c>
      <c r="J170" s="3" t="str">
        <f>IF(AND(Tabla11519[[#This Row],[Valor logrado]]&gt;=Tabla11519[[#This Row],[Meta]],Tabla11519[[#This Row],[Valor logrado]]&gt;0,Tabla11519[[#This Row],[Meta]]&gt;0),"Sí","No")</f>
        <v>No</v>
      </c>
    </row>
    <row r="171" spans="1:10" x14ac:dyDescent="0.25">
      <c r="A171" s="1" t="s">
        <v>360</v>
      </c>
      <c r="B171" s="1" t="s">
        <v>361</v>
      </c>
      <c r="C171" s="1" t="s">
        <v>362</v>
      </c>
      <c r="D171">
        <v>170003</v>
      </c>
      <c r="E171" s="2" t="s">
        <v>33</v>
      </c>
      <c r="F171" s="4">
        <v>0.95</v>
      </c>
      <c r="J171" s="3" t="str">
        <f>IF(AND(Tabla11519[[#This Row],[Valor logrado]]&gt;=Tabla11519[[#This Row],[Meta]],Tabla11519[[#This Row],[Valor logrado]]&gt;0,Tabla11519[[#This Row],[Meta]]&gt;0),"Sí","No")</f>
        <v>No</v>
      </c>
    </row>
    <row r="172" spans="1:10" x14ac:dyDescent="0.25">
      <c r="A172" s="1" t="s">
        <v>360</v>
      </c>
      <c r="B172" s="1" t="s">
        <v>361</v>
      </c>
      <c r="C172" s="1" t="s">
        <v>363</v>
      </c>
      <c r="D172">
        <v>170000</v>
      </c>
      <c r="E172" s="2" t="s">
        <v>16</v>
      </c>
      <c r="F172" s="4">
        <v>0.95</v>
      </c>
      <c r="J172" s="3" t="str">
        <f>IF(AND(Tabla11519[[#This Row],[Valor logrado]]&gt;=Tabla11519[[#This Row],[Meta]],Tabla11519[[#This Row],[Valor logrado]]&gt;0,Tabla11519[[#This Row],[Meta]]&gt;0),"Sí","No")</f>
        <v>No</v>
      </c>
    </row>
    <row r="173" spans="1:10" x14ac:dyDescent="0.25">
      <c r="A173" s="1" t="s">
        <v>360</v>
      </c>
      <c r="B173" s="1" t="s">
        <v>361</v>
      </c>
      <c r="C173" s="1" t="s">
        <v>364</v>
      </c>
      <c r="D173">
        <v>170002</v>
      </c>
      <c r="E173" s="2" t="s">
        <v>33</v>
      </c>
      <c r="F173" s="4">
        <v>0.95</v>
      </c>
      <c r="J173" s="3" t="str">
        <f>IF(AND(Tabla11519[[#This Row],[Valor logrado]]&gt;=Tabla11519[[#This Row],[Meta]],Tabla11519[[#This Row],[Valor logrado]]&gt;0,Tabla11519[[#This Row],[Meta]]&gt;0),"Sí","No")</f>
        <v>No</v>
      </c>
    </row>
    <row r="174" spans="1:10" x14ac:dyDescent="0.25">
      <c r="A174" s="1" t="s">
        <v>360</v>
      </c>
      <c r="B174" s="1" t="s">
        <v>361</v>
      </c>
      <c r="C174" s="1" t="s">
        <v>365</v>
      </c>
      <c r="D174">
        <v>170001</v>
      </c>
      <c r="E174" s="2" t="s">
        <v>33</v>
      </c>
      <c r="F174" s="4">
        <v>0.95</v>
      </c>
      <c r="J174" s="3" t="str">
        <f>IF(AND(Tabla11519[[#This Row],[Valor logrado]]&gt;=Tabla11519[[#This Row],[Meta]],Tabla11519[[#This Row],[Valor logrado]]&gt;0,Tabla11519[[#This Row],[Meta]]&gt;0),"Sí","No")</f>
        <v>No</v>
      </c>
    </row>
    <row r="175" spans="1:10" x14ac:dyDescent="0.25">
      <c r="A175" s="1" t="s">
        <v>366</v>
      </c>
      <c r="B175" s="1" t="s">
        <v>367</v>
      </c>
      <c r="C175" s="1" t="s">
        <v>368</v>
      </c>
      <c r="D175">
        <v>180000</v>
      </c>
      <c r="E175" s="2" t="s">
        <v>91</v>
      </c>
      <c r="F175" s="4">
        <v>0.95</v>
      </c>
      <c r="J175" s="3" t="str">
        <f>IF(AND(Tabla11519[[#This Row],[Valor logrado]]&gt;=Tabla11519[[#This Row],[Meta]],Tabla11519[[#This Row],[Valor logrado]]&gt;0,Tabla11519[[#This Row],[Meta]]&gt;0),"Sí","No")</f>
        <v>No</v>
      </c>
    </row>
    <row r="176" spans="1:10" ht="25.5" x14ac:dyDescent="0.25">
      <c r="A176" s="1" t="s">
        <v>366</v>
      </c>
      <c r="B176" s="1" t="s">
        <v>367</v>
      </c>
      <c r="C176" s="1" t="s">
        <v>369</v>
      </c>
      <c r="D176">
        <v>180005</v>
      </c>
      <c r="E176" s="2" t="s">
        <v>33</v>
      </c>
      <c r="F176" s="4">
        <v>0.95</v>
      </c>
      <c r="J176" s="3" t="str">
        <f>IF(AND(Tabla11519[[#This Row],[Valor logrado]]&gt;=Tabla11519[[#This Row],[Meta]],Tabla11519[[#This Row],[Valor logrado]]&gt;0,Tabla11519[[#This Row],[Meta]]&gt;0),"Sí","No")</f>
        <v>No</v>
      </c>
    </row>
    <row r="177" spans="1:10" x14ac:dyDescent="0.25">
      <c r="A177" s="1" t="s">
        <v>366</v>
      </c>
      <c r="B177" s="1" t="s">
        <v>370</v>
      </c>
      <c r="C177" s="1" t="s">
        <v>371</v>
      </c>
      <c r="D177">
        <v>180003</v>
      </c>
      <c r="E177" s="2" t="s">
        <v>13</v>
      </c>
      <c r="F177" s="4">
        <v>0.95</v>
      </c>
      <c r="J177" s="3" t="str">
        <f>IF(AND(Tabla11519[[#This Row],[Valor logrado]]&gt;=Tabla11519[[#This Row],[Meta]],Tabla11519[[#This Row],[Valor logrado]]&gt;0,Tabla11519[[#This Row],[Meta]]&gt;0),"Sí","No")</f>
        <v>No</v>
      </c>
    </row>
    <row r="178" spans="1:10" x14ac:dyDescent="0.25">
      <c r="A178" s="1" t="s">
        <v>366</v>
      </c>
      <c r="B178" s="1" t="s">
        <v>372</v>
      </c>
      <c r="C178" s="1" t="s">
        <v>373</v>
      </c>
      <c r="D178">
        <v>180001</v>
      </c>
      <c r="E178" s="2" t="s">
        <v>13</v>
      </c>
      <c r="F178" s="4">
        <v>0.95</v>
      </c>
      <c r="J178" s="3" t="str">
        <f>IF(AND(Tabla11519[[#This Row],[Valor logrado]]&gt;=Tabla11519[[#This Row],[Meta]],Tabla11519[[#This Row],[Valor logrado]]&gt;0,Tabla11519[[#This Row],[Meta]]&gt;0),"Sí","No")</f>
        <v>No</v>
      </c>
    </row>
    <row r="179" spans="1:10" x14ac:dyDescent="0.25">
      <c r="A179" s="1" t="s">
        <v>366</v>
      </c>
      <c r="B179" s="1" t="s">
        <v>374</v>
      </c>
      <c r="C179" s="1" t="s">
        <v>375</v>
      </c>
      <c r="D179">
        <v>180002</v>
      </c>
      <c r="E179" s="2" t="s">
        <v>13</v>
      </c>
      <c r="F179" s="4">
        <v>0.95</v>
      </c>
      <c r="J179" s="3" t="str">
        <f>IF(AND(Tabla11519[[#This Row],[Valor logrado]]&gt;=Tabla11519[[#This Row],[Meta]],Tabla11519[[#This Row],[Valor logrado]]&gt;0,Tabla11519[[#This Row],[Meta]]&gt;0),"Sí","No")</f>
        <v>No</v>
      </c>
    </row>
    <row r="180" spans="1:10" x14ac:dyDescent="0.25">
      <c r="A180" s="1" t="s">
        <v>376</v>
      </c>
      <c r="B180" s="1" t="s">
        <v>377</v>
      </c>
      <c r="C180" s="1" t="s">
        <v>378</v>
      </c>
      <c r="D180">
        <v>190000</v>
      </c>
      <c r="E180" s="2" t="s">
        <v>16</v>
      </c>
      <c r="F180" s="4">
        <v>0.95</v>
      </c>
      <c r="J180" s="3" t="str">
        <f>IF(AND(Tabla11519[[#This Row],[Valor logrado]]&gt;=Tabla11519[[#This Row],[Meta]],Tabla11519[[#This Row],[Valor logrado]]&gt;0,Tabla11519[[#This Row],[Meta]]&gt;0),"Sí","No")</f>
        <v>No</v>
      </c>
    </row>
    <row r="181" spans="1:10" x14ac:dyDescent="0.25">
      <c r="A181" s="1" t="s">
        <v>376</v>
      </c>
      <c r="B181" s="1" t="s">
        <v>379</v>
      </c>
      <c r="C181" s="1" t="s">
        <v>380</v>
      </c>
      <c r="D181">
        <v>190006</v>
      </c>
      <c r="E181" s="2" t="s">
        <v>33</v>
      </c>
      <c r="F181" s="4">
        <v>0.95</v>
      </c>
      <c r="J181" s="3" t="str">
        <f>IF(AND(Tabla11519[[#This Row],[Valor logrado]]&gt;=Tabla11519[[#This Row],[Meta]],Tabla11519[[#This Row],[Valor logrado]]&gt;0,Tabla11519[[#This Row],[Meta]]&gt;0),"Sí","No")</f>
        <v>No</v>
      </c>
    </row>
    <row r="182" spans="1:10" x14ac:dyDescent="0.25">
      <c r="A182" s="1" t="s">
        <v>376</v>
      </c>
      <c r="B182" s="1" t="s">
        <v>379</v>
      </c>
      <c r="C182" s="1" t="s">
        <v>381</v>
      </c>
      <c r="D182">
        <v>190003</v>
      </c>
      <c r="E182" s="2" t="s">
        <v>13</v>
      </c>
      <c r="F182" s="4">
        <v>0.95</v>
      </c>
      <c r="J182" s="3" t="str">
        <f>IF(AND(Tabla11519[[#This Row],[Valor logrado]]&gt;=Tabla11519[[#This Row],[Meta]],Tabla11519[[#This Row],[Valor logrado]]&gt;0,Tabla11519[[#This Row],[Meta]]&gt;0),"Sí","No")</f>
        <v>No</v>
      </c>
    </row>
    <row r="183" spans="1:10" x14ac:dyDescent="0.25">
      <c r="A183" s="1" t="s">
        <v>376</v>
      </c>
      <c r="B183" s="1" t="s">
        <v>382</v>
      </c>
      <c r="C183" s="1" t="s">
        <v>383</v>
      </c>
      <c r="D183">
        <v>190002</v>
      </c>
      <c r="E183" s="2" t="s">
        <v>13</v>
      </c>
      <c r="F183" s="4">
        <v>0.95</v>
      </c>
      <c r="J183" s="3" t="str">
        <f>IF(AND(Tabla11519[[#This Row],[Valor logrado]]&gt;=Tabla11519[[#This Row],[Meta]],Tabla11519[[#This Row],[Valor logrado]]&gt;0,Tabla11519[[#This Row],[Meta]]&gt;0),"Sí","No")</f>
        <v>No</v>
      </c>
    </row>
    <row r="184" spans="1:10" x14ac:dyDescent="0.25">
      <c r="A184" s="1" t="s">
        <v>376</v>
      </c>
      <c r="B184" s="1" t="s">
        <v>384</v>
      </c>
      <c r="C184" s="1" t="s">
        <v>385</v>
      </c>
      <c r="D184">
        <v>190001</v>
      </c>
      <c r="E184" s="2" t="s">
        <v>13</v>
      </c>
      <c r="F184" s="4">
        <v>0.95</v>
      </c>
      <c r="J184" s="3" t="str">
        <f>IF(AND(Tabla11519[[#This Row],[Valor logrado]]&gt;=Tabla11519[[#This Row],[Meta]],Tabla11519[[#This Row],[Valor logrado]]&gt;0,Tabla11519[[#This Row],[Meta]]&gt;0),"Sí","No")</f>
        <v>No</v>
      </c>
    </row>
    <row r="185" spans="1:10" x14ac:dyDescent="0.25">
      <c r="A185" s="1" t="s">
        <v>386</v>
      </c>
      <c r="B185" s="1" t="s">
        <v>387</v>
      </c>
      <c r="C185" s="1" t="s">
        <v>388</v>
      </c>
      <c r="D185">
        <v>200004</v>
      </c>
      <c r="E185" s="2" t="s">
        <v>33</v>
      </c>
      <c r="F185" s="4">
        <v>0.95</v>
      </c>
      <c r="J185" s="3" t="str">
        <f>IF(AND(Tabla11519[[#This Row],[Valor logrado]]&gt;=Tabla11519[[#This Row],[Meta]],Tabla11519[[#This Row],[Valor logrado]]&gt;0,Tabla11519[[#This Row],[Meta]]&gt;0),"Sí","No")</f>
        <v>No</v>
      </c>
    </row>
    <row r="186" spans="1:10" x14ac:dyDescent="0.25">
      <c r="A186" s="1" t="s">
        <v>386</v>
      </c>
      <c r="B186" s="1" t="s">
        <v>387</v>
      </c>
      <c r="C186" s="1" t="s">
        <v>389</v>
      </c>
      <c r="D186">
        <v>200003</v>
      </c>
      <c r="E186" s="2" t="s">
        <v>33</v>
      </c>
      <c r="F186" s="4">
        <v>0.95</v>
      </c>
      <c r="J186" s="3" t="str">
        <f>IF(AND(Tabla11519[[#This Row],[Valor logrado]]&gt;=Tabla11519[[#This Row],[Meta]],Tabla11519[[#This Row],[Valor logrado]]&gt;0,Tabla11519[[#This Row],[Meta]]&gt;0),"Sí","No")</f>
        <v>No</v>
      </c>
    </row>
    <row r="187" spans="1:10" x14ac:dyDescent="0.25">
      <c r="A187" s="1" t="s">
        <v>386</v>
      </c>
      <c r="B187" s="1" t="s">
        <v>387</v>
      </c>
      <c r="C187" s="1" t="s">
        <v>390</v>
      </c>
      <c r="D187">
        <v>200000</v>
      </c>
      <c r="E187" s="2" t="s">
        <v>16</v>
      </c>
      <c r="F187" s="4">
        <v>0.95</v>
      </c>
      <c r="J187" s="3" t="str">
        <f>IF(AND(Tabla11519[[#This Row],[Valor logrado]]&gt;=Tabla11519[[#This Row],[Meta]],Tabla11519[[#This Row],[Valor logrado]]&gt;0,Tabla11519[[#This Row],[Meta]]&gt;0),"Sí","No")</f>
        <v>No</v>
      </c>
    </row>
    <row r="188" spans="1:10" x14ac:dyDescent="0.25">
      <c r="A188" s="1" t="s">
        <v>386</v>
      </c>
      <c r="B188" s="1" t="s">
        <v>387</v>
      </c>
      <c r="C188" s="1" t="s">
        <v>391</v>
      </c>
      <c r="D188">
        <v>200001</v>
      </c>
      <c r="E188" s="2" t="s">
        <v>33</v>
      </c>
      <c r="F188" s="4">
        <v>0.95</v>
      </c>
      <c r="J188" s="3" t="str">
        <f>IF(AND(Tabla11519[[#This Row],[Valor logrado]]&gt;=Tabla11519[[#This Row],[Meta]],Tabla11519[[#This Row],[Valor logrado]]&gt;0,Tabla11519[[#This Row],[Meta]]&gt;0),"Sí","No")</f>
        <v>No</v>
      </c>
    </row>
    <row r="189" spans="1:10" x14ac:dyDescent="0.25">
      <c r="A189" s="1" t="s">
        <v>386</v>
      </c>
      <c r="B189" s="1" t="s">
        <v>387</v>
      </c>
      <c r="C189" s="1" t="s">
        <v>392</v>
      </c>
      <c r="D189">
        <v>200002</v>
      </c>
      <c r="E189" s="2" t="s">
        <v>33</v>
      </c>
      <c r="F189" s="4">
        <v>0.95</v>
      </c>
      <c r="J189" s="3" t="str">
        <f>IF(AND(Tabla11519[[#This Row],[Valor logrado]]&gt;=Tabla11519[[#This Row],[Meta]],Tabla11519[[#This Row],[Valor logrado]]&gt;0,Tabla11519[[#This Row],[Meta]]&gt;0),"Sí","No")</f>
        <v>No</v>
      </c>
    </row>
    <row r="190" spans="1:10" x14ac:dyDescent="0.25">
      <c r="A190" s="1" t="s">
        <v>386</v>
      </c>
      <c r="B190" s="1" t="s">
        <v>393</v>
      </c>
      <c r="C190" s="1" t="s">
        <v>394</v>
      </c>
      <c r="D190">
        <v>200010</v>
      </c>
      <c r="E190" s="2" t="s">
        <v>13</v>
      </c>
      <c r="F190" s="4">
        <v>0.95</v>
      </c>
      <c r="J190" s="3" t="str">
        <f>IF(AND(Tabla11519[[#This Row],[Valor logrado]]&gt;=Tabla11519[[#This Row],[Meta]],Tabla11519[[#This Row],[Valor logrado]]&gt;0,Tabla11519[[#This Row],[Meta]]&gt;0),"Sí","No")</f>
        <v>No</v>
      </c>
    </row>
    <row r="191" spans="1:10" x14ac:dyDescent="0.25">
      <c r="A191" s="1" t="s">
        <v>386</v>
      </c>
      <c r="B191" s="1" t="s">
        <v>395</v>
      </c>
      <c r="C191" s="1" t="s">
        <v>396</v>
      </c>
      <c r="D191">
        <v>200007</v>
      </c>
      <c r="E191" s="2" t="s">
        <v>13</v>
      </c>
      <c r="F191" s="4">
        <v>0.95</v>
      </c>
      <c r="J191" s="3" t="str">
        <f>IF(AND(Tabla11519[[#This Row],[Valor logrado]]&gt;=Tabla11519[[#This Row],[Meta]],Tabla11519[[#This Row],[Valor logrado]]&gt;0,Tabla11519[[#This Row],[Meta]]&gt;0),"Sí","No")</f>
        <v>No</v>
      </c>
    </row>
    <row r="192" spans="1:10" x14ac:dyDescent="0.25">
      <c r="A192" s="1" t="s">
        <v>386</v>
      </c>
      <c r="B192" s="1" t="s">
        <v>397</v>
      </c>
      <c r="C192" s="1" t="s">
        <v>398</v>
      </c>
      <c r="D192">
        <v>200009</v>
      </c>
      <c r="E192" s="2" t="s">
        <v>13</v>
      </c>
      <c r="F192" s="4">
        <v>0.95</v>
      </c>
      <c r="J192" s="3" t="str">
        <f>IF(AND(Tabla11519[[#This Row],[Valor logrado]]&gt;=Tabla11519[[#This Row],[Meta]],Tabla11519[[#This Row],[Valor logrado]]&gt;0,Tabla11519[[#This Row],[Meta]]&gt;0),"Sí","No")</f>
        <v>No</v>
      </c>
    </row>
    <row r="193" spans="1:10" x14ac:dyDescent="0.25">
      <c r="A193" s="1" t="s">
        <v>386</v>
      </c>
      <c r="B193" s="1" t="s">
        <v>399</v>
      </c>
      <c r="C193" s="1" t="s">
        <v>400</v>
      </c>
      <c r="D193">
        <v>200011</v>
      </c>
      <c r="E193" s="2" t="s">
        <v>13</v>
      </c>
      <c r="F193" s="4">
        <v>0.95</v>
      </c>
      <c r="J193" s="3" t="str">
        <f>IF(AND(Tabla11519[[#This Row],[Valor logrado]]&gt;=Tabla11519[[#This Row],[Meta]],Tabla11519[[#This Row],[Valor logrado]]&gt;0,Tabla11519[[#This Row],[Meta]]&gt;0),"Sí","No")</f>
        <v>No</v>
      </c>
    </row>
    <row r="194" spans="1:10" x14ac:dyDescent="0.25">
      <c r="A194" s="1" t="s">
        <v>386</v>
      </c>
      <c r="B194" s="1" t="s">
        <v>401</v>
      </c>
      <c r="C194" s="1" t="s">
        <v>402</v>
      </c>
      <c r="D194">
        <v>200008</v>
      </c>
      <c r="E194" s="2" t="s">
        <v>13</v>
      </c>
      <c r="F194" s="4">
        <v>0.95</v>
      </c>
      <c r="J194" s="3" t="str">
        <f>IF(AND(Tabla11519[[#This Row],[Valor logrado]]&gt;=Tabla11519[[#This Row],[Meta]],Tabla11519[[#This Row],[Valor logrado]]&gt;0,Tabla11519[[#This Row],[Meta]]&gt;0),"Sí","No")</f>
        <v>No</v>
      </c>
    </row>
    <row r="195" spans="1:10" x14ac:dyDescent="0.25">
      <c r="A195" s="1" t="s">
        <v>386</v>
      </c>
      <c r="B195" s="1" t="s">
        <v>403</v>
      </c>
      <c r="C195" s="1" t="s">
        <v>404</v>
      </c>
      <c r="D195">
        <v>200005</v>
      </c>
      <c r="E195" s="2" t="s">
        <v>13</v>
      </c>
      <c r="F195" s="4">
        <v>0.95</v>
      </c>
      <c r="J195" s="3" t="str">
        <f>IF(AND(Tabla11519[[#This Row],[Valor logrado]]&gt;=Tabla11519[[#This Row],[Meta]],Tabla11519[[#This Row],[Valor logrado]]&gt;0,Tabla11519[[#This Row],[Meta]]&gt;0),"Sí","No")</f>
        <v>No</v>
      </c>
    </row>
    <row r="196" spans="1:10" ht="25.5" x14ac:dyDescent="0.25">
      <c r="A196" s="1" t="s">
        <v>386</v>
      </c>
      <c r="B196" s="1" t="s">
        <v>405</v>
      </c>
      <c r="C196" s="1" t="s">
        <v>406</v>
      </c>
      <c r="D196">
        <v>200006</v>
      </c>
      <c r="E196" s="2" t="s">
        <v>13</v>
      </c>
      <c r="F196" s="4">
        <v>0.95</v>
      </c>
      <c r="J196" s="3" t="str">
        <f>IF(AND(Tabla11519[[#This Row],[Valor logrado]]&gt;=Tabla11519[[#This Row],[Meta]],Tabla11519[[#This Row],[Valor logrado]]&gt;0,Tabla11519[[#This Row],[Meta]]&gt;0),"Sí","No")</f>
        <v>No</v>
      </c>
    </row>
    <row r="197" spans="1:10" x14ac:dyDescent="0.25">
      <c r="A197" s="1" t="s">
        <v>386</v>
      </c>
      <c r="B197" s="1" t="s">
        <v>407</v>
      </c>
      <c r="C197" s="1" t="s">
        <v>408</v>
      </c>
      <c r="D197">
        <v>200012</v>
      </c>
      <c r="E197" s="2" t="s">
        <v>13</v>
      </c>
      <c r="F197" s="4">
        <v>0.95</v>
      </c>
      <c r="J197" s="3" t="str">
        <f>IF(AND(Tabla11519[[#This Row],[Valor logrado]]&gt;=Tabla11519[[#This Row],[Meta]],Tabla11519[[#This Row],[Valor logrado]]&gt;0,Tabla11519[[#This Row],[Meta]]&gt;0),"Sí","No")</f>
        <v>No</v>
      </c>
    </row>
    <row r="198" spans="1:10" x14ac:dyDescent="0.25">
      <c r="A198" s="1" t="s">
        <v>409</v>
      </c>
      <c r="B198" s="1" t="s">
        <v>410</v>
      </c>
      <c r="C198" s="1" t="s">
        <v>411</v>
      </c>
      <c r="D198">
        <v>210000</v>
      </c>
      <c r="E198" s="2" t="s">
        <v>16</v>
      </c>
      <c r="F198" s="4">
        <v>0.95</v>
      </c>
      <c r="J198" s="3" t="str">
        <f>IF(AND(Tabla11519[[#This Row],[Valor logrado]]&gt;=Tabla11519[[#This Row],[Meta]],Tabla11519[[#This Row],[Valor logrado]]&gt;0,Tabla11519[[#This Row],[Meta]]&gt;0),"Sí","No")</f>
        <v>No</v>
      </c>
    </row>
    <row r="199" spans="1:10" x14ac:dyDescent="0.25">
      <c r="A199" s="1" t="s">
        <v>409</v>
      </c>
      <c r="B199" s="1" t="s">
        <v>412</v>
      </c>
      <c r="C199" s="1" t="s">
        <v>413</v>
      </c>
      <c r="D199">
        <v>210011</v>
      </c>
      <c r="E199" s="2" t="s">
        <v>13</v>
      </c>
      <c r="F199" s="4">
        <v>0.95</v>
      </c>
      <c r="J199" s="3" t="str">
        <f>IF(AND(Tabla11519[[#This Row],[Valor logrado]]&gt;=Tabla11519[[#This Row],[Meta]],Tabla11519[[#This Row],[Valor logrado]]&gt;0,Tabla11519[[#This Row],[Meta]]&gt;0),"Sí","No")</f>
        <v>No</v>
      </c>
    </row>
    <row r="200" spans="1:10" x14ac:dyDescent="0.25">
      <c r="A200" s="1" t="s">
        <v>409</v>
      </c>
      <c r="B200" s="1" t="s">
        <v>414</v>
      </c>
      <c r="C200" s="1" t="s">
        <v>415</v>
      </c>
      <c r="D200">
        <v>210010</v>
      </c>
      <c r="E200" s="2" t="s">
        <v>13</v>
      </c>
      <c r="F200" s="4">
        <v>0.95</v>
      </c>
      <c r="J200" s="3" t="str">
        <f>IF(AND(Tabla11519[[#This Row],[Valor logrado]]&gt;=Tabla11519[[#This Row],[Meta]],Tabla11519[[#This Row],[Valor logrado]]&gt;0,Tabla11519[[#This Row],[Meta]]&gt;0),"Sí","No")</f>
        <v>No</v>
      </c>
    </row>
    <row r="201" spans="1:10" x14ac:dyDescent="0.25">
      <c r="A201" s="1" t="s">
        <v>409</v>
      </c>
      <c r="B201" s="1" t="s">
        <v>416</v>
      </c>
      <c r="C201" s="1" t="s">
        <v>417</v>
      </c>
      <c r="D201">
        <v>210002</v>
      </c>
      <c r="E201" s="2" t="s">
        <v>13</v>
      </c>
      <c r="F201" s="4">
        <v>0.95</v>
      </c>
      <c r="J201" s="3" t="str">
        <f>IF(AND(Tabla11519[[#This Row],[Valor logrado]]&gt;=Tabla11519[[#This Row],[Meta]],Tabla11519[[#This Row],[Valor logrado]]&gt;0,Tabla11519[[#This Row],[Meta]]&gt;0),"Sí","No")</f>
        <v>No</v>
      </c>
    </row>
    <row r="202" spans="1:10" x14ac:dyDescent="0.25">
      <c r="A202" s="1" t="s">
        <v>409</v>
      </c>
      <c r="B202" s="1" t="s">
        <v>418</v>
      </c>
      <c r="C202" s="1" t="s">
        <v>419</v>
      </c>
      <c r="D202">
        <v>210006</v>
      </c>
      <c r="E202" s="2" t="s">
        <v>13</v>
      </c>
      <c r="F202" s="4">
        <v>0.95</v>
      </c>
      <c r="J202" s="3" t="str">
        <f>IF(AND(Tabla11519[[#This Row],[Valor logrado]]&gt;=Tabla11519[[#This Row],[Meta]],Tabla11519[[#This Row],[Valor logrado]]&gt;0,Tabla11519[[#This Row],[Meta]]&gt;0),"Sí","No")</f>
        <v>No</v>
      </c>
    </row>
    <row r="203" spans="1:10" x14ac:dyDescent="0.25">
      <c r="A203" s="1" t="s">
        <v>409</v>
      </c>
      <c r="B203" s="1" t="s">
        <v>420</v>
      </c>
      <c r="C203" s="1" t="s">
        <v>421</v>
      </c>
      <c r="D203">
        <v>210007</v>
      </c>
      <c r="E203" s="2" t="s">
        <v>13</v>
      </c>
      <c r="F203" s="4">
        <v>0.95</v>
      </c>
      <c r="J203" s="3" t="str">
        <f>IF(AND(Tabla11519[[#This Row],[Valor logrado]]&gt;=Tabla11519[[#This Row],[Meta]],Tabla11519[[#This Row],[Valor logrado]]&gt;0,Tabla11519[[#This Row],[Meta]]&gt;0),"Sí","No")</f>
        <v>No</v>
      </c>
    </row>
    <row r="204" spans="1:10" x14ac:dyDescent="0.25">
      <c r="A204" s="1" t="s">
        <v>409</v>
      </c>
      <c r="B204" s="1" t="s">
        <v>422</v>
      </c>
      <c r="C204" s="1" t="s">
        <v>423</v>
      </c>
      <c r="D204">
        <v>210004</v>
      </c>
      <c r="E204" s="2" t="s">
        <v>13</v>
      </c>
      <c r="F204" s="4">
        <v>0.95</v>
      </c>
      <c r="J204" s="3" t="str">
        <f>IF(AND(Tabla11519[[#This Row],[Valor logrado]]&gt;=Tabla11519[[#This Row],[Meta]],Tabla11519[[#This Row],[Valor logrado]]&gt;0,Tabla11519[[#This Row],[Meta]]&gt;0),"Sí","No")</f>
        <v>No</v>
      </c>
    </row>
    <row r="205" spans="1:10" x14ac:dyDescent="0.25">
      <c r="A205" s="1" t="s">
        <v>409</v>
      </c>
      <c r="B205" s="1" t="s">
        <v>424</v>
      </c>
      <c r="C205" s="1" t="s">
        <v>425</v>
      </c>
      <c r="D205">
        <v>210005</v>
      </c>
      <c r="E205" s="2" t="s">
        <v>13</v>
      </c>
      <c r="F205" s="4">
        <v>0.95</v>
      </c>
      <c r="J205" s="3" t="str">
        <f>IF(AND(Tabla11519[[#This Row],[Valor logrado]]&gt;=Tabla11519[[#This Row],[Meta]],Tabla11519[[#This Row],[Valor logrado]]&gt;0,Tabla11519[[#This Row],[Meta]]&gt;0),"Sí","No")</f>
        <v>No</v>
      </c>
    </row>
    <row r="206" spans="1:10" x14ac:dyDescent="0.25">
      <c r="A206" s="1" t="s">
        <v>409</v>
      </c>
      <c r="B206" s="1" t="s">
        <v>426</v>
      </c>
      <c r="C206" s="1" t="s">
        <v>427</v>
      </c>
      <c r="D206">
        <v>210013</v>
      </c>
      <c r="E206" s="2" t="s">
        <v>13</v>
      </c>
      <c r="F206" s="4">
        <v>0.95</v>
      </c>
      <c r="J206" s="3" t="str">
        <f>IF(AND(Tabla11519[[#This Row],[Valor logrado]]&gt;=Tabla11519[[#This Row],[Meta]],Tabla11519[[#This Row],[Valor logrado]]&gt;0,Tabla11519[[#This Row],[Meta]]&gt;0),"Sí","No")</f>
        <v>No</v>
      </c>
    </row>
    <row r="207" spans="1:10" x14ac:dyDescent="0.25">
      <c r="A207" s="1" t="s">
        <v>409</v>
      </c>
      <c r="B207" s="1" t="s">
        <v>428</v>
      </c>
      <c r="C207" s="1" t="s">
        <v>429</v>
      </c>
      <c r="D207">
        <v>210003</v>
      </c>
      <c r="E207" s="2" t="s">
        <v>13</v>
      </c>
      <c r="F207" s="4">
        <v>0.95</v>
      </c>
      <c r="J207" s="3" t="str">
        <f>IF(AND(Tabla11519[[#This Row],[Valor logrado]]&gt;=Tabla11519[[#This Row],[Meta]],Tabla11519[[#This Row],[Valor logrado]]&gt;0,Tabla11519[[#This Row],[Meta]]&gt;0),"Sí","No")</f>
        <v>No</v>
      </c>
    </row>
    <row r="208" spans="1:10" x14ac:dyDescent="0.25">
      <c r="A208" s="1" t="s">
        <v>409</v>
      </c>
      <c r="B208" s="1" t="s">
        <v>430</v>
      </c>
      <c r="C208" s="1" t="s">
        <v>431</v>
      </c>
      <c r="D208">
        <v>210012</v>
      </c>
      <c r="E208" s="2" t="s">
        <v>13</v>
      </c>
      <c r="F208" s="4">
        <v>0.95</v>
      </c>
      <c r="J208" s="3" t="str">
        <f>IF(AND(Tabla11519[[#This Row],[Valor logrado]]&gt;=Tabla11519[[#This Row],[Meta]],Tabla11519[[#This Row],[Valor logrado]]&gt;0,Tabla11519[[#This Row],[Meta]]&gt;0),"Sí","No")</f>
        <v>No</v>
      </c>
    </row>
    <row r="209" spans="1:10" x14ac:dyDescent="0.25">
      <c r="A209" s="1" t="s">
        <v>409</v>
      </c>
      <c r="B209" s="1" t="s">
        <v>432</v>
      </c>
      <c r="C209" s="1" t="s">
        <v>433</v>
      </c>
      <c r="D209">
        <v>210001</v>
      </c>
      <c r="E209" s="2" t="s">
        <v>13</v>
      </c>
      <c r="F209" s="4">
        <v>0.95</v>
      </c>
      <c r="J209" s="3" t="str">
        <f>IF(AND(Tabla11519[[#This Row],[Valor logrado]]&gt;=Tabla11519[[#This Row],[Meta]],Tabla11519[[#This Row],[Valor logrado]]&gt;0,Tabla11519[[#This Row],[Meta]]&gt;0),"Sí","No")</f>
        <v>No</v>
      </c>
    </row>
    <row r="210" spans="1:10" x14ac:dyDescent="0.25">
      <c r="A210" s="1" t="s">
        <v>409</v>
      </c>
      <c r="B210" s="1" t="s">
        <v>434</v>
      </c>
      <c r="C210" s="1" t="s">
        <v>435</v>
      </c>
      <c r="D210">
        <v>210009</v>
      </c>
      <c r="E210" s="2" t="s">
        <v>13</v>
      </c>
      <c r="F210" s="4">
        <v>0.95</v>
      </c>
      <c r="J210" s="3" t="str">
        <f>IF(AND(Tabla11519[[#This Row],[Valor logrado]]&gt;=Tabla11519[[#This Row],[Meta]],Tabla11519[[#This Row],[Valor logrado]]&gt;0,Tabla11519[[#This Row],[Meta]]&gt;0),"Sí","No")</f>
        <v>No</v>
      </c>
    </row>
    <row r="211" spans="1:10" x14ac:dyDescent="0.25">
      <c r="A211" s="1" t="s">
        <v>409</v>
      </c>
      <c r="B211" s="1" t="s">
        <v>436</v>
      </c>
      <c r="C211" s="1" t="s">
        <v>437</v>
      </c>
      <c r="D211">
        <v>210008</v>
      </c>
      <c r="E211" s="2" t="s">
        <v>13</v>
      </c>
      <c r="F211" s="4">
        <v>0.95</v>
      </c>
      <c r="J211" s="3" t="str">
        <f>IF(AND(Tabla11519[[#This Row],[Valor logrado]]&gt;=Tabla11519[[#This Row],[Meta]],Tabla11519[[#This Row],[Valor logrado]]&gt;0,Tabla11519[[#This Row],[Meta]]&gt;0),"Sí","No")</f>
        <v>No</v>
      </c>
    </row>
    <row r="212" spans="1:10" x14ac:dyDescent="0.25">
      <c r="A212" s="1" t="s">
        <v>409</v>
      </c>
      <c r="B212" s="1" t="s">
        <v>438</v>
      </c>
      <c r="C212" s="1" t="s">
        <v>439</v>
      </c>
      <c r="D212">
        <v>210014</v>
      </c>
      <c r="E212" s="2" t="s">
        <v>13</v>
      </c>
      <c r="F212" s="4">
        <v>0.95</v>
      </c>
      <c r="J212" s="3" t="str">
        <f>IF(AND(Tabla11519[[#This Row],[Valor logrado]]&gt;=Tabla11519[[#This Row],[Meta]],Tabla11519[[#This Row],[Valor logrado]]&gt;0,Tabla11519[[#This Row],[Meta]]&gt;0),"Sí","No")</f>
        <v>No</v>
      </c>
    </row>
    <row r="213" spans="1:10" x14ac:dyDescent="0.25">
      <c r="A213" s="1" t="s">
        <v>440</v>
      </c>
      <c r="B213" s="1" t="s">
        <v>441</v>
      </c>
      <c r="C213" s="1" t="s">
        <v>442</v>
      </c>
      <c r="D213">
        <v>220001</v>
      </c>
      <c r="E213" s="2" t="s">
        <v>33</v>
      </c>
      <c r="F213" s="4">
        <v>0.95</v>
      </c>
      <c r="J213" s="3" t="str">
        <f>IF(AND(Tabla11519[[#This Row],[Valor logrado]]&gt;=Tabla11519[[#This Row],[Meta]],Tabla11519[[#This Row],[Valor logrado]]&gt;0,Tabla11519[[#This Row],[Meta]]&gt;0),"Sí","No")</f>
        <v>No</v>
      </c>
    </row>
    <row r="214" spans="1:10" x14ac:dyDescent="0.25">
      <c r="A214" s="1" t="s">
        <v>440</v>
      </c>
      <c r="B214" s="1" t="s">
        <v>441</v>
      </c>
      <c r="C214" s="1" t="s">
        <v>443</v>
      </c>
      <c r="D214">
        <v>220000</v>
      </c>
      <c r="E214" s="2" t="s">
        <v>16</v>
      </c>
      <c r="F214" s="4">
        <v>0.95</v>
      </c>
      <c r="J214" s="3" t="str">
        <f>IF(AND(Tabla11519[[#This Row],[Valor logrado]]&gt;=Tabla11519[[#This Row],[Meta]],Tabla11519[[#This Row],[Valor logrado]]&gt;0,Tabla11519[[#This Row],[Meta]]&gt;0),"Sí","No")</f>
        <v>No</v>
      </c>
    </row>
    <row r="215" spans="1:10" x14ac:dyDescent="0.25">
      <c r="A215" s="1" t="s">
        <v>440</v>
      </c>
      <c r="B215" s="1" t="s">
        <v>444</v>
      </c>
      <c r="C215" s="1" t="s">
        <v>445</v>
      </c>
      <c r="D215">
        <v>220005</v>
      </c>
      <c r="E215" s="2" t="s">
        <v>13</v>
      </c>
      <c r="F215" s="4">
        <v>0.95</v>
      </c>
      <c r="J215" s="3" t="str">
        <f>IF(AND(Tabla11519[[#This Row],[Valor logrado]]&gt;=Tabla11519[[#This Row],[Meta]],Tabla11519[[#This Row],[Valor logrado]]&gt;0,Tabla11519[[#This Row],[Meta]]&gt;0),"Sí","No")</f>
        <v>No</v>
      </c>
    </row>
    <row r="216" spans="1:10" x14ac:dyDescent="0.25">
      <c r="A216" s="1" t="s">
        <v>440</v>
      </c>
      <c r="B216" s="1" t="s">
        <v>444</v>
      </c>
      <c r="C216" s="1" t="s">
        <v>446</v>
      </c>
      <c r="D216">
        <v>220009</v>
      </c>
      <c r="E216" s="2" t="s">
        <v>33</v>
      </c>
      <c r="F216" s="4">
        <v>0.95</v>
      </c>
      <c r="J216" s="3" t="str">
        <f>IF(AND(Tabla11519[[#This Row],[Valor logrado]]&gt;=Tabla11519[[#This Row],[Meta]],Tabla11519[[#This Row],[Valor logrado]]&gt;0,Tabla11519[[#This Row],[Meta]]&gt;0),"Sí","No")</f>
        <v>No</v>
      </c>
    </row>
    <row r="217" spans="1:10" x14ac:dyDescent="0.25">
      <c r="A217" s="1" t="s">
        <v>440</v>
      </c>
      <c r="B217" s="1" t="s">
        <v>444</v>
      </c>
      <c r="C217" s="1" t="s">
        <v>447</v>
      </c>
      <c r="D217">
        <v>220007</v>
      </c>
      <c r="E217" s="2" t="s">
        <v>33</v>
      </c>
      <c r="F217" s="4">
        <v>0.95</v>
      </c>
      <c r="J217" s="3" t="str">
        <f>IF(AND(Tabla11519[[#This Row],[Valor logrado]]&gt;=Tabla11519[[#This Row],[Meta]],Tabla11519[[#This Row],[Valor logrado]]&gt;0,Tabla11519[[#This Row],[Meta]]&gt;0),"Sí","No")</f>
        <v>No</v>
      </c>
    </row>
    <row r="218" spans="1:10" x14ac:dyDescent="0.25">
      <c r="A218" s="1" t="s">
        <v>440</v>
      </c>
      <c r="B218" s="1" t="s">
        <v>448</v>
      </c>
      <c r="C218" s="1" t="s">
        <v>449</v>
      </c>
      <c r="D218">
        <v>220003</v>
      </c>
      <c r="E218" s="2" t="s">
        <v>33</v>
      </c>
      <c r="F218" s="4">
        <v>0.95</v>
      </c>
      <c r="J218" s="3" t="str">
        <f>IF(AND(Tabla11519[[#This Row],[Valor logrado]]&gt;=Tabla11519[[#This Row],[Meta]],Tabla11519[[#This Row],[Valor logrado]]&gt;0,Tabla11519[[#This Row],[Meta]]&gt;0),"Sí","No")</f>
        <v>No</v>
      </c>
    </row>
    <row r="219" spans="1:10" x14ac:dyDescent="0.25">
      <c r="A219" s="1" t="s">
        <v>440</v>
      </c>
      <c r="B219" s="1" t="s">
        <v>448</v>
      </c>
      <c r="C219" s="1" t="s">
        <v>450</v>
      </c>
      <c r="D219">
        <v>220006</v>
      </c>
      <c r="E219" s="2" t="s">
        <v>13</v>
      </c>
      <c r="F219" s="4">
        <v>0.95</v>
      </c>
      <c r="J219" s="3" t="str">
        <f>IF(AND(Tabla11519[[#This Row],[Valor logrado]]&gt;=Tabla11519[[#This Row],[Meta]],Tabla11519[[#This Row],[Valor logrado]]&gt;0,Tabla11519[[#This Row],[Meta]]&gt;0),"Sí","No")</f>
        <v>No</v>
      </c>
    </row>
    <row r="220" spans="1:10" x14ac:dyDescent="0.25">
      <c r="A220" s="1" t="s">
        <v>440</v>
      </c>
      <c r="B220" s="1" t="s">
        <v>451</v>
      </c>
      <c r="C220" s="1" t="s">
        <v>452</v>
      </c>
      <c r="D220">
        <v>220010</v>
      </c>
      <c r="E220" s="2" t="s">
        <v>13</v>
      </c>
      <c r="F220" s="4">
        <v>0.95</v>
      </c>
      <c r="J220" s="3" t="str">
        <f>IF(AND(Tabla11519[[#This Row],[Valor logrado]]&gt;=Tabla11519[[#This Row],[Meta]],Tabla11519[[#This Row],[Valor logrado]]&gt;0,Tabla11519[[#This Row],[Meta]]&gt;0),"Sí","No")</f>
        <v>No</v>
      </c>
    </row>
    <row r="221" spans="1:10" x14ac:dyDescent="0.25">
      <c r="A221" s="1" t="s">
        <v>440</v>
      </c>
      <c r="B221" s="1" t="s">
        <v>453</v>
      </c>
      <c r="C221" s="1" t="s">
        <v>454</v>
      </c>
      <c r="D221">
        <v>220004</v>
      </c>
      <c r="E221" s="2" t="s">
        <v>13</v>
      </c>
      <c r="F221" s="4">
        <v>0.95</v>
      </c>
      <c r="J221" s="3" t="str">
        <f>IF(AND(Tabla11519[[#This Row],[Valor logrado]]&gt;=Tabla11519[[#This Row],[Meta]],Tabla11519[[#This Row],[Valor logrado]]&gt;0,Tabla11519[[#This Row],[Meta]]&gt;0),"Sí","No")</f>
        <v>No</v>
      </c>
    </row>
    <row r="222" spans="1:10" x14ac:dyDescent="0.25">
      <c r="A222" s="1" t="s">
        <v>440</v>
      </c>
      <c r="B222" s="1" t="s">
        <v>455</v>
      </c>
      <c r="C222" s="1" t="s">
        <v>456</v>
      </c>
      <c r="D222">
        <v>220008</v>
      </c>
      <c r="E222" s="2" t="s">
        <v>13</v>
      </c>
      <c r="F222" s="4">
        <v>0.95</v>
      </c>
      <c r="J222" s="3" t="str">
        <f>IF(AND(Tabla11519[[#This Row],[Valor logrado]]&gt;=Tabla11519[[#This Row],[Meta]],Tabla11519[[#This Row],[Valor logrado]]&gt;0,Tabla11519[[#This Row],[Meta]]&gt;0),"Sí","No")</f>
        <v>No</v>
      </c>
    </row>
    <row r="223" spans="1:10" x14ac:dyDescent="0.25">
      <c r="A223" s="1" t="s">
        <v>440</v>
      </c>
      <c r="B223" s="1" t="s">
        <v>457</v>
      </c>
      <c r="C223" s="1" t="s">
        <v>458</v>
      </c>
      <c r="D223">
        <v>220002</v>
      </c>
      <c r="E223" s="2" t="s">
        <v>13</v>
      </c>
      <c r="F223" s="4">
        <v>0.95</v>
      </c>
      <c r="J223" s="3" t="str">
        <f>IF(AND(Tabla11519[[#This Row],[Valor logrado]]&gt;=Tabla11519[[#This Row],[Meta]],Tabla11519[[#This Row],[Valor logrado]]&gt;0,Tabla11519[[#This Row],[Meta]]&gt;0),"Sí","No")</f>
        <v>No</v>
      </c>
    </row>
    <row r="224" spans="1:10" x14ac:dyDescent="0.25">
      <c r="A224" s="1" t="s">
        <v>459</v>
      </c>
      <c r="B224" s="1" t="s">
        <v>460</v>
      </c>
      <c r="C224" s="1" t="s">
        <v>461</v>
      </c>
      <c r="D224">
        <v>230003</v>
      </c>
      <c r="E224" s="2" t="s">
        <v>33</v>
      </c>
      <c r="F224" s="4">
        <v>0.95</v>
      </c>
      <c r="J224" s="3" t="str">
        <f>IF(AND(Tabla11519[[#This Row],[Valor logrado]]&gt;=Tabla11519[[#This Row],[Meta]],Tabla11519[[#This Row],[Valor logrado]]&gt;0,Tabla11519[[#This Row],[Meta]]&gt;0),"Sí","No")</f>
        <v>No</v>
      </c>
    </row>
    <row r="225" spans="1:10" x14ac:dyDescent="0.25">
      <c r="A225" s="1" t="s">
        <v>459</v>
      </c>
      <c r="B225" s="1" t="s">
        <v>460</v>
      </c>
      <c r="C225" s="1" t="s">
        <v>462</v>
      </c>
      <c r="D225">
        <v>230002</v>
      </c>
      <c r="E225" s="2" t="s">
        <v>33</v>
      </c>
      <c r="F225" s="4">
        <v>0.95</v>
      </c>
      <c r="J225" s="3" t="str">
        <f>IF(AND(Tabla11519[[#This Row],[Valor logrado]]&gt;=Tabla11519[[#This Row],[Meta]],Tabla11519[[#This Row],[Valor logrado]]&gt;0,Tabla11519[[#This Row],[Meta]]&gt;0),"Sí","No")</f>
        <v>No</v>
      </c>
    </row>
    <row r="226" spans="1:10" x14ac:dyDescent="0.25">
      <c r="A226" s="1" t="s">
        <v>459</v>
      </c>
      <c r="B226" s="1" t="s">
        <v>460</v>
      </c>
      <c r="C226" s="1" t="s">
        <v>463</v>
      </c>
      <c r="D226">
        <v>230004</v>
      </c>
      <c r="E226" s="2" t="s">
        <v>33</v>
      </c>
      <c r="F226" s="4">
        <v>0.95</v>
      </c>
      <c r="J226" s="3" t="str">
        <f>IF(AND(Tabla11519[[#This Row],[Valor logrado]]&gt;=Tabla11519[[#This Row],[Meta]],Tabla11519[[#This Row],[Valor logrado]]&gt;0,Tabla11519[[#This Row],[Meta]]&gt;0),"Sí","No")</f>
        <v>No</v>
      </c>
    </row>
    <row r="227" spans="1:10" x14ac:dyDescent="0.25">
      <c r="A227" s="1" t="s">
        <v>459</v>
      </c>
      <c r="B227" s="1" t="s">
        <v>460</v>
      </c>
      <c r="C227" s="1" t="s">
        <v>464</v>
      </c>
      <c r="D227">
        <v>230000</v>
      </c>
      <c r="E227" s="2" t="s">
        <v>16</v>
      </c>
      <c r="F227" s="4">
        <v>0.95</v>
      </c>
      <c r="J227" s="3" t="str">
        <f>IF(AND(Tabla11519[[#This Row],[Valor logrado]]&gt;=Tabla11519[[#This Row],[Meta]],Tabla11519[[#This Row],[Valor logrado]]&gt;0,Tabla11519[[#This Row],[Meta]]&gt;0),"Sí","No")</f>
        <v>No</v>
      </c>
    </row>
    <row r="228" spans="1:10" x14ac:dyDescent="0.25">
      <c r="A228" s="1" t="s">
        <v>459</v>
      </c>
      <c r="B228" s="1" t="s">
        <v>465</v>
      </c>
      <c r="C228" s="1" t="s">
        <v>466</v>
      </c>
      <c r="D228">
        <v>230001</v>
      </c>
      <c r="E228" s="2" t="s">
        <v>13</v>
      </c>
      <c r="F228" s="4">
        <v>0.95</v>
      </c>
      <c r="J228" s="3" t="str">
        <f>IF(AND(Tabla11519[[#This Row],[Valor logrado]]&gt;=Tabla11519[[#This Row],[Meta]],Tabla11519[[#This Row],[Valor logrado]]&gt;0,Tabla11519[[#This Row],[Meta]]&gt;0),"Sí","No")</f>
        <v>No</v>
      </c>
    </row>
    <row r="229" spans="1:10" x14ac:dyDescent="0.25">
      <c r="A229" s="1" t="s">
        <v>467</v>
      </c>
      <c r="B229" s="1" t="s">
        <v>468</v>
      </c>
      <c r="C229" s="1" t="s">
        <v>469</v>
      </c>
      <c r="D229">
        <v>240000</v>
      </c>
      <c r="E229" s="2" t="s">
        <v>16</v>
      </c>
      <c r="F229" s="4">
        <v>0.95</v>
      </c>
      <c r="J229" s="3" t="str">
        <f>IF(AND(Tabla11519[[#This Row],[Valor logrado]]&gt;=Tabla11519[[#This Row],[Meta]],Tabla11519[[#This Row],[Valor logrado]]&gt;0,Tabla11519[[#This Row],[Meta]]&gt;0),"Sí","No")</f>
        <v>No</v>
      </c>
    </row>
    <row r="230" spans="1:10" x14ac:dyDescent="0.25">
      <c r="A230" s="1" t="s">
        <v>467</v>
      </c>
      <c r="B230" s="1" t="s">
        <v>470</v>
      </c>
      <c r="C230" s="1" t="s">
        <v>471</v>
      </c>
      <c r="D230">
        <v>240001</v>
      </c>
      <c r="E230" s="2" t="s">
        <v>13</v>
      </c>
      <c r="F230" s="4">
        <v>0.95</v>
      </c>
      <c r="J230" s="3" t="str">
        <f>IF(AND(Tabla11519[[#This Row],[Valor logrado]]&gt;=Tabla11519[[#This Row],[Meta]],Tabla11519[[#This Row],[Valor logrado]]&gt;0,Tabla11519[[#This Row],[Meta]]&gt;0),"Sí","No")</f>
        <v>No</v>
      </c>
    </row>
    <row r="231" spans="1:10" ht="25.5" x14ac:dyDescent="0.25">
      <c r="A231" s="1" t="s">
        <v>467</v>
      </c>
      <c r="B231" s="1" t="s">
        <v>472</v>
      </c>
      <c r="C231" s="1" t="s">
        <v>473</v>
      </c>
      <c r="D231">
        <v>240002</v>
      </c>
      <c r="E231" s="2" t="s">
        <v>13</v>
      </c>
      <c r="F231" s="4">
        <v>0.95</v>
      </c>
      <c r="J231" s="3" t="str">
        <f>IF(AND(Tabla11519[[#This Row],[Valor logrado]]&gt;=Tabla11519[[#This Row],[Meta]],Tabla11519[[#This Row],[Valor logrado]]&gt;0,Tabla11519[[#This Row],[Meta]]&gt;0),"Sí","No")</f>
        <v>No</v>
      </c>
    </row>
    <row r="232" spans="1:10" x14ac:dyDescent="0.25">
      <c r="A232" s="1" t="s">
        <v>467</v>
      </c>
      <c r="B232" s="1" t="s">
        <v>474</v>
      </c>
      <c r="C232" s="1" t="s">
        <v>475</v>
      </c>
      <c r="D232">
        <v>240003</v>
      </c>
      <c r="E232" s="2" t="s">
        <v>13</v>
      </c>
      <c r="F232" s="4">
        <v>0.95</v>
      </c>
      <c r="J232" s="3" t="str">
        <f>IF(AND(Tabla11519[[#This Row],[Valor logrado]]&gt;=Tabla11519[[#This Row],[Meta]],Tabla11519[[#This Row],[Valor logrado]]&gt;0,Tabla11519[[#This Row],[Meta]]&gt;0),"Sí","No")</f>
        <v>No</v>
      </c>
    </row>
    <row r="233" spans="1:10" x14ac:dyDescent="0.25">
      <c r="A233" s="1" t="s">
        <v>476</v>
      </c>
      <c r="B233" s="1" t="s">
        <v>477</v>
      </c>
      <c r="C233" s="1" t="s">
        <v>478</v>
      </c>
      <c r="D233">
        <v>250000</v>
      </c>
      <c r="E233" s="2" t="s">
        <v>16</v>
      </c>
      <c r="F233" s="4">
        <v>0.95</v>
      </c>
      <c r="J233" s="3" t="str">
        <f>IF(AND(Tabla11519[[#This Row],[Valor logrado]]&gt;=Tabla11519[[#This Row],[Meta]],Tabla11519[[#This Row],[Valor logrado]]&gt;0,Tabla11519[[#This Row],[Meta]]&gt;0),"Sí","No")</f>
        <v>No</v>
      </c>
    </row>
    <row r="234" spans="1:10" x14ac:dyDescent="0.25">
      <c r="A234" s="1" t="s">
        <v>476</v>
      </c>
      <c r="B234" s="1" t="s">
        <v>479</v>
      </c>
      <c r="C234" s="1" t="s">
        <v>480</v>
      </c>
      <c r="D234">
        <v>250004</v>
      </c>
      <c r="E234" s="2" t="s">
        <v>13</v>
      </c>
      <c r="F234" s="4">
        <v>0.95</v>
      </c>
      <c r="J234" s="3" t="str">
        <f>IF(AND(Tabla11519[[#This Row],[Valor logrado]]&gt;=Tabla11519[[#This Row],[Meta]],Tabla11519[[#This Row],[Valor logrado]]&gt;0,Tabla11519[[#This Row],[Meta]]&gt;0),"Sí","No")</f>
        <v>No</v>
      </c>
    </row>
    <row r="235" spans="1:10" x14ac:dyDescent="0.25">
      <c r="A235" s="1" t="s">
        <v>476</v>
      </c>
      <c r="B235" s="1" t="s">
        <v>481</v>
      </c>
      <c r="C235" s="1" t="s">
        <v>482</v>
      </c>
      <c r="D235">
        <v>250002</v>
      </c>
      <c r="E235" s="2" t="s">
        <v>13</v>
      </c>
      <c r="F235" s="4">
        <v>0.95</v>
      </c>
      <c r="J235" s="3" t="str">
        <f>IF(AND(Tabla11519[[#This Row],[Valor logrado]]&gt;=Tabla11519[[#This Row],[Meta]],Tabla11519[[#This Row],[Valor logrado]]&gt;0,Tabla11519[[#This Row],[Meta]]&gt;0),"Sí","No")</f>
        <v>No</v>
      </c>
    </row>
    <row r="236" spans="1:10" x14ac:dyDescent="0.25">
      <c r="A236" s="1" t="s">
        <v>476</v>
      </c>
      <c r="B236" s="1" t="s">
        <v>483</v>
      </c>
      <c r="C236" s="1" t="s">
        <v>484</v>
      </c>
      <c r="D236">
        <v>250001</v>
      </c>
      <c r="E236" s="2" t="s">
        <v>13</v>
      </c>
      <c r="F236" s="4">
        <v>0.95</v>
      </c>
      <c r="J236" s="3" t="str">
        <f>IF(AND(Tabla11519[[#This Row],[Valor logrado]]&gt;=Tabla11519[[#This Row],[Meta]],Tabla11519[[#This Row],[Valor logrado]]&gt;0,Tabla11519[[#This Row],[Meta]]&gt;0),"Sí","No")</f>
        <v>No</v>
      </c>
    </row>
    <row r="237" spans="1:10" x14ac:dyDescent="0.25">
      <c r="A237" s="1" t="s">
        <v>476</v>
      </c>
      <c r="B237" s="1" t="s">
        <v>485</v>
      </c>
      <c r="C237" s="1" t="s">
        <v>486</v>
      </c>
      <c r="D237">
        <v>250003</v>
      </c>
      <c r="E237" s="2" t="s">
        <v>13</v>
      </c>
      <c r="F237" s="4">
        <v>0.95</v>
      </c>
      <c r="J237" s="3" t="str">
        <f>IF(AND(Tabla11519[[#This Row],[Valor logrado]]&gt;=Tabla11519[[#This Row],[Meta]],Tabla11519[[#This Row],[Valor logrado]]&gt;0,Tabla11519[[#This Row],[Meta]]&gt;0),"Sí","No")</f>
        <v>No</v>
      </c>
    </row>
    <row r="238" spans="1:10" x14ac:dyDescent="0.25">
      <c r="A238" s="1" t="s">
        <v>487</v>
      </c>
      <c r="B238" s="1" t="s">
        <v>488</v>
      </c>
      <c r="C238" s="1" t="s">
        <v>489</v>
      </c>
      <c r="D238">
        <v>150200</v>
      </c>
      <c r="E238" s="2" t="s">
        <v>16</v>
      </c>
      <c r="F238" s="4">
        <v>0.95</v>
      </c>
      <c r="J238" s="3" t="str">
        <f>IF(AND(Tabla11519[[#This Row],[Valor logrado]]&gt;=Tabla11519[[#This Row],[Meta]],Tabla11519[[#This Row],[Valor logrado]]&gt;0,Tabla11519[[#This Row],[Meta]]&gt;0),"Sí","No")</f>
        <v>No</v>
      </c>
    </row>
    <row r="239" spans="1:10" x14ac:dyDescent="0.25">
      <c r="A239" s="1" t="s">
        <v>487</v>
      </c>
      <c r="B239" s="1" t="s">
        <v>490</v>
      </c>
      <c r="C239" s="1" t="s">
        <v>491</v>
      </c>
      <c r="D239">
        <v>150201</v>
      </c>
      <c r="E239" s="2" t="s">
        <v>13</v>
      </c>
      <c r="F239" s="4">
        <v>0.95</v>
      </c>
      <c r="J239" s="3" t="str">
        <f>IF(AND(Tabla11519[[#This Row],[Valor logrado]]&gt;=Tabla11519[[#This Row],[Meta]],Tabla11519[[#This Row],[Valor logrado]]&gt;0,Tabla11519[[#This Row],[Meta]]&gt;0),"Sí","No")</f>
        <v>No</v>
      </c>
    </row>
    <row r="240" spans="1:10" x14ac:dyDescent="0.25">
      <c r="A240" s="1" t="s">
        <v>487</v>
      </c>
      <c r="B240" s="1" t="s">
        <v>492</v>
      </c>
      <c r="C240" s="1" t="s">
        <v>493</v>
      </c>
      <c r="D240">
        <v>150202</v>
      </c>
      <c r="E240" s="2" t="s">
        <v>13</v>
      </c>
      <c r="F240" s="4">
        <v>0.95</v>
      </c>
      <c r="J240" s="3" t="str">
        <f>IF(AND(Tabla11519[[#This Row],[Valor logrado]]&gt;=Tabla11519[[#This Row],[Meta]],Tabla11519[[#This Row],[Valor logrado]]&gt;0,Tabla11519[[#This Row],[Meta]]&gt;0),"Sí","No")</f>
        <v>No</v>
      </c>
    </row>
    <row r="241" spans="1:10" x14ac:dyDescent="0.25">
      <c r="A241" s="1" t="s">
        <v>487</v>
      </c>
      <c r="B241" s="1" t="s">
        <v>494</v>
      </c>
      <c r="C241" s="1" t="s">
        <v>495</v>
      </c>
      <c r="D241">
        <v>150203</v>
      </c>
      <c r="E241" s="2" t="s">
        <v>13</v>
      </c>
      <c r="F241" s="4">
        <v>0.95</v>
      </c>
      <c r="J241" s="3" t="str">
        <f>IF(AND(Tabla11519[[#This Row],[Valor logrado]]&gt;=Tabla11519[[#This Row],[Meta]],Tabla11519[[#This Row],[Valor logrado]]&gt;0,Tabla11519[[#This Row],[Meta]]&gt;0),"Sí","No")</f>
        <v>No</v>
      </c>
    </row>
    <row r="242" spans="1:10" x14ac:dyDescent="0.25">
      <c r="A242" s="1" t="s">
        <v>487</v>
      </c>
      <c r="B242" s="1" t="s">
        <v>496</v>
      </c>
      <c r="C242" s="1" t="s">
        <v>497</v>
      </c>
      <c r="D242">
        <v>150204</v>
      </c>
      <c r="E242" s="2" t="s">
        <v>13</v>
      </c>
      <c r="F242" s="4">
        <v>0.95</v>
      </c>
      <c r="J242" s="3" t="str">
        <f>IF(AND(Tabla11519[[#This Row],[Valor logrado]]&gt;=Tabla11519[[#This Row],[Meta]],Tabla11519[[#This Row],[Valor logrado]]&gt;0,Tabla11519[[#This Row],[Meta]]&gt;0),"Sí","No")</f>
        <v>No</v>
      </c>
    </row>
    <row r="243" spans="1:10" x14ac:dyDescent="0.25">
      <c r="A243" s="1" t="s">
        <v>487</v>
      </c>
      <c r="B243" s="1" t="s">
        <v>498</v>
      </c>
      <c r="C243" s="1" t="s">
        <v>499</v>
      </c>
      <c r="D243">
        <v>150205</v>
      </c>
      <c r="E243" s="2" t="s">
        <v>13</v>
      </c>
      <c r="F243" s="4">
        <v>0.95</v>
      </c>
      <c r="J243" s="3" t="str">
        <f>IF(AND(Tabla11519[[#This Row],[Valor logrado]]&gt;=Tabla11519[[#This Row],[Meta]],Tabla11519[[#This Row],[Valor logrado]]&gt;0,Tabla11519[[#This Row],[Meta]]&gt;0),"Sí","No")</f>
        <v>No</v>
      </c>
    </row>
    <row r="244" spans="1:10" x14ac:dyDescent="0.25">
      <c r="A244" s="1" t="s">
        <v>487</v>
      </c>
      <c r="B244" s="1" t="s">
        <v>500</v>
      </c>
      <c r="C244" s="1" t="s">
        <v>501</v>
      </c>
      <c r="D244">
        <v>150206</v>
      </c>
      <c r="E244" s="2" t="s">
        <v>13</v>
      </c>
      <c r="F244" s="4">
        <v>0.95</v>
      </c>
      <c r="J244" s="3" t="str">
        <f>IF(AND(Tabla11519[[#This Row],[Valor logrado]]&gt;=Tabla11519[[#This Row],[Meta]],Tabla11519[[#This Row],[Valor logrado]]&gt;0,Tabla11519[[#This Row],[Meta]]&gt;0),"Sí","No")</f>
        <v>No</v>
      </c>
    </row>
    <row r="245" spans="1:10" x14ac:dyDescent="0.25">
      <c r="A245" s="1" t="s">
        <v>487</v>
      </c>
      <c r="B245" s="1" t="s">
        <v>502</v>
      </c>
      <c r="C245" s="1" t="s">
        <v>503</v>
      </c>
      <c r="D245">
        <v>150207</v>
      </c>
      <c r="E245" s="2" t="s">
        <v>13</v>
      </c>
      <c r="F245" s="4">
        <v>0.95</v>
      </c>
      <c r="J245" s="3" t="str">
        <f>IF(AND(Tabla11519[[#This Row],[Valor logrado]]&gt;=Tabla11519[[#This Row],[Meta]],Tabla11519[[#This Row],[Valor logrado]]&gt;0,Tabla11519[[#This Row],[Meta]]&gt;0),"Sí","No")</f>
        <v>No</v>
      </c>
    </row>
    <row r="246" spans="1:10" x14ac:dyDescent="0.25">
      <c r="A246" s="1" t="s">
        <v>487</v>
      </c>
      <c r="B246" s="1" t="s">
        <v>504</v>
      </c>
      <c r="C246" s="1" t="s">
        <v>505</v>
      </c>
      <c r="D246">
        <v>150208</v>
      </c>
      <c r="E246" s="2" t="s">
        <v>13</v>
      </c>
      <c r="F246" s="4">
        <v>0.95</v>
      </c>
      <c r="J246" s="3" t="str">
        <f>IF(AND(Tabla11519[[#This Row],[Valor logrado]]&gt;=Tabla11519[[#This Row],[Meta]],Tabla11519[[#This Row],[Valor logrado]]&gt;0,Tabla11519[[#This Row],[Meta]]&gt;0),"Sí","No")</f>
        <v>No</v>
      </c>
    </row>
    <row r="247" spans="1:10" x14ac:dyDescent="0.25">
      <c r="A247" s="1" t="s">
        <v>487</v>
      </c>
      <c r="B247" s="1" t="s">
        <v>506</v>
      </c>
      <c r="C247" s="1" t="s">
        <v>507</v>
      </c>
      <c r="D247">
        <v>150209</v>
      </c>
      <c r="E247" s="2" t="s">
        <v>13</v>
      </c>
      <c r="F247" s="4">
        <v>0.95</v>
      </c>
      <c r="J247" s="3" t="str">
        <f>IF(AND(Tabla11519[[#This Row],[Valor logrado]]&gt;=Tabla11519[[#This Row],[Meta]],Tabla11519[[#This Row],[Valor logrado]]&gt;0,Tabla11519[[#This Row],[Meta]]&gt;0),"Sí","No")</f>
        <v>No</v>
      </c>
    </row>
    <row r="248" spans="1:10" x14ac:dyDescent="0.25">
      <c r="A248" s="1" t="s">
        <v>508</v>
      </c>
      <c r="B248" s="1" t="s">
        <v>509</v>
      </c>
      <c r="C248" s="1" t="s">
        <v>510</v>
      </c>
      <c r="D248">
        <v>70101</v>
      </c>
      <c r="E248" s="2" t="s">
        <v>16</v>
      </c>
      <c r="F248" s="4">
        <v>0.95</v>
      </c>
      <c r="J248" s="3" t="str">
        <f>IF(AND(Tabla11519[[#This Row],[Valor logrado]]&gt;=Tabla11519[[#This Row],[Meta]],Tabla11519[[#This Row],[Valor logrado]]&gt;0,Tabla11519[[#This Row],[Meta]]&gt;0),"Sí","No")</f>
        <v>No</v>
      </c>
    </row>
    <row r="249" spans="1:10" x14ac:dyDescent="0.25">
      <c r="A249" s="1" t="s">
        <v>508</v>
      </c>
      <c r="B249" s="1" t="s">
        <v>511</v>
      </c>
      <c r="C249" s="1" t="s">
        <v>512</v>
      </c>
      <c r="D249">
        <v>70102</v>
      </c>
      <c r="E249" s="2" t="s">
        <v>13</v>
      </c>
      <c r="F249" s="4">
        <v>0.95</v>
      </c>
      <c r="J249" s="3" t="str">
        <f>IF(AND(Tabla11519[[#This Row],[Valor logrado]]&gt;=Tabla11519[[#This Row],[Meta]],Tabla11519[[#This Row],[Valor logrado]]&gt;0,Tabla11519[[#This Row],[Meta]]&gt;0),"Sí","No")</f>
        <v>No</v>
      </c>
    </row>
  </sheetData>
  <pageMargins left="0.7" right="0.7" top="0.75" bottom="0.75" header="0.3" footer="0.3"/>
  <tableParts count="1">
    <tablePart r:id="rId1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0384C6-C51A-41BB-ABCD-CDC611489B13}">
  <sheetPr codeName="Hoja19">
    <tabColor theme="3" tint="0.59999389629810485"/>
  </sheetPr>
  <dimension ref="A1:J249"/>
  <sheetViews>
    <sheetView workbookViewId="0"/>
  </sheetViews>
  <sheetFormatPr baseColWidth="10" defaultColWidth="11.42578125" defaultRowHeight="15" x14ac:dyDescent="0.25"/>
  <cols>
    <col min="1" max="1" width="21.7109375" bestFit="1" customWidth="1"/>
    <col min="2" max="2" width="74.85546875" customWidth="1"/>
    <col min="3" max="3" width="36.28515625" customWidth="1"/>
    <col min="4" max="4" width="25.140625" customWidth="1"/>
    <col min="5" max="5" width="17.7109375" bestFit="1" customWidth="1"/>
    <col min="6" max="6" width="14.7109375" style="4" customWidth="1"/>
    <col min="7" max="7" width="13.28515625" style="3" customWidth="1"/>
    <col min="8" max="8" width="15.28515625" style="3" customWidth="1"/>
    <col min="9" max="9" width="15" style="4" customWidth="1"/>
    <col min="10" max="10" width="15.85546875" style="3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4" t="s">
        <v>5</v>
      </c>
      <c r="G1" s="3" t="s">
        <v>6</v>
      </c>
      <c r="H1" s="3" t="s">
        <v>7</v>
      </c>
      <c r="I1" s="4" t="s">
        <v>8</v>
      </c>
      <c r="J1" s="3" t="s">
        <v>9</v>
      </c>
    </row>
    <row r="2" spans="1:10" x14ac:dyDescent="0.25">
      <c r="A2" s="1" t="s">
        <v>10</v>
      </c>
      <c r="B2" s="1" t="s">
        <v>11</v>
      </c>
      <c r="C2" s="1" t="s">
        <v>12</v>
      </c>
      <c r="D2">
        <v>150102</v>
      </c>
      <c r="E2" s="2" t="s">
        <v>13</v>
      </c>
      <c r="F2" s="4">
        <v>1</v>
      </c>
      <c r="J2" s="3" t="str">
        <f>IF(AND(Tabla11520[[#This Row],[Valor logrado]]&gt;=Tabla11520[[#This Row],[Meta]],Tabla11520[[#This Row],[Valor logrado]]&gt;0,Tabla11520[[#This Row],[Meta]]&gt;0),"Sí","No")</f>
        <v>No</v>
      </c>
    </row>
    <row r="3" spans="1:10" x14ac:dyDescent="0.25">
      <c r="A3" s="1" t="s">
        <v>10</v>
      </c>
      <c r="B3" s="1" t="s">
        <v>14</v>
      </c>
      <c r="C3" s="1" t="s">
        <v>15</v>
      </c>
      <c r="D3">
        <v>150101</v>
      </c>
      <c r="E3" s="2" t="s">
        <v>16</v>
      </c>
      <c r="F3" s="4">
        <v>1</v>
      </c>
      <c r="J3" s="3" t="str">
        <f>IF(AND(Tabla11520[[#This Row],[Valor logrado]]&gt;=Tabla11520[[#This Row],[Meta]],Tabla11520[[#This Row],[Valor logrado]]&gt;0,Tabla11520[[#This Row],[Meta]]&gt;0),"Sí","No")</f>
        <v>No</v>
      </c>
    </row>
    <row r="4" spans="1:10" x14ac:dyDescent="0.25">
      <c r="A4" s="1" t="s">
        <v>10</v>
      </c>
      <c r="B4" s="1" t="s">
        <v>18</v>
      </c>
      <c r="C4" s="1" t="s">
        <v>19</v>
      </c>
      <c r="D4">
        <v>150103</v>
      </c>
      <c r="E4" s="2" t="s">
        <v>13</v>
      </c>
      <c r="F4" s="4">
        <v>1</v>
      </c>
      <c r="J4" s="3" t="str">
        <f>IF(AND(Tabla11520[[#This Row],[Valor logrado]]&gt;=Tabla11520[[#This Row],[Meta]],Tabla11520[[#This Row],[Valor logrado]]&gt;0,Tabla11520[[#This Row],[Meta]]&gt;0),"Sí","No")</f>
        <v>No</v>
      </c>
    </row>
    <row r="5" spans="1:10" x14ac:dyDescent="0.25">
      <c r="A5" s="1" t="s">
        <v>10</v>
      </c>
      <c r="B5" s="1" t="s">
        <v>20</v>
      </c>
      <c r="C5" s="1" t="s">
        <v>21</v>
      </c>
      <c r="D5">
        <v>150104</v>
      </c>
      <c r="E5" s="2" t="s">
        <v>13</v>
      </c>
      <c r="F5" s="4">
        <v>1</v>
      </c>
      <c r="J5" s="3" t="str">
        <f>IF(AND(Tabla11520[[#This Row],[Valor logrado]]&gt;=Tabla11520[[#This Row],[Meta]],Tabla11520[[#This Row],[Valor logrado]]&gt;0,Tabla11520[[#This Row],[Meta]]&gt;0),"Sí","No")</f>
        <v>No</v>
      </c>
    </row>
    <row r="6" spans="1:10" x14ac:dyDescent="0.25">
      <c r="A6" s="1" t="s">
        <v>10</v>
      </c>
      <c r="B6" s="1" t="s">
        <v>22</v>
      </c>
      <c r="C6" s="1" t="s">
        <v>23</v>
      </c>
      <c r="D6">
        <v>150105</v>
      </c>
      <c r="E6" s="2" t="s">
        <v>13</v>
      </c>
      <c r="F6" s="4">
        <v>1</v>
      </c>
      <c r="J6" s="3" t="str">
        <f>IF(AND(Tabla11520[[#This Row],[Valor logrado]]&gt;=Tabla11520[[#This Row],[Meta]],Tabla11520[[#This Row],[Valor logrado]]&gt;0,Tabla11520[[#This Row],[Meta]]&gt;0),"Sí","No")</f>
        <v>No</v>
      </c>
    </row>
    <row r="7" spans="1:10" x14ac:dyDescent="0.25">
      <c r="A7" s="1" t="s">
        <v>10</v>
      </c>
      <c r="B7" s="1" t="s">
        <v>24</v>
      </c>
      <c r="C7" s="1" t="s">
        <v>25</v>
      </c>
      <c r="D7">
        <v>150106</v>
      </c>
      <c r="E7" s="2" t="s">
        <v>13</v>
      </c>
      <c r="F7" s="4">
        <v>1</v>
      </c>
      <c r="J7" s="3" t="str">
        <f>IF(AND(Tabla11520[[#This Row],[Valor logrado]]&gt;=Tabla11520[[#This Row],[Meta]],Tabla11520[[#This Row],[Valor logrado]]&gt;0,Tabla11520[[#This Row],[Meta]]&gt;0),"Sí","No")</f>
        <v>No</v>
      </c>
    </row>
    <row r="8" spans="1:10" x14ac:dyDescent="0.25">
      <c r="A8" s="1" t="s">
        <v>10</v>
      </c>
      <c r="B8" s="1" t="s">
        <v>26</v>
      </c>
      <c r="C8" s="1" t="s">
        <v>27</v>
      </c>
      <c r="D8">
        <v>150107</v>
      </c>
      <c r="E8" s="2" t="s">
        <v>13</v>
      </c>
      <c r="F8" s="4">
        <v>1</v>
      </c>
      <c r="J8" s="3" t="str">
        <f>IF(AND(Tabla11520[[#This Row],[Valor logrado]]&gt;=Tabla11520[[#This Row],[Meta]],Tabla11520[[#This Row],[Valor logrado]]&gt;0,Tabla11520[[#This Row],[Meta]]&gt;0),"Sí","No")</f>
        <v>No</v>
      </c>
    </row>
    <row r="9" spans="1:10" x14ac:dyDescent="0.25">
      <c r="A9" s="1" t="s">
        <v>10</v>
      </c>
      <c r="B9" s="1" t="s">
        <v>28</v>
      </c>
      <c r="C9" s="1" t="s">
        <v>29</v>
      </c>
      <c r="D9">
        <v>150108</v>
      </c>
      <c r="E9" s="2" t="s">
        <v>13</v>
      </c>
      <c r="F9" s="4">
        <v>1</v>
      </c>
      <c r="J9" s="3" t="str">
        <f>IF(AND(Tabla11520[[#This Row],[Valor logrado]]&gt;=Tabla11520[[#This Row],[Meta]],Tabla11520[[#This Row],[Valor logrado]]&gt;0,Tabla11520[[#This Row],[Meta]]&gt;0),"Sí","No")</f>
        <v>No</v>
      </c>
    </row>
    <row r="10" spans="1:10" x14ac:dyDescent="0.25">
      <c r="A10" s="1" t="s">
        <v>30</v>
      </c>
      <c r="B10" s="1" t="s">
        <v>31</v>
      </c>
      <c r="C10" s="1" t="s">
        <v>32</v>
      </c>
      <c r="D10">
        <v>10003</v>
      </c>
      <c r="E10" s="2" t="s">
        <v>33</v>
      </c>
      <c r="F10" s="4" t="s">
        <v>17</v>
      </c>
      <c r="J10" s="3" t="str">
        <f>IF(AND(Tabla11520[[#This Row],[Valor logrado]]&gt;=Tabla11520[[#This Row],[Meta]],Tabla11520[[#This Row],[Valor logrado]]&gt;0,Tabla11520[[#This Row],[Meta]]&gt;0),"Sí","No")</f>
        <v>No</v>
      </c>
    </row>
    <row r="11" spans="1:10" x14ac:dyDescent="0.25">
      <c r="A11" s="1" t="s">
        <v>30</v>
      </c>
      <c r="B11" s="1" t="s">
        <v>31</v>
      </c>
      <c r="C11" s="1" t="s">
        <v>34</v>
      </c>
      <c r="D11">
        <v>10001</v>
      </c>
      <c r="E11" s="2" t="s">
        <v>33</v>
      </c>
      <c r="F11" s="4" t="s">
        <v>17</v>
      </c>
      <c r="J11" s="3" t="str">
        <f>IF(AND(Tabla11520[[#This Row],[Valor logrado]]&gt;=Tabla11520[[#This Row],[Meta]],Tabla11520[[#This Row],[Valor logrado]]&gt;0,Tabla11520[[#This Row],[Meta]]&gt;0),"Sí","No")</f>
        <v>No</v>
      </c>
    </row>
    <row r="12" spans="1:10" x14ac:dyDescent="0.25">
      <c r="A12" s="1" t="s">
        <v>30</v>
      </c>
      <c r="B12" s="1" t="s">
        <v>31</v>
      </c>
      <c r="C12" s="1" t="s">
        <v>35</v>
      </c>
      <c r="D12">
        <v>10000</v>
      </c>
      <c r="E12" s="2" t="s">
        <v>16</v>
      </c>
      <c r="F12" s="4">
        <v>1</v>
      </c>
      <c r="J12" s="3" t="str">
        <f>IF(AND(Tabla11520[[#This Row],[Valor logrado]]&gt;=Tabla11520[[#This Row],[Meta]],Tabla11520[[#This Row],[Valor logrado]]&gt;0,Tabla11520[[#This Row],[Meta]]&gt;0),"Sí","No")</f>
        <v>No</v>
      </c>
    </row>
    <row r="13" spans="1:10" x14ac:dyDescent="0.25">
      <c r="A13" s="1" t="s">
        <v>30</v>
      </c>
      <c r="B13" s="1" t="s">
        <v>31</v>
      </c>
      <c r="C13" s="1" t="s">
        <v>36</v>
      </c>
      <c r="D13">
        <v>10005</v>
      </c>
      <c r="E13" s="2" t="s">
        <v>33</v>
      </c>
      <c r="F13" s="4" t="s">
        <v>17</v>
      </c>
      <c r="J13" s="3" t="str">
        <f>IF(AND(Tabla11520[[#This Row],[Valor logrado]]&gt;=Tabla11520[[#This Row],[Meta]],Tabla11520[[#This Row],[Valor logrado]]&gt;0,Tabla11520[[#This Row],[Meta]]&gt;0),"Sí","No")</f>
        <v>No</v>
      </c>
    </row>
    <row r="14" spans="1:10" x14ac:dyDescent="0.25">
      <c r="A14" s="1" t="s">
        <v>30</v>
      </c>
      <c r="B14" s="1" t="s">
        <v>31</v>
      </c>
      <c r="C14" s="1" t="s">
        <v>37</v>
      </c>
      <c r="D14">
        <v>10006</v>
      </c>
      <c r="E14" s="2" t="s">
        <v>33</v>
      </c>
      <c r="F14" s="4" t="s">
        <v>17</v>
      </c>
      <c r="J14" s="3" t="str">
        <f>IF(AND(Tabla11520[[#This Row],[Valor logrado]]&gt;=Tabla11520[[#This Row],[Meta]],Tabla11520[[#This Row],[Valor logrado]]&gt;0,Tabla11520[[#This Row],[Meta]]&gt;0),"Sí","No")</f>
        <v>No</v>
      </c>
    </row>
    <row r="15" spans="1:10" x14ac:dyDescent="0.25">
      <c r="A15" s="1" t="s">
        <v>30</v>
      </c>
      <c r="B15" s="1" t="s">
        <v>38</v>
      </c>
      <c r="C15" s="1" t="s">
        <v>39</v>
      </c>
      <c r="D15">
        <v>10007</v>
      </c>
      <c r="E15" s="2" t="s">
        <v>13</v>
      </c>
      <c r="F15" s="4">
        <v>1</v>
      </c>
      <c r="J15" s="3" t="str">
        <f>IF(AND(Tabla11520[[#This Row],[Valor logrado]]&gt;=Tabla11520[[#This Row],[Meta]],Tabla11520[[#This Row],[Valor logrado]]&gt;0,Tabla11520[[#This Row],[Meta]]&gt;0),"Sí","No")</f>
        <v>No</v>
      </c>
    </row>
    <row r="16" spans="1:10" x14ac:dyDescent="0.25">
      <c r="A16" s="1" t="s">
        <v>30</v>
      </c>
      <c r="B16" s="1" t="s">
        <v>40</v>
      </c>
      <c r="C16" s="1" t="s">
        <v>41</v>
      </c>
      <c r="D16">
        <v>10004</v>
      </c>
      <c r="E16" s="2" t="s">
        <v>13</v>
      </c>
      <c r="F16" s="4">
        <v>1</v>
      </c>
      <c r="J16" s="3" t="str">
        <f>IF(AND(Tabla11520[[#This Row],[Valor logrado]]&gt;=Tabla11520[[#This Row],[Meta]],Tabla11520[[#This Row],[Valor logrado]]&gt;0,Tabla11520[[#This Row],[Meta]]&gt;0),"Sí","No")</f>
        <v>No</v>
      </c>
    </row>
    <row r="17" spans="1:10" x14ac:dyDescent="0.25">
      <c r="A17" s="1" t="s">
        <v>30</v>
      </c>
      <c r="B17" s="1" t="s">
        <v>42</v>
      </c>
      <c r="C17" s="1" t="s">
        <v>43</v>
      </c>
      <c r="D17">
        <v>10002</v>
      </c>
      <c r="E17" s="2" t="s">
        <v>13</v>
      </c>
      <c r="F17" s="4">
        <v>1</v>
      </c>
      <c r="J17" s="3" t="str">
        <f>IF(AND(Tabla11520[[#This Row],[Valor logrado]]&gt;=Tabla11520[[#This Row],[Meta]],Tabla11520[[#This Row],[Valor logrado]]&gt;0,Tabla11520[[#This Row],[Meta]]&gt;0),"Sí","No")</f>
        <v>No</v>
      </c>
    </row>
    <row r="18" spans="1:10" x14ac:dyDescent="0.25">
      <c r="A18" s="1" t="s">
        <v>30</v>
      </c>
      <c r="B18" s="1" t="s">
        <v>42</v>
      </c>
      <c r="C18" s="1" t="s">
        <v>44</v>
      </c>
      <c r="D18">
        <v>10009</v>
      </c>
      <c r="E18" s="2" t="s">
        <v>33</v>
      </c>
      <c r="F18" s="4" t="s">
        <v>17</v>
      </c>
      <c r="J18" s="3" t="str">
        <f>IF(AND(Tabla11520[[#This Row],[Valor logrado]]&gt;=Tabla11520[[#This Row],[Meta]],Tabla11520[[#This Row],[Valor logrado]]&gt;0,Tabla11520[[#This Row],[Meta]]&gt;0),"Sí","No")</f>
        <v>No</v>
      </c>
    </row>
    <row r="19" spans="1:10" x14ac:dyDescent="0.25">
      <c r="A19" s="1" t="s">
        <v>45</v>
      </c>
      <c r="B19" s="1" t="s">
        <v>46</v>
      </c>
      <c r="C19" s="1" t="s">
        <v>47</v>
      </c>
      <c r="D19">
        <v>20000</v>
      </c>
      <c r="E19" s="2" t="s">
        <v>16</v>
      </c>
      <c r="F19" s="4">
        <v>1</v>
      </c>
      <c r="J19" s="3" t="str">
        <f>IF(AND(Tabla11520[[#This Row],[Valor logrado]]&gt;=Tabla11520[[#This Row],[Meta]],Tabla11520[[#This Row],[Valor logrado]]&gt;0,Tabla11520[[#This Row],[Meta]]&gt;0),"Sí","No")</f>
        <v>No</v>
      </c>
    </row>
    <row r="20" spans="1:10" x14ac:dyDescent="0.25">
      <c r="A20" s="1" t="s">
        <v>45</v>
      </c>
      <c r="B20" s="1" t="s">
        <v>48</v>
      </c>
      <c r="C20" s="1" t="s">
        <v>49</v>
      </c>
      <c r="D20">
        <v>20018</v>
      </c>
      <c r="E20" s="2" t="s">
        <v>13</v>
      </c>
      <c r="F20" s="4">
        <v>1</v>
      </c>
      <c r="J20" s="3" t="str">
        <f>IF(AND(Tabla11520[[#This Row],[Valor logrado]]&gt;=Tabla11520[[#This Row],[Meta]],Tabla11520[[#This Row],[Valor logrado]]&gt;0,Tabla11520[[#This Row],[Meta]]&gt;0),"Sí","No")</f>
        <v>No</v>
      </c>
    </row>
    <row r="21" spans="1:10" x14ac:dyDescent="0.25">
      <c r="A21" s="1" t="s">
        <v>45</v>
      </c>
      <c r="B21" s="1" t="s">
        <v>50</v>
      </c>
      <c r="C21" s="1" t="s">
        <v>51</v>
      </c>
      <c r="D21">
        <v>20012</v>
      </c>
      <c r="E21" s="2" t="s">
        <v>13</v>
      </c>
      <c r="F21" s="4">
        <v>1</v>
      </c>
      <c r="J21" s="3" t="str">
        <f>IF(AND(Tabla11520[[#This Row],[Valor logrado]]&gt;=Tabla11520[[#This Row],[Meta]],Tabla11520[[#This Row],[Valor logrado]]&gt;0,Tabla11520[[#This Row],[Meta]]&gt;0),"Sí","No")</f>
        <v>No</v>
      </c>
    </row>
    <row r="22" spans="1:10" x14ac:dyDescent="0.25">
      <c r="A22" s="1" t="s">
        <v>45</v>
      </c>
      <c r="B22" s="1" t="s">
        <v>52</v>
      </c>
      <c r="C22" s="1" t="s">
        <v>53</v>
      </c>
      <c r="D22">
        <v>20011</v>
      </c>
      <c r="E22" s="2" t="s">
        <v>13</v>
      </c>
      <c r="F22" s="4">
        <v>1</v>
      </c>
      <c r="J22" s="3" t="str">
        <f>IF(AND(Tabla11520[[#This Row],[Valor logrado]]&gt;=Tabla11520[[#This Row],[Meta]],Tabla11520[[#This Row],[Valor logrado]]&gt;0,Tabla11520[[#This Row],[Meta]]&gt;0),"Sí","No")</f>
        <v>No</v>
      </c>
    </row>
    <row r="23" spans="1:10" x14ac:dyDescent="0.25">
      <c r="A23" s="1" t="s">
        <v>45</v>
      </c>
      <c r="B23" s="1" t="s">
        <v>54</v>
      </c>
      <c r="C23" s="1" t="s">
        <v>55</v>
      </c>
      <c r="D23">
        <v>20002</v>
      </c>
      <c r="E23" s="2" t="s">
        <v>13</v>
      </c>
      <c r="F23" s="4">
        <v>1</v>
      </c>
      <c r="J23" s="3" t="str">
        <f>IF(AND(Tabla11520[[#This Row],[Valor logrado]]&gt;=Tabla11520[[#This Row],[Meta]],Tabla11520[[#This Row],[Valor logrado]]&gt;0,Tabla11520[[#This Row],[Meta]]&gt;0),"Sí","No")</f>
        <v>No</v>
      </c>
    </row>
    <row r="24" spans="1:10" x14ac:dyDescent="0.25">
      <c r="A24" s="1" t="s">
        <v>45</v>
      </c>
      <c r="B24" s="1" t="s">
        <v>56</v>
      </c>
      <c r="C24" s="1" t="s">
        <v>57</v>
      </c>
      <c r="D24">
        <v>20016</v>
      </c>
      <c r="E24" s="2" t="s">
        <v>13</v>
      </c>
      <c r="F24" s="4">
        <v>1</v>
      </c>
      <c r="J24" s="3" t="str">
        <f>IF(AND(Tabla11520[[#This Row],[Valor logrado]]&gt;=Tabla11520[[#This Row],[Meta]],Tabla11520[[#This Row],[Valor logrado]]&gt;0,Tabla11520[[#This Row],[Meta]]&gt;0),"Sí","No")</f>
        <v>No</v>
      </c>
    </row>
    <row r="25" spans="1:10" x14ac:dyDescent="0.25">
      <c r="A25" s="1" t="s">
        <v>45</v>
      </c>
      <c r="B25" s="1" t="s">
        <v>58</v>
      </c>
      <c r="C25" s="1" t="s">
        <v>59</v>
      </c>
      <c r="D25">
        <v>20019</v>
      </c>
      <c r="E25" s="2" t="s">
        <v>13</v>
      </c>
      <c r="F25" s="4">
        <v>1</v>
      </c>
      <c r="J25" s="3" t="str">
        <f>IF(AND(Tabla11520[[#This Row],[Valor logrado]]&gt;=Tabla11520[[#This Row],[Meta]],Tabla11520[[#This Row],[Valor logrado]]&gt;0,Tabla11520[[#This Row],[Meta]]&gt;0),"Sí","No")</f>
        <v>No</v>
      </c>
    </row>
    <row r="26" spans="1:10" x14ac:dyDescent="0.25">
      <c r="A26" s="1" t="s">
        <v>45</v>
      </c>
      <c r="B26" s="1" t="s">
        <v>60</v>
      </c>
      <c r="C26" s="1" t="s">
        <v>61</v>
      </c>
      <c r="D26">
        <v>20007</v>
      </c>
      <c r="E26" s="2" t="s">
        <v>13</v>
      </c>
      <c r="F26" s="4">
        <v>1</v>
      </c>
      <c r="J26" s="3" t="str">
        <f>IF(AND(Tabla11520[[#This Row],[Valor logrado]]&gt;=Tabla11520[[#This Row],[Meta]],Tabla11520[[#This Row],[Valor logrado]]&gt;0,Tabla11520[[#This Row],[Meta]]&gt;0),"Sí","No")</f>
        <v>No</v>
      </c>
    </row>
    <row r="27" spans="1:10" x14ac:dyDescent="0.25">
      <c r="A27" s="1" t="s">
        <v>45</v>
      </c>
      <c r="B27" s="1" t="s">
        <v>62</v>
      </c>
      <c r="C27" s="1" t="s">
        <v>63</v>
      </c>
      <c r="D27">
        <v>20010</v>
      </c>
      <c r="E27" s="2" t="s">
        <v>13</v>
      </c>
      <c r="F27" s="4">
        <v>1</v>
      </c>
      <c r="J27" s="3" t="str">
        <f>IF(AND(Tabla11520[[#This Row],[Valor logrado]]&gt;=Tabla11520[[#This Row],[Meta]],Tabla11520[[#This Row],[Valor logrado]]&gt;0,Tabla11520[[#This Row],[Meta]]&gt;0),"Sí","No")</f>
        <v>No</v>
      </c>
    </row>
    <row r="28" spans="1:10" x14ac:dyDescent="0.25">
      <c r="A28" s="1" t="s">
        <v>45</v>
      </c>
      <c r="B28" s="1" t="s">
        <v>64</v>
      </c>
      <c r="C28" s="1" t="s">
        <v>65</v>
      </c>
      <c r="D28">
        <v>20015</v>
      </c>
      <c r="E28" s="2" t="s">
        <v>13</v>
      </c>
      <c r="F28" s="4">
        <v>1</v>
      </c>
      <c r="J28" s="3" t="str">
        <f>IF(AND(Tabla11520[[#This Row],[Valor logrado]]&gt;=Tabla11520[[#This Row],[Meta]],Tabla11520[[#This Row],[Valor logrado]]&gt;0,Tabla11520[[#This Row],[Meta]]&gt;0),"Sí","No")</f>
        <v>No</v>
      </c>
    </row>
    <row r="29" spans="1:10" x14ac:dyDescent="0.25">
      <c r="A29" s="1" t="s">
        <v>45</v>
      </c>
      <c r="B29" s="1" t="s">
        <v>66</v>
      </c>
      <c r="C29" s="1" t="s">
        <v>67</v>
      </c>
      <c r="D29">
        <v>20008</v>
      </c>
      <c r="E29" s="2" t="s">
        <v>13</v>
      </c>
      <c r="F29" s="4">
        <v>1</v>
      </c>
      <c r="J29" s="3" t="str">
        <f>IF(AND(Tabla11520[[#This Row],[Valor logrado]]&gt;=Tabla11520[[#This Row],[Meta]],Tabla11520[[#This Row],[Valor logrado]]&gt;0,Tabla11520[[#This Row],[Meta]]&gt;0),"Sí","No")</f>
        <v>No</v>
      </c>
    </row>
    <row r="30" spans="1:10" x14ac:dyDescent="0.25">
      <c r="A30" s="1" t="s">
        <v>45</v>
      </c>
      <c r="B30" s="1" t="s">
        <v>68</v>
      </c>
      <c r="C30" s="1" t="s">
        <v>69</v>
      </c>
      <c r="D30">
        <v>20001</v>
      </c>
      <c r="E30" s="2" t="s">
        <v>13</v>
      </c>
      <c r="F30" s="4">
        <v>1</v>
      </c>
      <c r="J30" s="3" t="str">
        <f>IF(AND(Tabla11520[[#This Row],[Valor logrado]]&gt;=Tabla11520[[#This Row],[Meta]],Tabla11520[[#This Row],[Valor logrado]]&gt;0,Tabla11520[[#This Row],[Meta]]&gt;0),"Sí","No")</f>
        <v>No</v>
      </c>
    </row>
    <row r="31" spans="1:10" x14ac:dyDescent="0.25">
      <c r="A31" s="1" t="s">
        <v>45</v>
      </c>
      <c r="B31" s="1" t="s">
        <v>70</v>
      </c>
      <c r="C31" s="1" t="s">
        <v>71</v>
      </c>
      <c r="D31">
        <v>20003</v>
      </c>
      <c r="E31" s="2" t="s">
        <v>13</v>
      </c>
      <c r="F31" s="4">
        <v>1</v>
      </c>
      <c r="J31" s="3" t="str">
        <f>IF(AND(Tabla11520[[#This Row],[Valor logrado]]&gt;=Tabla11520[[#This Row],[Meta]],Tabla11520[[#This Row],[Valor logrado]]&gt;0,Tabla11520[[#This Row],[Meta]]&gt;0),"Sí","No")</f>
        <v>No</v>
      </c>
    </row>
    <row r="32" spans="1:10" x14ac:dyDescent="0.25">
      <c r="A32" s="1" t="s">
        <v>45</v>
      </c>
      <c r="B32" s="1" t="s">
        <v>72</v>
      </c>
      <c r="C32" s="1" t="s">
        <v>73</v>
      </c>
      <c r="D32">
        <v>20005</v>
      </c>
      <c r="E32" s="2" t="s">
        <v>13</v>
      </c>
      <c r="F32" s="4">
        <v>1</v>
      </c>
      <c r="J32" s="3" t="str">
        <f>IF(AND(Tabla11520[[#This Row],[Valor logrado]]&gt;=Tabla11520[[#This Row],[Meta]],Tabla11520[[#This Row],[Valor logrado]]&gt;0,Tabla11520[[#This Row],[Meta]]&gt;0),"Sí","No")</f>
        <v>No</v>
      </c>
    </row>
    <row r="33" spans="1:10" x14ac:dyDescent="0.25">
      <c r="A33" s="1" t="s">
        <v>45</v>
      </c>
      <c r="B33" s="1" t="s">
        <v>74</v>
      </c>
      <c r="C33" s="1" t="s">
        <v>75</v>
      </c>
      <c r="D33">
        <v>20004</v>
      </c>
      <c r="E33" s="2" t="s">
        <v>13</v>
      </c>
      <c r="F33" s="4">
        <v>1</v>
      </c>
      <c r="J33" s="3" t="str">
        <f>IF(AND(Tabla11520[[#This Row],[Valor logrado]]&gt;=Tabla11520[[#This Row],[Meta]],Tabla11520[[#This Row],[Valor logrado]]&gt;0,Tabla11520[[#This Row],[Meta]]&gt;0),"Sí","No")</f>
        <v>No</v>
      </c>
    </row>
    <row r="34" spans="1:10" x14ac:dyDescent="0.25">
      <c r="A34" s="1" t="s">
        <v>45</v>
      </c>
      <c r="B34" s="1" t="s">
        <v>76</v>
      </c>
      <c r="C34" s="1" t="s">
        <v>77</v>
      </c>
      <c r="D34">
        <v>20006</v>
      </c>
      <c r="E34" s="2" t="s">
        <v>13</v>
      </c>
      <c r="F34" s="4">
        <v>1</v>
      </c>
      <c r="J34" s="3" t="str">
        <f>IF(AND(Tabla11520[[#This Row],[Valor logrado]]&gt;=Tabla11520[[#This Row],[Meta]],Tabla11520[[#This Row],[Valor logrado]]&gt;0,Tabla11520[[#This Row],[Meta]]&gt;0),"Sí","No")</f>
        <v>No</v>
      </c>
    </row>
    <row r="35" spans="1:10" x14ac:dyDescent="0.25">
      <c r="A35" s="1" t="s">
        <v>45</v>
      </c>
      <c r="B35" s="1" t="s">
        <v>78</v>
      </c>
      <c r="C35" s="1" t="s">
        <v>79</v>
      </c>
      <c r="D35">
        <v>20013</v>
      </c>
      <c r="E35" s="2" t="s">
        <v>13</v>
      </c>
      <c r="F35" s="4">
        <v>1</v>
      </c>
      <c r="J35" s="3" t="str">
        <f>IF(AND(Tabla11520[[#This Row],[Valor logrado]]&gt;=Tabla11520[[#This Row],[Meta]],Tabla11520[[#This Row],[Valor logrado]]&gt;0,Tabla11520[[#This Row],[Meta]]&gt;0),"Sí","No")</f>
        <v>No</v>
      </c>
    </row>
    <row r="36" spans="1:10" x14ac:dyDescent="0.25">
      <c r="A36" s="1" t="s">
        <v>45</v>
      </c>
      <c r="B36" s="1" t="s">
        <v>80</v>
      </c>
      <c r="C36" s="1" t="s">
        <v>81</v>
      </c>
      <c r="D36">
        <v>20014</v>
      </c>
      <c r="E36" s="2" t="s">
        <v>13</v>
      </c>
      <c r="F36" s="4">
        <v>1</v>
      </c>
      <c r="J36" s="3" t="str">
        <f>IF(AND(Tabla11520[[#This Row],[Valor logrado]]&gt;=Tabla11520[[#This Row],[Meta]],Tabla11520[[#This Row],[Valor logrado]]&gt;0,Tabla11520[[#This Row],[Meta]]&gt;0),"Sí","No")</f>
        <v>No</v>
      </c>
    </row>
    <row r="37" spans="1:10" x14ac:dyDescent="0.25">
      <c r="A37" s="1" t="s">
        <v>45</v>
      </c>
      <c r="B37" s="1" t="s">
        <v>82</v>
      </c>
      <c r="C37" s="1" t="s">
        <v>83</v>
      </c>
      <c r="D37">
        <v>20017</v>
      </c>
      <c r="E37" s="2" t="s">
        <v>13</v>
      </c>
      <c r="F37" s="4">
        <v>1</v>
      </c>
      <c r="J37" s="3" t="str">
        <f>IF(AND(Tabla11520[[#This Row],[Valor logrado]]&gt;=Tabla11520[[#This Row],[Meta]],Tabla11520[[#This Row],[Valor logrado]]&gt;0,Tabla11520[[#This Row],[Meta]]&gt;0),"Sí","No")</f>
        <v>No</v>
      </c>
    </row>
    <row r="38" spans="1:10" x14ac:dyDescent="0.25">
      <c r="A38" s="1" t="s">
        <v>45</v>
      </c>
      <c r="B38" s="1" t="s">
        <v>84</v>
      </c>
      <c r="C38" s="1" t="s">
        <v>85</v>
      </c>
      <c r="D38">
        <v>20020</v>
      </c>
      <c r="E38" s="2" t="s">
        <v>13</v>
      </c>
      <c r="F38" s="4">
        <v>1</v>
      </c>
      <c r="J38" s="3" t="str">
        <f>IF(AND(Tabla11520[[#This Row],[Valor logrado]]&gt;=Tabla11520[[#This Row],[Meta]],Tabla11520[[#This Row],[Valor logrado]]&gt;0,Tabla11520[[#This Row],[Meta]]&gt;0),"Sí","No")</f>
        <v>No</v>
      </c>
    </row>
    <row r="39" spans="1:10" x14ac:dyDescent="0.25">
      <c r="A39" s="1" t="s">
        <v>45</v>
      </c>
      <c r="B39" s="1" t="s">
        <v>86</v>
      </c>
      <c r="C39" s="1" t="s">
        <v>87</v>
      </c>
      <c r="D39">
        <v>20009</v>
      </c>
      <c r="E39" s="2" t="s">
        <v>13</v>
      </c>
      <c r="F39" s="4">
        <v>1</v>
      </c>
      <c r="J39" s="3" t="str">
        <f>IF(AND(Tabla11520[[#This Row],[Valor logrado]]&gt;=Tabla11520[[#This Row],[Meta]],Tabla11520[[#This Row],[Valor logrado]]&gt;0,Tabla11520[[#This Row],[Meta]]&gt;0),"Sí","No")</f>
        <v>No</v>
      </c>
    </row>
    <row r="40" spans="1:10" x14ac:dyDescent="0.25">
      <c r="A40" s="1" t="s">
        <v>88</v>
      </c>
      <c r="B40" s="1" t="s">
        <v>89</v>
      </c>
      <c r="C40" s="1" t="s">
        <v>90</v>
      </c>
      <c r="D40">
        <v>30000</v>
      </c>
      <c r="E40" s="2" t="s">
        <v>91</v>
      </c>
      <c r="F40" s="4">
        <v>1</v>
      </c>
      <c r="J40" s="3" t="str">
        <f>IF(AND(Tabla11520[[#This Row],[Valor logrado]]&gt;=Tabla11520[[#This Row],[Meta]],Tabla11520[[#This Row],[Valor logrado]]&gt;0,Tabla11520[[#This Row],[Meta]]&gt;0),"Sí","No")</f>
        <v>No</v>
      </c>
    </row>
    <row r="41" spans="1:10" x14ac:dyDescent="0.25">
      <c r="A41" s="1" t="s">
        <v>88</v>
      </c>
      <c r="B41" s="1" t="s">
        <v>92</v>
      </c>
      <c r="C41" s="1" t="s">
        <v>93</v>
      </c>
      <c r="D41">
        <v>30002</v>
      </c>
      <c r="E41" s="2" t="s">
        <v>13</v>
      </c>
      <c r="F41" s="4">
        <v>1</v>
      </c>
      <c r="J41" s="3" t="str">
        <f>IF(AND(Tabla11520[[#This Row],[Valor logrado]]&gt;=Tabla11520[[#This Row],[Meta]],Tabla11520[[#This Row],[Valor logrado]]&gt;0,Tabla11520[[#This Row],[Meta]]&gt;0),"Sí","No")</f>
        <v>No</v>
      </c>
    </row>
    <row r="42" spans="1:10" x14ac:dyDescent="0.25">
      <c r="A42" s="1" t="s">
        <v>88</v>
      </c>
      <c r="B42" s="1" t="s">
        <v>94</v>
      </c>
      <c r="C42" s="1" t="s">
        <v>95</v>
      </c>
      <c r="D42">
        <v>30005</v>
      </c>
      <c r="E42" s="2" t="s">
        <v>13</v>
      </c>
      <c r="F42" s="4">
        <v>1</v>
      </c>
      <c r="J42" s="3" t="str">
        <f>IF(AND(Tabla11520[[#This Row],[Valor logrado]]&gt;=Tabla11520[[#This Row],[Meta]],Tabla11520[[#This Row],[Valor logrado]]&gt;0,Tabla11520[[#This Row],[Meta]]&gt;0),"Sí","No")</f>
        <v>No</v>
      </c>
    </row>
    <row r="43" spans="1:10" x14ac:dyDescent="0.25">
      <c r="A43" s="1" t="s">
        <v>88</v>
      </c>
      <c r="B43" s="1" t="s">
        <v>96</v>
      </c>
      <c r="C43" s="1" t="s">
        <v>97</v>
      </c>
      <c r="D43">
        <v>30006</v>
      </c>
      <c r="E43" s="2" t="s">
        <v>13</v>
      </c>
      <c r="F43" s="4">
        <v>1</v>
      </c>
      <c r="J43" s="3" t="str">
        <f>IF(AND(Tabla11520[[#This Row],[Valor logrado]]&gt;=Tabla11520[[#This Row],[Meta]],Tabla11520[[#This Row],[Valor logrado]]&gt;0,Tabla11520[[#This Row],[Meta]]&gt;0),"Sí","No")</f>
        <v>No</v>
      </c>
    </row>
    <row r="44" spans="1:10" x14ac:dyDescent="0.25">
      <c r="A44" s="1" t="s">
        <v>88</v>
      </c>
      <c r="B44" s="1" t="s">
        <v>98</v>
      </c>
      <c r="C44" s="1" t="s">
        <v>99</v>
      </c>
      <c r="D44">
        <v>30007</v>
      </c>
      <c r="E44" s="2" t="s">
        <v>13</v>
      </c>
      <c r="F44" s="4">
        <v>1</v>
      </c>
      <c r="J44" s="3" t="str">
        <f>IF(AND(Tabla11520[[#This Row],[Valor logrado]]&gt;=Tabla11520[[#This Row],[Meta]],Tabla11520[[#This Row],[Valor logrado]]&gt;0,Tabla11520[[#This Row],[Meta]]&gt;0),"Sí","No")</f>
        <v>No</v>
      </c>
    </row>
    <row r="45" spans="1:10" x14ac:dyDescent="0.25">
      <c r="A45" s="1" t="s">
        <v>88</v>
      </c>
      <c r="B45" s="1" t="s">
        <v>100</v>
      </c>
      <c r="C45" s="1" t="s">
        <v>101</v>
      </c>
      <c r="D45">
        <v>30008</v>
      </c>
      <c r="E45" s="2" t="s">
        <v>13</v>
      </c>
      <c r="F45" s="4">
        <v>1</v>
      </c>
      <c r="J45" s="3" t="str">
        <f>IF(AND(Tabla11520[[#This Row],[Valor logrado]]&gt;=Tabla11520[[#This Row],[Meta]],Tabla11520[[#This Row],[Valor logrado]]&gt;0,Tabla11520[[#This Row],[Meta]]&gt;0),"Sí","No")</f>
        <v>No</v>
      </c>
    </row>
    <row r="46" spans="1:10" x14ac:dyDescent="0.25">
      <c r="A46" s="1" t="s">
        <v>88</v>
      </c>
      <c r="B46" s="1" t="s">
        <v>102</v>
      </c>
      <c r="C46" s="1" t="s">
        <v>103</v>
      </c>
      <c r="D46">
        <v>30004</v>
      </c>
      <c r="E46" s="2" t="s">
        <v>13</v>
      </c>
      <c r="F46" s="4">
        <v>1</v>
      </c>
      <c r="J46" s="3" t="str">
        <f>IF(AND(Tabla11520[[#This Row],[Valor logrado]]&gt;=Tabla11520[[#This Row],[Meta]],Tabla11520[[#This Row],[Valor logrado]]&gt;0,Tabla11520[[#This Row],[Meta]]&gt;0),"Sí","No")</f>
        <v>No</v>
      </c>
    </row>
    <row r="47" spans="1:10" x14ac:dyDescent="0.25">
      <c r="A47" s="1" t="s">
        <v>88</v>
      </c>
      <c r="B47" s="1" t="s">
        <v>104</v>
      </c>
      <c r="C47" s="1" t="s">
        <v>105</v>
      </c>
      <c r="D47">
        <v>30001</v>
      </c>
      <c r="E47" s="2" t="s">
        <v>13</v>
      </c>
      <c r="F47" s="4">
        <v>1</v>
      </c>
      <c r="J47" s="3" t="str">
        <f>IF(AND(Tabla11520[[#This Row],[Valor logrado]]&gt;=Tabla11520[[#This Row],[Meta]],Tabla11520[[#This Row],[Valor logrado]]&gt;0,Tabla11520[[#This Row],[Meta]]&gt;0),"Sí","No")</f>
        <v>No</v>
      </c>
    </row>
    <row r="48" spans="1:10" x14ac:dyDescent="0.25">
      <c r="A48" s="1" t="s">
        <v>88</v>
      </c>
      <c r="B48" s="1" t="s">
        <v>106</v>
      </c>
      <c r="C48" s="1" t="s">
        <v>107</v>
      </c>
      <c r="D48">
        <v>30003</v>
      </c>
      <c r="E48" s="2" t="s">
        <v>13</v>
      </c>
      <c r="F48" s="4">
        <v>1</v>
      </c>
      <c r="J48" s="3" t="str">
        <f>IF(AND(Tabla11520[[#This Row],[Valor logrado]]&gt;=Tabla11520[[#This Row],[Meta]],Tabla11520[[#This Row],[Valor logrado]]&gt;0,Tabla11520[[#This Row],[Meta]]&gt;0),"Sí","No")</f>
        <v>No</v>
      </c>
    </row>
    <row r="49" spans="1:10" x14ac:dyDescent="0.25">
      <c r="A49" s="1" t="s">
        <v>108</v>
      </c>
      <c r="B49" s="1" t="s">
        <v>109</v>
      </c>
      <c r="C49" s="1" t="s">
        <v>110</v>
      </c>
      <c r="D49">
        <v>40000</v>
      </c>
      <c r="E49" s="2" t="s">
        <v>91</v>
      </c>
      <c r="F49" s="4">
        <v>1</v>
      </c>
      <c r="J49" s="3" t="str">
        <f>IF(AND(Tabla11520[[#This Row],[Valor logrado]]&gt;=Tabla11520[[#This Row],[Meta]],Tabla11520[[#This Row],[Valor logrado]]&gt;0,Tabla11520[[#This Row],[Meta]]&gt;0),"Sí","No")</f>
        <v>No</v>
      </c>
    </row>
    <row r="50" spans="1:10" x14ac:dyDescent="0.25">
      <c r="A50" s="1" t="s">
        <v>108</v>
      </c>
      <c r="B50" s="1" t="s">
        <v>111</v>
      </c>
      <c r="C50" s="1" t="s">
        <v>112</v>
      </c>
      <c r="D50">
        <v>40001</v>
      </c>
      <c r="E50" s="2" t="s">
        <v>13</v>
      </c>
      <c r="F50" s="4">
        <v>1</v>
      </c>
      <c r="J50" s="3" t="str">
        <f>IF(AND(Tabla11520[[#This Row],[Valor logrado]]&gt;=Tabla11520[[#This Row],[Meta]],Tabla11520[[#This Row],[Valor logrado]]&gt;0,Tabla11520[[#This Row],[Meta]]&gt;0),"Sí","No")</f>
        <v>No</v>
      </c>
    </row>
    <row r="51" spans="1:10" x14ac:dyDescent="0.25">
      <c r="A51" s="1" t="s">
        <v>108</v>
      </c>
      <c r="B51" s="1" t="s">
        <v>113</v>
      </c>
      <c r="C51" s="1" t="s">
        <v>114</v>
      </c>
      <c r="D51">
        <v>40002</v>
      </c>
      <c r="E51" s="2" t="s">
        <v>13</v>
      </c>
      <c r="F51" s="4">
        <v>1</v>
      </c>
      <c r="J51" s="3" t="str">
        <f>IF(AND(Tabla11520[[#This Row],[Valor logrado]]&gt;=Tabla11520[[#This Row],[Meta]],Tabla11520[[#This Row],[Valor logrado]]&gt;0,Tabla11520[[#This Row],[Meta]]&gt;0),"Sí","No")</f>
        <v>No</v>
      </c>
    </row>
    <row r="52" spans="1:10" x14ac:dyDescent="0.25">
      <c r="A52" s="1" t="s">
        <v>108</v>
      </c>
      <c r="B52" s="1" t="s">
        <v>115</v>
      </c>
      <c r="C52" s="1" t="s">
        <v>116</v>
      </c>
      <c r="D52">
        <v>40003</v>
      </c>
      <c r="E52" s="2" t="s">
        <v>13</v>
      </c>
      <c r="F52" s="4">
        <v>1</v>
      </c>
      <c r="J52" s="3" t="str">
        <f>IF(AND(Tabla11520[[#This Row],[Valor logrado]]&gt;=Tabla11520[[#This Row],[Meta]],Tabla11520[[#This Row],[Valor logrado]]&gt;0,Tabla11520[[#This Row],[Meta]]&gt;0),"Sí","No")</f>
        <v>No</v>
      </c>
    </row>
    <row r="53" spans="1:10" x14ac:dyDescent="0.25">
      <c r="A53" s="1" t="s">
        <v>108</v>
      </c>
      <c r="B53" s="1" t="s">
        <v>117</v>
      </c>
      <c r="C53" s="1" t="s">
        <v>118</v>
      </c>
      <c r="D53">
        <v>40004</v>
      </c>
      <c r="E53" s="2" t="s">
        <v>13</v>
      </c>
      <c r="F53" s="4">
        <v>1</v>
      </c>
      <c r="J53" s="3" t="str">
        <f>IF(AND(Tabla11520[[#This Row],[Valor logrado]]&gt;=Tabla11520[[#This Row],[Meta]],Tabla11520[[#This Row],[Valor logrado]]&gt;0,Tabla11520[[#This Row],[Meta]]&gt;0),"Sí","No")</f>
        <v>No</v>
      </c>
    </row>
    <row r="54" spans="1:10" x14ac:dyDescent="0.25">
      <c r="A54" s="1" t="s">
        <v>108</v>
      </c>
      <c r="B54" s="1" t="s">
        <v>119</v>
      </c>
      <c r="C54" s="1" t="s">
        <v>120</v>
      </c>
      <c r="D54">
        <v>40005</v>
      </c>
      <c r="E54" s="2" t="s">
        <v>13</v>
      </c>
      <c r="F54" s="4">
        <v>1</v>
      </c>
      <c r="J54" s="3" t="str">
        <f>IF(AND(Tabla11520[[#This Row],[Valor logrado]]&gt;=Tabla11520[[#This Row],[Meta]],Tabla11520[[#This Row],[Valor logrado]]&gt;0,Tabla11520[[#This Row],[Meta]]&gt;0),"Sí","No")</f>
        <v>No</v>
      </c>
    </row>
    <row r="55" spans="1:10" x14ac:dyDescent="0.25">
      <c r="A55" s="1" t="s">
        <v>108</v>
      </c>
      <c r="B55" s="1" t="s">
        <v>121</v>
      </c>
      <c r="C55" s="1" t="s">
        <v>122</v>
      </c>
      <c r="D55">
        <v>40007</v>
      </c>
      <c r="E55" s="2" t="s">
        <v>13</v>
      </c>
      <c r="F55" s="4">
        <v>1</v>
      </c>
      <c r="J55" s="3" t="str">
        <f>IF(AND(Tabla11520[[#This Row],[Valor logrado]]&gt;=Tabla11520[[#This Row],[Meta]],Tabla11520[[#This Row],[Valor logrado]]&gt;0,Tabla11520[[#This Row],[Meta]]&gt;0),"Sí","No")</f>
        <v>No</v>
      </c>
    </row>
    <row r="56" spans="1:10" x14ac:dyDescent="0.25">
      <c r="A56" s="1" t="s">
        <v>108</v>
      </c>
      <c r="B56" s="1" t="s">
        <v>123</v>
      </c>
      <c r="C56" s="1" t="s">
        <v>124</v>
      </c>
      <c r="D56">
        <v>40008</v>
      </c>
      <c r="E56" s="2" t="s">
        <v>13</v>
      </c>
      <c r="F56" s="4">
        <v>1</v>
      </c>
      <c r="J56" s="3" t="str">
        <f>IF(AND(Tabla11520[[#This Row],[Valor logrado]]&gt;=Tabla11520[[#This Row],[Meta]],Tabla11520[[#This Row],[Valor logrado]]&gt;0,Tabla11520[[#This Row],[Meta]]&gt;0),"Sí","No")</f>
        <v>No</v>
      </c>
    </row>
    <row r="57" spans="1:10" x14ac:dyDescent="0.25">
      <c r="A57" s="1" t="s">
        <v>108</v>
      </c>
      <c r="B57" s="1" t="s">
        <v>125</v>
      </c>
      <c r="C57" s="1" t="s">
        <v>126</v>
      </c>
      <c r="D57">
        <v>40009</v>
      </c>
      <c r="E57" s="2" t="s">
        <v>13</v>
      </c>
      <c r="F57" s="4">
        <v>1</v>
      </c>
      <c r="J57" s="3" t="str">
        <f>IF(AND(Tabla11520[[#This Row],[Valor logrado]]&gt;=Tabla11520[[#This Row],[Meta]],Tabla11520[[#This Row],[Valor logrado]]&gt;0,Tabla11520[[#This Row],[Meta]]&gt;0),"Sí","No")</f>
        <v>No</v>
      </c>
    </row>
    <row r="58" spans="1:10" x14ac:dyDescent="0.25">
      <c r="A58" s="1" t="s">
        <v>108</v>
      </c>
      <c r="B58" s="1" t="s">
        <v>127</v>
      </c>
      <c r="C58" s="1" t="s">
        <v>128</v>
      </c>
      <c r="D58">
        <v>40006</v>
      </c>
      <c r="E58" s="2" t="s">
        <v>13</v>
      </c>
      <c r="F58" s="4">
        <v>1</v>
      </c>
      <c r="J58" s="3" t="str">
        <f>IF(AND(Tabla11520[[#This Row],[Valor logrado]]&gt;=Tabla11520[[#This Row],[Meta]],Tabla11520[[#This Row],[Valor logrado]]&gt;0,Tabla11520[[#This Row],[Meta]]&gt;0),"Sí","No")</f>
        <v>No</v>
      </c>
    </row>
    <row r="59" spans="1:10" x14ac:dyDescent="0.25">
      <c r="A59" s="1" t="s">
        <v>108</v>
      </c>
      <c r="B59" s="1" t="s">
        <v>129</v>
      </c>
      <c r="C59" s="1" t="s">
        <v>130</v>
      </c>
      <c r="D59">
        <v>40010</v>
      </c>
      <c r="E59" s="2" t="s">
        <v>13</v>
      </c>
      <c r="F59" s="4">
        <v>1</v>
      </c>
      <c r="J59" s="3" t="str">
        <f>IF(AND(Tabla11520[[#This Row],[Valor logrado]]&gt;=Tabla11520[[#This Row],[Meta]],Tabla11520[[#This Row],[Valor logrado]]&gt;0,Tabla11520[[#This Row],[Meta]]&gt;0),"Sí","No")</f>
        <v>No</v>
      </c>
    </row>
    <row r="60" spans="1:10" x14ac:dyDescent="0.25">
      <c r="A60" s="1" t="s">
        <v>131</v>
      </c>
      <c r="B60" s="1" t="s">
        <v>132</v>
      </c>
      <c r="C60" s="1" t="s">
        <v>133</v>
      </c>
      <c r="D60">
        <v>50000</v>
      </c>
      <c r="E60" s="2" t="s">
        <v>16</v>
      </c>
      <c r="F60" s="4">
        <v>1</v>
      </c>
      <c r="J60" s="3" t="str">
        <f>IF(AND(Tabla11520[[#This Row],[Valor logrado]]&gt;=Tabla11520[[#This Row],[Meta]],Tabla11520[[#This Row],[Valor logrado]]&gt;0,Tabla11520[[#This Row],[Meta]]&gt;0),"Sí","No")</f>
        <v>No</v>
      </c>
    </row>
    <row r="61" spans="1:10" x14ac:dyDescent="0.25">
      <c r="A61" s="1" t="s">
        <v>131</v>
      </c>
      <c r="B61" s="1" t="s">
        <v>134</v>
      </c>
      <c r="C61" s="1" t="s">
        <v>135</v>
      </c>
      <c r="D61">
        <v>50002</v>
      </c>
      <c r="E61" s="2" t="s">
        <v>13</v>
      </c>
      <c r="F61" s="4">
        <v>1</v>
      </c>
      <c r="J61" s="3" t="str">
        <f>IF(AND(Tabla11520[[#This Row],[Valor logrado]]&gt;=Tabla11520[[#This Row],[Meta]],Tabla11520[[#This Row],[Valor logrado]]&gt;0,Tabla11520[[#This Row],[Meta]]&gt;0),"Sí","No")</f>
        <v>No</v>
      </c>
    </row>
    <row r="62" spans="1:10" x14ac:dyDescent="0.25">
      <c r="A62" s="1" t="s">
        <v>131</v>
      </c>
      <c r="B62" s="1" t="s">
        <v>136</v>
      </c>
      <c r="C62" s="1" t="s">
        <v>137</v>
      </c>
      <c r="D62">
        <v>50006</v>
      </c>
      <c r="E62" s="2" t="s">
        <v>13</v>
      </c>
      <c r="F62" s="4">
        <v>1</v>
      </c>
      <c r="J62" s="3" t="str">
        <f>IF(AND(Tabla11520[[#This Row],[Valor logrado]]&gt;=Tabla11520[[#This Row],[Meta]],Tabla11520[[#This Row],[Valor logrado]]&gt;0,Tabla11520[[#This Row],[Meta]]&gt;0),"Sí","No")</f>
        <v>No</v>
      </c>
    </row>
    <row r="63" spans="1:10" x14ac:dyDescent="0.25">
      <c r="A63" s="1" t="s">
        <v>131</v>
      </c>
      <c r="B63" s="1" t="s">
        <v>138</v>
      </c>
      <c r="C63" s="1" t="s">
        <v>139</v>
      </c>
      <c r="D63">
        <v>50007</v>
      </c>
      <c r="E63" s="2" t="s">
        <v>13</v>
      </c>
      <c r="F63" s="4">
        <v>1</v>
      </c>
      <c r="J63" s="3" t="str">
        <f>IF(AND(Tabla11520[[#This Row],[Valor logrado]]&gt;=Tabla11520[[#This Row],[Meta]],Tabla11520[[#This Row],[Valor logrado]]&gt;0,Tabla11520[[#This Row],[Meta]]&gt;0),"Sí","No")</f>
        <v>No</v>
      </c>
    </row>
    <row r="64" spans="1:10" x14ac:dyDescent="0.25">
      <c r="A64" s="1" t="s">
        <v>131</v>
      </c>
      <c r="B64" s="1" t="s">
        <v>140</v>
      </c>
      <c r="C64" s="1" t="s">
        <v>141</v>
      </c>
      <c r="D64">
        <v>50008</v>
      </c>
      <c r="E64" s="2" t="s">
        <v>13</v>
      </c>
      <c r="F64" s="4">
        <v>1</v>
      </c>
      <c r="J64" s="3" t="str">
        <f>IF(AND(Tabla11520[[#This Row],[Valor logrado]]&gt;=Tabla11520[[#This Row],[Meta]],Tabla11520[[#This Row],[Valor logrado]]&gt;0,Tabla11520[[#This Row],[Meta]]&gt;0),"Sí","No")</f>
        <v>No</v>
      </c>
    </row>
    <row r="65" spans="1:10" x14ac:dyDescent="0.25">
      <c r="A65" s="1" t="s">
        <v>131</v>
      </c>
      <c r="B65" s="1" t="s">
        <v>142</v>
      </c>
      <c r="C65" s="1" t="s">
        <v>143</v>
      </c>
      <c r="D65">
        <v>50004</v>
      </c>
      <c r="E65" s="2" t="s">
        <v>13</v>
      </c>
      <c r="F65" s="4">
        <v>1</v>
      </c>
      <c r="J65" s="3" t="str">
        <f>IF(AND(Tabla11520[[#This Row],[Valor logrado]]&gt;=Tabla11520[[#This Row],[Meta]],Tabla11520[[#This Row],[Valor logrado]]&gt;0,Tabla11520[[#This Row],[Meta]]&gt;0),"Sí","No")</f>
        <v>No</v>
      </c>
    </row>
    <row r="66" spans="1:10" x14ac:dyDescent="0.25">
      <c r="A66" s="1" t="s">
        <v>131</v>
      </c>
      <c r="B66" s="1" t="s">
        <v>144</v>
      </c>
      <c r="C66" s="1" t="s">
        <v>145</v>
      </c>
      <c r="D66">
        <v>50005</v>
      </c>
      <c r="E66" s="2" t="s">
        <v>13</v>
      </c>
      <c r="F66" s="4">
        <v>1</v>
      </c>
      <c r="J66" s="3" t="str">
        <f>IF(AND(Tabla11520[[#This Row],[Valor logrado]]&gt;=Tabla11520[[#This Row],[Meta]],Tabla11520[[#This Row],[Valor logrado]]&gt;0,Tabla11520[[#This Row],[Meta]]&gt;0),"Sí","No")</f>
        <v>No</v>
      </c>
    </row>
    <row r="67" spans="1:10" x14ac:dyDescent="0.25">
      <c r="A67" s="1" t="s">
        <v>131</v>
      </c>
      <c r="B67" s="1" t="s">
        <v>146</v>
      </c>
      <c r="C67" s="1" t="s">
        <v>147</v>
      </c>
      <c r="D67">
        <v>50001</v>
      </c>
      <c r="E67" s="2" t="s">
        <v>13</v>
      </c>
      <c r="F67" s="4">
        <v>1</v>
      </c>
      <c r="J67" s="3" t="str">
        <f>IF(AND(Tabla11520[[#This Row],[Valor logrado]]&gt;=Tabla11520[[#This Row],[Meta]],Tabla11520[[#This Row],[Valor logrado]]&gt;0,Tabla11520[[#This Row],[Meta]]&gt;0),"Sí","No")</f>
        <v>No</v>
      </c>
    </row>
    <row r="68" spans="1:10" x14ac:dyDescent="0.25">
      <c r="A68" s="1" t="s">
        <v>131</v>
      </c>
      <c r="B68" s="1" t="s">
        <v>148</v>
      </c>
      <c r="C68" s="1" t="s">
        <v>149</v>
      </c>
      <c r="D68">
        <v>50009</v>
      </c>
      <c r="E68" s="2" t="s">
        <v>13</v>
      </c>
      <c r="F68" s="4">
        <v>1</v>
      </c>
      <c r="J68" s="3" t="str">
        <f>IF(AND(Tabla11520[[#This Row],[Valor logrado]]&gt;=Tabla11520[[#This Row],[Meta]],Tabla11520[[#This Row],[Valor logrado]]&gt;0,Tabla11520[[#This Row],[Meta]]&gt;0),"Sí","No")</f>
        <v>No</v>
      </c>
    </row>
    <row r="69" spans="1:10" x14ac:dyDescent="0.25">
      <c r="A69" s="1" t="s">
        <v>131</v>
      </c>
      <c r="B69" s="1" t="s">
        <v>150</v>
      </c>
      <c r="C69" s="1" t="s">
        <v>151</v>
      </c>
      <c r="D69">
        <v>50010</v>
      </c>
      <c r="E69" s="2" t="s">
        <v>13</v>
      </c>
      <c r="F69" s="4">
        <v>1</v>
      </c>
      <c r="J69" s="3" t="str">
        <f>IF(AND(Tabla11520[[#This Row],[Valor logrado]]&gt;=Tabla11520[[#This Row],[Meta]],Tabla11520[[#This Row],[Valor logrado]]&gt;0,Tabla11520[[#This Row],[Meta]]&gt;0),"Sí","No")</f>
        <v>No</v>
      </c>
    </row>
    <row r="70" spans="1:10" x14ac:dyDescent="0.25">
      <c r="A70" s="1" t="s">
        <v>131</v>
      </c>
      <c r="B70" s="1" t="s">
        <v>152</v>
      </c>
      <c r="C70" s="1" t="s">
        <v>153</v>
      </c>
      <c r="D70">
        <v>50011</v>
      </c>
      <c r="E70" s="2" t="s">
        <v>13</v>
      </c>
      <c r="F70" s="4">
        <v>1</v>
      </c>
      <c r="J70" s="3" t="str">
        <f>IF(AND(Tabla11520[[#This Row],[Valor logrado]]&gt;=Tabla11520[[#This Row],[Meta]],Tabla11520[[#This Row],[Valor logrado]]&gt;0,Tabla11520[[#This Row],[Meta]]&gt;0),"Sí","No")</f>
        <v>No</v>
      </c>
    </row>
    <row r="71" spans="1:10" x14ac:dyDescent="0.25">
      <c r="A71" s="1" t="s">
        <v>131</v>
      </c>
      <c r="B71" s="1" t="s">
        <v>154</v>
      </c>
      <c r="C71" s="1" t="s">
        <v>155</v>
      </c>
      <c r="D71">
        <v>50003</v>
      </c>
      <c r="E71" s="2" t="s">
        <v>13</v>
      </c>
      <c r="F71" s="4">
        <v>1</v>
      </c>
      <c r="J71" s="3" t="str">
        <f>IF(AND(Tabla11520[[#This Row],[Valor logrado]]&gt;=Tabla11520[[#This Row],[Meta]],Tabla11520[[#This Row],[Valor logrado]]&gt;0,Tabla11520[[#This Row],[Meta]]&gt;0),"Sí","No")</f>
        <v>No</v>
      </c>
    </row>
    <row r="72" spans="1:10" x14ac:dyDescent="0.25">
      <c r="A72" s="1" t="s">
        <v>156</v>
      </c>
      <c r="B72" s="1" t="s">
        <v>157</v>
      </c>
      <c r="C72" s="1" t="s">
        <v>158</v>
      </c>
      <c r="D72">
        <v>60000</v>
      </c>
      <c r="E72" s="2" t="s">
        <v>16</v>
      </c>
      <c r="F72" s="4">
        <v>1</v>
      </c>
      <c r="J72" s="3" t="str">
        <f>IF(AND(Tabla11520[[#This Row],[Valor logrado]]&gt;=Tabla11520[[#This Row],[Meta]],Tabla11520[[#This Row],[Valor logrado]]&gt;0,Tabla11520[[#This Row],[Meta]]&gt;0),"Sí","No")</f>
        <v>No</v>
      </c>
    </row>
    <row r="73" spans="1:10" x14ac:dyDescent="0.25">
      <c r="A73" s="1" t="s">
        <v>156</v>
      </c>
      <c r="B73" s="1" t="s">
        <v>159</v>
      </c>
      <c r="C73" s="1" t="s">
        <v>160</v>
      </c>
      <c r="D73">
        <v>60004</v>
      </c>
      <c r="E73" s="2" t="s">
        <v>13</v>
      </c>
      <c r="F73" s="4">
        <v>1</v>
      </c>
      <c r="J73" s="3" t="str">
        <f>IF(AND(Tabla11520[[#This Row],[Valor logrado]]&gt;=Tabla11520[[#This Row],[Meta]],Tabla11520[[#This Row],[Valor logrado]]&gt;0,Tabla11520[[#This Row],[Meta]]&gt;0),"Sí","No")</f>
        <v>No</v>
      </c>
    </row>
    <row r="74" spans="1:10" x14ac:dyDescent="0.25">
      <c r="A74" s="1" t="s">
        <v>156</v>
      </c>
      <c r="B74" s="1" t="s">
        <v>161</v>
      </c>
      <c r="C74" s="1" t="s">
        <v>162</v>
      </c>
      <c r="D74">
        <v>60006</v>
      </c>
      <c r="E74" s="2" t="s">
        <v>13</v>
      </c>
      <c r="F74" s="4">
        <v>1</v>
      </c>
      <c r="J74" s="3" t="str">
        <f>IF(AND(Tabla11520[[#This Row],[Valor logrado]]&gt;=Tabla11520[[#This Row],[Meta]],Tabla11520[[#This Row],[Valor logrado]]&gt;0,Tabla11520[[#This Row],[Meta]]&gt;0),"Sí","No")</f>
        <v>No</v>
      </c>
    </row>
    <row r="75" spans="1:10" x14ac:dyDescent="0.25">
      <c r="A75" s="1" t="s">
        <v>156</v>
      </c>
      <c r="B75" s="1" t="s">
        <v>163</v>
      </c>
      <c r="C75" s="1" t="s">
        <v>164</v>
      </c>
      <c r="D75">
        <v>60008</v>
      </c>
      <c r="E75" s="2" t="s">
        <v>13</v>
      </c>
      <c r="F75" s="4">
        <v>1</v>
      </c>
      <c r="J75" s="3" t="str">
        <f>IF(AND(Tabla11520[[#This Row],[Valor logrado]]&gt;=Tabla11520[[#This Row],[Meta]],Tabla11520[[#This Row],[Valor logrado]]&gt;0,Tabla11520[[#This Row],[Meta]]&gt;0),"Sí","No")</f>
        <v>No</v>
      </c>
    </row>
    <row r="76" spans="1:10" x14ac:dyDescent="0.25">
      <c r="A76" s="1" t="s">
        <v>156</v>
      </c>
      <c r="B76" s="1" t="s">
        <v>165</v>
      </c>
      <c r="C76" s="1" t="s">
        <v>166</v>
      </c>
      <c r="D76">
        <v>60009</v>
      </c>
      <c r="E76" s="2" t="s">
        <v>13</v>
      </c>
      <c r="F76" s="4">
        <v>1</v>
      </c>
      <c r="J76" s="3" t="str">
        <f>IF(AND(Tabla11520[[#This Row],[Valor logrado]]&gt;=Tabla11520[[#This Row],[Meta]],Tabla11520[[#This Row],[Valor logrado]]&gt;0,Tabla11520[[#This Row],[Meta]]&gt;0),"Sí","No")</f>
        <v>No</v>
      </c>
    </row>
    <row r="77" spans="1:10" x14ac:dyDescent="0.25">
      <c r="A77" s="1" t="s">
        <v>156</v>
      </c>
      <c r="B77" s="1" t="s">
        <v>167</v>
      </c>
      <c r="C77" s="1" t="s">
        <v>168</v>
      </c>
      <c r="D77">
        <v>60013</v>
      </c>
      <c r="E77" s="2" t="s">
        <v>13</v>
      </c>
      <c r="F77" s="4">
        <v>1</v>
      </c>
      <c r="J77" s="3" t="str">
        <f>IF(AND(Tabla11520[[#This Row],[Valor logrado]]&gt;=Tabla11520[[#This Row],[Meta]],Tabla11520[[#This Row],[Valor logrado]]&gt;0,Tabla11520[[#This Row],[Meta]]&gt;0),"Sí","No")</f>
        <v>No</v>
      </c>
    </row>
    <row r="78" spans="1:10" x14ac:dyDescent="0.25">
      <c r="A78" s="1" t="s">
        <v>156</v>
      </c>
      <c r="B78" s="1" t="s">
        <v>169</v>
      </c>
      <c r="C78" s="1" t="s">
        <v>170</v>
      </c>
      <c r="D78">
        <v>60002</v>
      </c>
      <c r="E78" s="2" t="s">
        <v>13</v>
      </c>
      <c r="F78" s="4">
        <v>1</v>
      </c>
      <c r="J78" s="3" t="str">
        <f>IF(AND(Tabla11520[[#This Row],[Valor logrado]]&gt;=Tabla11520[[#This Row],[Meta]],Tabla11520[[#This Row],[Valor logrado]]&gt;0,Tabla11520[[#This Row],[Meta]]&gt;0),"Sí","No")</f>
        <v>No</v>
      </c>
    </row>
    <row r="79" spans="1:10" x14ac:dyDescent="0.25">
      <c r="A79" s="1" t="s">
        <v>156</v>
      </c>
      <c r="B79" s="1" t="s">
        <v>171</v>
      </c>
      <c r="C79" s="1" t="s">
        <v>172</v>
      </c>
      <c r="D79">
        <v>60007</v>
      </c>
      <c r="E79" s="2" t="s">
        <v>13</v>
      </c>
      <c r="F79" s="4">
        <v>1</v>
      </c>
      <c r="J79" s="3" t="str">
        <f>IF(AND(Tabla11520[[#This Row],[Valor logrado]]&gt;=Tabla11520[[#This Row],[Meta]],Tabla11520[[#This Row],[Valor logrado]]&gt;0,Tabla11520[[#This Row],[Meta]]&gt;0),"Sí","No")</f>
        <v>No</v>
      </c>
    </row>
    <row r="80" spans="1:10" x14ac:dyDescent="0.25">
      <c r="A80" s="1" t="s">
        <v>156</v>
      </c>
      <c r="B80" s="1" t="s">
        <v>173</v>
      </c>
      <c r="C80" s="1" t="s">
        <v>174</v>
      </c>
      <c r="D80">
        <v>60003</v>
      </c>
      <c r="E80" s="2" t="s">
        <v>13</v>
      </c>
      <c r="F80" s="4">
        <v>1</v>
      </c>
      <c r="J80" s="3" t="str">
        <f>IF(AND(Tabla11520[[#This Row],[Valor logrado]]&gt;=Tabla11520[[#This Row],[Meta]],Tabla11520[[#This Row],[Valor logrado]]&gt;0,Tabla11520[[#This Row],[Meta]]&gt;0),"Sí","No")</f>
        <v>No</v>
      </c>
    </row>
    <row r="81" spans="1:10" x14ac:dyDescent="0.25">
      <c r="A81" s="1" t="s">
        <v>156</v>
      </c>
      <c r="B81" s="1" t="s">
        <v>175</v>
      </c>
      <c r="C81" s="1" t="s">
        <v>176</v>
      </c>
      <c r="D81">
        <v>60001</v>
      </c>
      <c r="E81" s="2" t="s">
        <v>13</v>
      </c>
      <c r="F81" s="4">
        <v>1</v>
      </c>
      <c r="J81" s="3" t="str">
        <f>IF(AND(Tabla11520[[#This Row],[Valor logrado]]&gt;=Tabla11520[[#This Row],[Meta]],Tabla11520[[#This Row],[Valor logrado]]&gt;0,Tabla11520[[#This Row],[Meta]]&gt;0),"Sí","No")</f>
        <v>No</v>
      </c>
    </row>
    <row r="82" spans="1:10" x14ac:dyDescent="0.25">
      <c r="A82" s="1" t="s">
        <v>156</v>
      </c>
      <c r="B82" s="1" t="s">
        <v>177</v>
      </c>
      <c r="C82" s="1" t="s">
        <v>178</v>
      </c>
      <c r="D82">
        <v>60010</v>
      </c>
      <c r="E82" s="2" t="s">
        <v>13</v>
      </c>
      <c r="F82" s="4">
        <v>1</v>
      </c>
      <c r="J82" s="3" t="str">
        <f>IF(AND(Tabla11520[[#This Row],[Valor logrado]]&gt;=Tabla11520[[#This Row],[Meta]],Tabla11520[[#This Row],[Valor logrado]]&gt;0,Tabla11520[[#This Row],[Meta]]&gt;0),"Sí","No")</f>
        <v>No</v>
      </c>
    </row>
    <row r="83" spans="1:10" x14ac:dyDescent="0.25">
      <c r="A83" s="1" t="s">
        <v>156</v>
      </c>
      <c r="B83" s="1" t="s">
        <v>179</v>
      </c>
      <c r="C83" s="1" t="s">
        <v>180</v>
      </c>
      <c r="D83">
        <v>60005</v>
      </c>
      <c r="E83" s="2" t="s">
        <v>13</v>
      </c>
      <c r="F83" s="4">
        <v>1</v>
      </c>
      <c r="J83" s="3" t="str">
        <f>IF(AND(Tabla11520[[#This Row],[Valor logrado]]&gt;=Tabla11520[[#This Row],[Meta]],Tabla11520[[#This Row],[Valor logrado]]&gt;0,Tabla11520[[#This Row],[Meta]]&gt;0),"Sí","No")</f>
        <v>No</v>
      </c>
    </row>
    <row r="84" spans="1:10" x14ac:dyDescent="0.25">
      <c r="A84" s="1" t="s">
        <v>156</v>
      </c>
      <c r="B84" s="1" t="s">
        <v>181</v>
      </c>
      <c r="C84" s="1" t="s">
        <v>182</v>
      </c>
      <c r="D84">
        <v>60011</v>
      </c>
      <c r="E84" s="2" t="s">
        <v>13</v>
      </c>
      <c r="F84" s="4">
        <v>1</v>
      </c>
      <c r="J84" s="3" t="str">
        <f>IF(AND(Tabla11520[[#This Row],[Valor logrado]]&gt;=Tabla11520[[#This Row],[Meta]],Tabla11520[[#This Row],[Valor logrado]]&gt;0,Tabla11520[[#This Row],[Meta]]&gt;0),"Sí","No")</f>
        <v>No</v>
      </c>
    </row>
    <row r="85" spans="1:10" x14ac:dyDescent="0.25">
      <c r="A85" s="1" t="s">
        <v>156</v>
      </c>
      <c r="B85" s="1" t="s">
        <v>183</v>
      </c>
      <c r="C85" s="1" t="s">
        <v>184</v>
      </c>
      <c r="D85">
        <v>60012</v>
      </c>
      <c r="E85" s="2" t="s">
        <v>13</v>
      </c>
      <c r="F85" s="4">
        <v>1</v>
      </c>
      <c r="J85" s="3" t="str">
        <f>IF(AND(Tabla11520[[#This Row],[Valor logrado]]&gt;=Tabla11520[[#This Row],[Meta]],Tabla11520[[#This Row],[Valor logrado]]&gt;0,Tabla11520[[#This Row],[Meta]]&gt;0),"Sí","No")</f>
        <v>No</v>
      </c>
    </row>
    <row r="86" spans="1:10" x14ac:dyDescent="0.25">
      <c r="A86" s="1" t="s">
        <v>185</v>
      </c>
      <c r="B86" s="1" t="s">
        <v>186</v>
      </c>
      <c r="C86" s="1" t="s">
        <v>187</v>
      </c>
      <c r="D86">
        <v>80000</v>
      </c>
      <c r="E86" s="2" t="s">
        <v>16</v>
      </c>
      <c r="F86" s="4">
        <v>1</v>
      </c>
      <c r="J86" s="3" t="str">
        <f>IF(AND(Tabla11520[[#This Row],[Valor logrado]]&gt;=Tabla11520[[#This Row],[Meta]],Tabla11520[[#This Row],[Valor logrado]]&gt;0,Tabla11520[[#This Row],[Meta]]&gt;0),"Sí","No")</f>
        <v>No</v>
      </c>
    </row>
    <row r="87" spans="1:10" x14ac:dyDescent="0.25">
      <c r="A87" s="1" t="s">
        <v>185</v>
      </c>
      <c r="B87" s="1" t="s">
        <v>188</v>
      </c>
      <c r="C87" s="1" t="s">
        <v>189</v>
      </c>
      <c r="D87">
        <v>80006</v>
      </c>
      <c r="E87" s="2" t="s">
        <v>13</v>
      </c>
      <c r="F87" s="4">
        <v>1</v>
      </c>
      <c r="J87" s="3" t="str">
        <f>IF(AND(Tabla11520[[#This Row],[Valor logrado]]&gt;=Tabla11520[[#This Row],[Meta]],Tabla11520[[#This Row],[Valor logrado]]&gt;0,Tabla11520[[#This Row],[Meta]]&gt;0),"Sí","No")</f>
        <v>No</v>
      </c>
    </row>
    <row r="88" spans="1:10" x14ac:dyDescent="0.25">
      <c r="A88" s="1" t="s">
        <v>185</v>
      </c>
      <c r="B88" s="1" t="s">
        <v>190</v>
      </c>
      <c r="C88" s="1" t="s">
        <v>191</v>
      </c>
      <c r="D88">
        <v>80012</v>
      </c>
      <c r="E88" s="2" t="s">
        <v>13</v>
      </c>
      <c r="F88" s="4">
        <v>1</v>
      </c>
      <c r="J88" s="3" t="str">
        <f>IF(AND(Tabla11520[[#This Row],[Valor logrado]]&gt;=Tabla11520[[#This Row],[Meta]],Tabla11520[[#This Row],[Valor logrado]]&gt;0,Tabla11520[[#This Row],[Meta]]&gt;0),"Sí","No")</f>
        <v>No</v>
      </c>
    </row>
    <row r="89" spans="1:10" x14ac:dyDescent="0.25">
      <c r="A89" s="1" t="s">
        <v>185</v>
      </c>
      <c r="B89" s="1" t="s">
        <v>192</v>
      </c>
      <c r="C89" s="1" t="s">
        <v>193</v>
      </c>
      <c r="D89">
        <v>80009</v>
      </c>
      <c r="E89" s="2" t="s">
        <v>13</v>
      </c>
      <c r="F89" s="4">
        <v>1</v>
      </c>
      <c r="J89" s="3" t="str">
        <f>IF(AND(Tabla11520[[#This Row],[Valor logrado]]&gt;=Tabla11520[[#This Row],[Meta]],Tabla11520[[#This Row],[Valor logrado]]&gt;0,Tabla11520[[#This Row],[Meta]]&gt;0),"Sí","No")</f>
        <v>No</v>
      </c>
    </row>
    <row r="90" spans="1:10" x14ac:dyDescent="0.25">
      <c r="A90" s="1" t="s">
        <v>185</v>
      </c>
      <c r="B90" s="1" t="s">
        <v>194</v>
      </c>
      <c r="C90" s="1" t="s">
        <v>195</v>
      </c>
      <c r="D90">
        <v>80007</v>
      </c>
      <c r="E90" s="2" t="s">
        <v>13</v>
      </c>
      <c r="F90" s="4">
        <v>1</v>
      </c>
      <c r="J90" s="3" t="str">
        <f>IF(AND(Tabla11520[[#This Row],[Valor logrado]]&gt;=Tabla11520[[#This Row],[Meta]],Tabla11520[[#This Row],[Valor logrado]]&gt;0,Tabla11520[[#This Row],[Meta]]&gt;0),"Sí","No")</f>
        <v>No</v>
      </c>
    </row>
    <row r="91" spans="1:10" x14ac:dyDescent="0.25">
      <c r="A91" s="1" t="s">
        <v>185</v>
      </c>
      <c r="B91" s="1" t="s">
        <v>196</v>
      </c>
      <c r="C91" s="1" t="s">
        <v>197</v>
      </c>
      <c r="D91">
        <v>80010</v>
      </c>
      <c r="E91" s="2" t="s">
        <v>13</v>
      </c>
      <c r="F91" s="4">
        <v>1</v>
      </c>
      <c r="J91" s="3" t="str">
        <f>IF(AND(Tabla11520[[#This Row],[Valor logrado]]&gt;=Tabla11520[[#This Row],[Meta]],Tabla11520[[#This Row],[Valor logrado]]&gt;0,Tabla11520[[#This Row],[Meta]]&gt;0),"Sí","No")</f>
        <v>No</v>
      </c>
    </row>
    <row r="92" spans="1:10" x14ac:dyDescent="0.25">
      <c r="A92" s="1" t="s">
        <v>185</v>
      </c>
      <c r="B92" s="1" t="s">
        <v>198</v>
      </c>
      <c r="C92" s="1" t="s">
        <v>199</v>
      </c>
      <c r="D92">
        <v>80013</v>
      </c>
      <c r="E92" s="2" t="s">
        <v>13</v>
      </c>
      <c r="F92" s="4">
        <v>1</v>
      </c>
      <c r="J92" s="3" t="str">
        <f>IF(AND(Tabla11520[[#This Row],[Valor logrado]]&gt;=Tabla11520[[#This Row],[Meta]],Tabla11520[[#This Row],[Valor logrado]]&gt;0,Tabla11520[[#This Row],[Meta]]&gt;0),"Sí","No")</f>
        <v>No</v>
      </c>
    </row>
    <row r="93" spans="1:10" x14ac:dyDescent="0.25">
      <c r="A93" s="1" t="s">
        <v>185</v>
      </c>
      <c r="B93" s="1" t="s">
        <v>200</v>
      </c>
      <c r="C93" s="1" t="s">
        <v>201</v>
      </c>
      <c r="D93">
        <v>80011</v>
      </c>
      <c r="E93" s="2" t="s">
        <v>13</v>
      </c>
      <c r="F93" s="4">
        <v>1</v>
      </c>
      <c r="J93" s="3" t="str">
        <f>IF(AND(Tabla11520[[#This Row],[Valor logrado]]&gt;=Tabla11520[[#This Row],[Meta]],Tabla11520[[#This Row],[Valor logrado]]&gt;0,Tabla11520[[#This Row],[Meta]]&gt;0),"Sí","No")</f>
        <v>No</v>
      </c>
    </row>
    <row r="94" spans="1:10" x14ac:dyDescent="0.25">
      <c r="A94" s="1" t="s">
        <v>185</v>
      </c>
      <c r="B94" s="1" t="s">
        <v>202</v>
      </c>
      <c r="C94" s="1" t="s">
        <v>203</v>
      </c>
      <c r="D94">
        <v>80008</v>
      </c>
      <c r="E94" s="2" t="s">
        <v>13</v>
      </c>
      <c r="F94" s="4">
        <v>1</v>
      </c>
      <c r="J94" s="3" t="str">
        <f>IF(AND(Tabla11520[[#This Row],[Valor logrado]]&gt;=Tabla11520[[#This Row],[Meta]],Tabla11520[[#This Row],[Valor logrado]]&gt;0,Tabla11520[[#This Row],[Meta]]&gt;0),"Sí","No")</f>
        <v>No</v>
      </c>
    </row>
    <row r="95" spans="1:10" x14ac:dyDescent="0.25">
      <c r="A95" s="1" t="s">
        <v>185</v>
      </c>
      <c r="B95" s="1" t="s">
        <v>204</v>
      </c>
      <c r="C95" s="1" t="s">
        <v>205</v>
      </c>
      <c r="D95">
        <v>80004</v>
      </c>
      <c r="E95" s="2" t="s">
        <v>13</v>
      </c>
      <c r="F95" s="4">
        <v>1</v>
      </c>
      <c r="J95" s="3" t="str">
        <f>IF(AND(Tabla11520[[#This Row],[Valor logrado]]&gt;=Tabla11520[[#This Row],[Meta]],Tabla11520[[#This Row],[Valor logrado]]&gt;0,Tabla11520[[#This Row],[Meta]]&gt;0),"Sí","No")</f>
        <v>No</v>
      </c>
    </row>
    <row r="96" spans="1:10" x14ac:dyDescent="0.25">
      <c r="A96" s="1" t="s">
        <v>185</v>
      </c>
      <c r="B96" s="1" t="s">
        <v>206</v>
      </c>
      <c r="C96" s="1" t="s">
        <v>207</v>
      </c>
      <c r="D96">
        <v>80001</v>
      </c>
      <c r="E96" s="2" t="s">
        <v>13</v>
      </c>
      <c r="F96" s="4">
        <v>1</v>
      </c>
      <c r="J96" s="3" t="str">
        <f>IF(AND(Tabla11520[[#This Row],[Valor logrado]]&gt;=Tabla11520[[#This Row],[Meta]],Tabla11520[[#This Row],[Valor logrado]]&gt;0,Tabla11520[[#This Row],[Meta]]&gt;0),"Sí","No")</f>
        <v>No</v>
      </c>
    </row>
    <row r="97" spans="1:10" x14ac:dyDescent="0.25">
      <c r="A97" s="1" t="s">
        <v>185</v>
      </c>
      <c r="B97" s="1" t="s">
        <v>208</v>
      </c>
      <c r="C97" s="1" t="s">
        <v>209</v>
      </c>
      <c r="D97">
        <v>80005</v>
      </c>
      <c r="E97" s="2" t="s">
        <v>13</v>
      </c>
      <c r="F97" s="4">
        <v>1</v>
      </c>
      <c r="J97" s="3" t="str">
        <f>IF(AND(Tabla11520[[#This Row],[Valor logrado]]&gt;=Tabla11520[[#This Row],[Meta]],Tabla11520[[#This Row],[Valor logrado]]&gt;0,Tabla11520[[#This Row],[Meta]]&gt;0),"Sí","No")</f>
        <v>No</v>
      </c>
    </row>
    <row r="98" spans="1:10" x14ac:dyDescent="0.25">
      <c r="A98" s="1" t="s">
        <v>185</v>
      </c>
      <c r="B98" s="1" t="s">
        <v>210</v>
      </c>
      <c r="C98" s="1" t="s">
        <v>211</v>
      </c>
      <c r="D98">
        <v>80002</v>
      </c>
      <c r="E98" s="2" t="s">
        <v>13</v>
      </c>
      <c r="F98" s="4">
        <v>1</v>
      </c>
      <c r="J98" s="3" t="str">
        <f>IF(AND(Tabla11520[[#This Row],[Valor logrado]]&gt;=Tabla11520[[#This Row],[Meta]],Tabla11520[[#This Row],[Valor logrado]]&gt;0,Tabla11520[[#This Row],[Meta]]&gt;0),"Sí","No")</f>
        <v>No</v>
      </c>
    </row>
    <row r="99" spans="1:10" x14ac:dyDescent="0.25">
      <c r="A99" s="1" t="s">
        <v>185</v>
      </c>
      <c r="B99" s="1" t="s">
        <v>212</v>
      </c>
      <c r="C99" s="1" t="s">
        <v>213</v>
      </c>
      <c r="D99">
        <v>80003</v>
      </c>
      <c r="E99" s="2" t="s">
        <v>13</v>
      </c>
      <c r="F99" s="4">
        <v>1</v>
      </c>
      <c r="J99" s="3" t="str">
        <f>IF(AND(Tabla11520[[#This Row],[Valor logrado]]&gt;=Tabla11520[[#This Row],[Meta]],Tabla11520[[#This Row],[Valor logrado]]&gt;0,Tabla11520[[#This Row],[Meta]]&gt;0),"Sí","No")</f>
        <v>No</v>
      </c>
    </row>
    <row r="100" spans="1:10" ht="25.5" x14ac:dyDescent="0.25">
      <c r="A100" s="1" t="s">
        <v>185</v>
      </c>
      <c r="B100" s="1" t="s">
        <v>214</v>
      </c>
      <c r="C100" s="1" t="s">
        <v>215</v>
      </c>
      <c r="D100">
        <v>80014</v>
      </c>
      <c r="E100" s="2" t="s">
        <v>13</v>
      </c>
      <c r="F100" s="4">
        <v>1</v>
      </c>
      <c r="J100" s="3" t="str">
        <f>IF(AND(Tabla11520[[#This Row],[Valor logrado]]&gt;=Tabla11520[[#This Row],[Meta]],Tabla11520[[#This Row],[Valor logrado]]&gt;0,Tabla11520[[#This Row],[Meta]]&gt;0),"Sí","No")</f>
        <v>No</v>
      </c>
    </row>
    <row r="101" spans="1:10" x14ac:dyDescent="0.25">
      <c r="A101" s="1" t="s">
        <v>216</v>
      </c>
      <c r="B101" s="1" t="s">
        <v>217</v>
      </c>
      <c r="C101" s="1" t="s">
        <v>218</v>
      </c>
      <c r="D101">
        <v>90000</v>
      </c>
      <c r="E101" s="2" t="s">
        <v>16</v>
      </c>
      <c r="F101" s="4">
        <v>1</v>
      </c>
      <c r="J101" s="3" t="str">
        <f>IF(AND(Tabla11520[[#This Row],[Valor logrado]]&gt;=Tabla11520[[#This Row],[Meta]],Tabla11520[[#This Row],[Valor logrado]]&gt;0,Tabla11520[[#This Row],[Meta]]&gt;0),"Sí","No")</f>
        <v>No</v>
      </c>
    </row>
    <row r="102" spans="1:10" x14ac:dyDescent="0.25">
      <c r="A102" s="1" t="s">
        <v>216</v>
      </c>
      <c r="B102" s="1" t="s">
        <v>219</v>
      </c>
      <c r="C102" s="1" t="s">
        <v>220</v>
      </c>
      <c r="D102">
        <v>90003</v>
      </c>
      <c r="E102" s="2" t="s">
        <v>13</v>
      </c>
      <c r="F102" s="4">
        <v>1</v>
      </c>
      <c r="J102" s="3" t="str">
        <f>IF(AND(Tabla11520[[#This Row],[Valor logrado]]&gt;=Tabla11520[[#This Row],[Meta]],Tabla11520[[#This Row],[Valor logrado]]&gt;0,Tabla11520[[#This Row],[Meta]]&gt;0),"Sí","No")</f>
        <v>No</v>
      </c>
    </row>
    <row r="103" spans="1:10" x14ac:dyDescent="0.25">
      <c r="A103" s="1" t="s">
        <v>216</v>
      </c>
      <c r="B103" s="1" t="s">
        <v>221</v>
      </c>
      <c r="C103" s="1" t="s">
        <v>222</v>
      </c>
      <c r="D103">
        <v>90009</v>
      </c>
      <c r="E103" s="2" t="s">
        <v>13</v>
      </c>
      <c r="F103" s="4">
        <v>1</v>
      </c>
      <c r="J103" s="3" t="str">
        <f>IF(AND(Tabla11520[[#This Row],[Valor logrado]]&gt;=Tabla11520[[#This Row],[Meta]],Tabla11520[[#This Row],[Valor logrado]]&gt;0,Tabla11520[[#This Row],[Meta]]&gt;0),"Sí","No")</f>
        <v>No</v>
      </c>
    </row>
    <row r="104" spans="1:10" x14ac:dyDescent="0.25">
      <c r="A104" s="1" t="s">
        <v>216</v>
      </c>
      <c r="B104" s="1" t="s">
        <v>223</v>
      </c>
      <c r="C104" s="1" t="s">
        <v>224</v>
      </c>
      <c r="D104">
        <v>90002</v>
      </c>
      <c r="E104" s="2" t="s">
        <v>13</v>
      </c>
      <c r="F104" s="4">
        <v>1</v>
      </c>
      <c r="J104" s="3" t="str">
        <f>IF(AND(Tabla11520[[#This Row],[Valor logrado]]&gt;=Tabla11520[[#This Row],[Meta]],Tabla11520[[#This Row],[Valor logrado]]&gt;0,Tabla11520[[#This Row],[Meta]]&gt;0),"Sí","No")</f>
        <v>No</v>
      </c>
    </row>
    <row r="105" spans="1:10" x14ac:dyDescent="0.25">
      <c r="A105" s="1" t="s">
        <v>216</v>
      </c>
      <c r="B105" s="1" t="s">
        <v>225</v>
      </c>
      <c r="C105" s="1" t="s">
        <v>226</v>
      </c>
      <c r="D105">
        <v>90001</v>
      </c>
      <c r="E105" s="2" t="s">
        <v>13</v>
      </c>
      <c r="F105" s="4">
        <v>1</v>
      </c>
      <c r="J105" s="3" t="str">
        <f>IF(AND(Tabla11520[[#This Row],[Valor logrado]]&gt;=Tabla11520[[#This Row],[Meta]],Tabla11520[[#This Row],[Valor logrado]]&gt;0,Tabla11520[[#This Row],[Meta]]&gt;0),"Sí","No")</f>
        <v>No</v>
      </c>
    </row>
    <row r="106" spans="1:10" x14ac:dyDescent="0.25">
      <c r="A106" s="1" t="s">
        <v>216</v>
      </c>
      <c r="B106" s="1" t="s">
        <v>227</v>
      </c>
      <c r="C106" s="1" t="s">
        <v>228</v>
      </c>
      <c r="D106">
        <v>90006</v>
      </c>
      <c r="E106" s="2" t="s">
        <v>13</v>
      </c>
      <c r="F106" s="4">
        <v>1</v>
      </c>
      <c r="J106" s="3" t="str">
        <f>IF(AND(Tabla11520[[#This Row],[Valor logrado]]&gt;=Tabla11520[[#This Row],[Meta]],Tabla11520[[#This Row],[Valor logrado]]&gt;0,Tabla11520[[#This Row],[Meta]]&gt;0),"Sí","No")</f>
        <v>No</v>
      </c>
    </row>
    <row r="107" spans="1:10" x14ac:dyDescent="0.25">
      <c r="A107" s="1" t="s">
        <v>216</v>
      </c>
      <c r="B107" s="1" t="s">
        <v>229</v>
      </c>
      <c r="C107" s="1" t="s">
        <v>230</v>
      </c>
      <c r="D107">
        <v>90007</v>
      </c>
      <c r="E107" s="2" t="s">
        <v>13</v>
      </c>
      <c r="F107" s="4">
        <v>1</v>
      </c>
      <c r="J107" s="3" t="str">
        <f>IF(AND(Tabla11520[[#This Row],[Valor logrado]]&gt;=Tabla11520[[#This Row],[Meta]],Tabla11520[[#This Row],[Valor logrado]]&gt;0,Tabla11520[[#This Row],[Meta]]&gt;0),"Sí","No")</f>
        <v>No</v>
      </c>
    </row>
    <row r="108" spans="1:10" x14ac:dyDescent="0.25">
      <c r="A108" s="1" t="s">
        <v>216</v>
      </c>
      <c r="B108" s="1" t="s">
        <v>231</v>
      </c>
      <c r="C108" s="1" t="s">
        <v>232</v>
      </c>
      <c r="D108">
        <v>90004</v>
      </c>
      <c r="E108" s="2" t="s">
        <v>13</v>
      </c>
      <c r="F108" s="4">
        <v>1</v>
      </c>
      <c r="J108" s="3" t="str">
        <f>IF(AND(Tabla11520[[#This Row],[Valor logrado]]&gt;=Tabla11520[[#This Row],[Meta]],Tabla11520[[#This Row],[Valor logrado]]&gt;0,Tabla11520[[#This Row],[Meta]]&gt;0),"Sí","No")</f>
        <v>No</v>
      </c>
    </row>
    <row r="109" spans="1:10" x14ac:dyDescent="0.25">
      <c r="A109" s="1" t="s">
        <v>216</v>
      </c>
      <c r="B109" s="1" t="s">
        <v>233</v>
      </c>
      <c r="C109" s="1" t="s">
        <v>234</v>
      </c>
      <c r="D109">
        <v>90005</v>
      </c>
      <c r="E109" s="2" t="s">
        <v>13</v>
      </c>
      <c r="F109" s="4">
        <v>1</v>
      </c>
      <c r="J109" s="3" t="str">
        <f>IF(AND(Tabla11520[[#This Row],[Valor logrado]]&gt;=Tabla11520[[#This Row],[Meta]],Tabla11520[[#This Row],[Valor logrado]]&gt;0,Tabla11520[[#This Row],[Meta]]&gt;0),"Sí","No")</f>
        <v>No</v>
      </c>
    </row>
    <row r="110" spans="1:10" x14ac:dyDescent="0.25">
      <c r="A110" s="1" t="s">
        <v>235</v>
      </c>
      <c r="B110" s="1" t="s">
        <v>236</v>
      </c>
      <c r="C110" s="1" t="s">
        <v>237</v>
      </c>
      <c r="D110">
        <v>100000</v>
      </c>
      <c r="E110" s="2" t="s">
        <v>16</v>
      </c>
      <c r="F110" s="4">
        <v>1</v>
      </c>
      <c r="J110" s="3" t="str">
        <f>IF(AND(Tabla11520[[#This Row],[Valor logrado]]&gt;=Tabla11520[[#This Row],[Meta]],Tabla11520[[#This Row],[Valor logrado]]&gt;0,Tabla11520[[#This Row],[Meta]]&gt;0),"Sí","No")</f>
        <v>No</v>
      </c>
    </row>
    <row r="111" spans="1:10" x14ac:dyDescent="0.25">
      <c r="A111" s="1" t="s">
        <v>235</v>
      </c>
      <c r="B111" s="1" t="s">
        <v>238</v>
      </c>
      <c r="C111" s="1" t="s">
        <v>239</v>
      </c>
      <c r="D111">
        <v>100009</v>
      </c>
      <c r="E111" s="2" t="s">
        <v>13</v>
      </c>
      <c r="F111" s="4">
        <v>1</v>
      </c>
      <c r="J111" s="3" t="str">
        <f>IF(AND(Tabla11520[[#This Row],[Valor logrado]]&gt;=Tabla11520[[#This Row],[Meta]],Tabla11520[[#This Row],[Valor logrado]]&gt;0,Tabla11520[[#This Row],[Meta]]&gt;0),"Sí","No")</f>
        <v>No</v>
      </c>
    </row>
    <row r="112" spans="1:10" x14ac:dyDescent="0.25">
      <c r="A112" s="1" t="s">
        <v>235</v>
      </c>
      <c r="B112" s="1" t="s">
        <v>240</v>
      </c>
      <c r="C112" s="1" t="s">
        <v>241</v>
      </c>
      <c r="D112">
        <v>100008</v>
      </c>
      <c r="E112" s="2" t="s">
        <v>13</v>
      </c>
      <c r="F112" s="4">
        <v>1</v>
      </c>
      <c r="J112" s="3" t="str">
        <f>IF(AND(Tabla11520[[#This Row],[Valor logrado]]&gt;=Tabla11520[[#This Row],[Meta]],Tabla11520[[#This Row],[Valor logrado]]&gt;0,Tabla11520[[#This Row],[Meta]]&gt;0),"Sí","No")</f>
        <v>No</v>
      </c>
    </row>
    <row r="113" spans="1:10" x14ac:dyDescent="0.25">
      <c r="A113" s="1" t="s">
        <v>235</v>
      </c>
      <c r="B113" s="1" t="s">
        <v>242</v>
      </c>
      <c r="C113" s="1" t="s">
        <v>243</v>
      </c>
      <c r="D113">
        <v>100003</v>
      </c>
      <c r="E113" s="2" t="s">
        <v>13</v>
      </c>
      <c r="F113" s="4">
        <v>1</v>
      </c>
      <c r="J113" s="3" t="str">
        <f>IF(AND(Tabla11520[[#This Row],[Valor logrado]]&gt;=Tabla11520[[#This Row],[Meta]],Tabla11520[[#This Row],[Valor logrado]]&gt;0,Tabla11520[[#This Row],[Meta]]&gt;0),"Sí","No")</f>
        <v>No</v>
      </c>
    </row>
    <row r="114" spans="1:10" x14ac:dyDescent="0.25">
      <c r="A114" s="1" t="s">
        <v>235</v>
      </c>
      <c r="B114" s="1" t="s">
        <v>244</v>
      </c>
      <c r="C114" s="1" t="s">
        <v>245</v>
      </c>
      <c r="D114">
        <v>100010</v>
      </c>
      <c r="E114" s="2" t="s">
        <v>13</v>
      </c>
      <c r="F114" s="4">
        <v>1</v>
      </c>
      <c r="J114" s="3" t="str">
        <f>IF(AND(Tabla11520[[#This Row],[Valor logrado]]&gt;=Tabla11520[[#This Row],[Meta]],Tabla11520[[#This Row],[Valor logrado]]&gt;0,Tabla11520[[#This Row],[Meta]]&gt;0),"Sí","No")</f>
        <v>No</v>
      </c>
    </row>
    <row r="115" spans="1:10" x14ac:dyDescent="0.25">
      <c r="A115" s="1" t="s">
        <v>235</v>
      </c>
      <c r="B115" s="1" t="s">
        <v>246</v>
      </c>
      <c r="C115" s="1" t="s">
        <v>247</v>
      </c>
      <c r="D115">
        <v>100007</v>
      </c>
      <c r="E115" s="2" t="s">
        <v>13</v>
      </c>
      <c r="F115" s="4">
        <v>1</v>
      </c>
      <c r="J115" s="3" t="str">
        <f>IF(AND(Tabla11520[[#This Row],[Valor logrado]]&gt;=Tabla11520[[#This Row],[Meta]],Tabla11520[[#This Row],[Valor logrado]]&gt;0,Tabla11520[[#This Row],[Meta]]&gt;0),"Sí","No")</f>
        <v>No</v>
      </c>
    </row>
    <row r="116" spans="1:10" x14ac:dyDescent="0.25">
      <c r="A116" s="1" t="s">
        <v>235</v>
      </c>
      <c r="B116" s="1" t="s">
        <v>248</v>
      </c>
      <c r="C116" s="1" t="s">
        <v>249</v>
      </c>
      <c r="D116">
        <v>100011</v>
      </c>
      <c r="E116" s="2" t="s">
        <v>13</v>
      </c>
      <c r="F116" s="4">
        <v>1</v>
      </c>
      <c r="J116" s="3" t="str">
        <f>IF(AND(Tabla11520[[#This Row],[Valor logrado]]&gt;=Tabla11520[[#This Row],[Meta]],Tabla11520[[#This Row],[Valor logrado]]&gt;0,Tabla11520[[#This Row],[Meta]]&gt;0),"Sí","No")</f>
        <v>No</v>
      </c>
    </row>
    <row r="117" spans="1:10" x14ac:dyDescent="0.25">
      <c r="A117" s="1" t="s">
        <v>235</v>
      </c>
      <c r="B117" s="1" t="s">
        <v>250</v>
      </c>
      <c r="C117" s="1" t="s">
        <v>251</v>
      </c>
      <c r="D117">
        <v>100006</v>
      </c>
      <c r="E117" s="2" t="s">
        <v>13</v>
      </c>
      <c r="F117" s="4">
        <v>1</v>
      </c>
      <c r="J117" s="3" t="str">
        <f>IF(AND(Tabla11520[[#This Row],[Valor logrado]]&gt;=Tabla11520[[#This Row],[Meta]],Tabla11520[[#This Row],[Valor logrado]]&gt;0,Tabla11520[[#This Row],[Meta]]&gt;0),"Sí","No")</f>
        <v>No</v>
      </c>
    </row>
    <row r="118" spans="1:10" x14ac:dyDescent="0.25">
      <c r="A118" s="1" t="s">
        <v>235</v>
      </c>
      <c r="B118" s="1" t="s">
        <v>252</v>
      </c>
      <c r="C118" s="1" t="s">
        <v>253</v>
      </c>
      <c r="D118">
        <v>100002</v>
      </c>
      <c r="E118" s="2" t="s">
        <v>13</v>
      </c>
      <c r="F118" s="4">
        <v>1</v>
      </c>
      <c r="J118" s="3" t="str">
        <f>IF(AND(Tabla11520[[#This Row],[Valor logrado]]&gt;=Tabla11520[[#This Row],[Meta]],Tabla11520[[#This Row],[Valor logrado]]&gt;0,Tabla11520[[#This Row],[Meta]]&gt;0),"Sí","No")</f>
        <v>No</v>
      </c>
    </row>
    <row r="119" spans="1:10" x14ac:dyDescent="0.25">
      <c r="A119" s="1" t="s">
        <v>235</v>
      </c>
      <c r="B119" s="1" t="s">
        <v>254</v>
      </c>
      <c r="C119" s="1" t="s">
        <v>255</v>
      </c>
      <c r="D119">
        <v>100004</v>
      </c>
      <c r="E119" s="2" t="s">
        <v>13</v>
      </c>
      <c r="F119" s="4">
        <v>1</v>
      </c>
      <c r="J119" s="3" t="str">
        <f>IF(AND(Tabla11520[[#This Row],[Valor logrado]]&gt;=Tabla11520[[#This Row],[Meta]],Tabla11520[[#This Row],[Valor logrado]]&gt;0,Tabla11520[[#This Row],[Meta]]&gt;0),"Sí","No")</f>
        <v>No</v>
      </c>
    </row>
    <row r="120" spans="1:10" x14ac:dyDescent="0.25">
      <c r="A120" s="1" t="s">
        <v>235</v>
      </c>
      <c r="B120" s="1" t="s">
        <v>256</v>
      </c>
      <c r="C120" s="1" t="s">
        <v>257</v>
      </c>
      <c r="D120">
        <v>100005</v>
      </c>
      <c r="E120" s="2" t="s">
        <v>13</v>
      </c>
      <c r="F120" s="4">
        <v>1</v>
      </c>
      <c r="J120" s="3" t="str">
        <f>IF(AND(Tabla11520[[#This Row],[Valor logrado]]&gt;=Tabla11520[[#This Row],[Meta]],Tabla11520[[#This Row],[Valor logrado]]&gt;0,Tabla11520[[#This Row],[Meta]]&gt;0),"Sí","No")</f>
        <v>No</v>
      </c>
    </row>
    <row r="121" spans="1:10" x14ac:dyDescent="0.25">
      <c r="A121" s="1" t="s">
        <v>235</v>
      </c>
      <c r="B121" s="1" t="s">
        <v>258</v>
      </c>
      <c r="C121" s="1" t="s">
        <v>259</v>
      </c>
      <c r="D121">
        <v>100001</v>
      </c>
      <c r="E121" s="2" t="s">
        <v>13</v>
      </c>
      <c r="F121" s="4">
        <v>1</v>
      </c>
      <c r="J121" s="3" t="str">
        <f>IF(AND(Tabla11520[[#This Row],[Valor logrado]]&gt;=Tabla11520[[#This Row],[Meta]],Tabla11520[[#This Row],[Valor logrado]]&gt;0,Tabla11520[[#This Row],[Meta]]&gt;0),"Sí","No")</f>
        <v>No</v>
      </c>
    </row>
    <row r="122" spans="1:10" x14ac:dyDescent="0.25">
      <c r="A122" s="1" t="s">
        <v>260</v>
      </c>
      <c r="B122" s="1" t="s">
        <v>261</v>
      </c>
      <c r="C122" s="1" t="s">
        <v>262</v>
      </c>
      <c r="D122">
        <v>110000</v>
      </c>
      <c r="E122" s="2" t="s">
        <v>16</v>
      </c>
      <c r="F122" s="4">
        <v>1</v>
      </c>
      <c r="J122" s="3" t="str">
        <f>IF(AND(Tabla11520[[#This Row],[Valor logrado]]&gt;=Tabla11520[[#This Row],[Meta]],Tabla11520[[#This Row],[Valor logrado]]&gt;0,Tabla11520[[#This Row],[Meta]]&gt;0),"Sí","No")</f>
        <v>No</v>
      </c>
    </row>
    <row r="123" spans="1:10" x14ac:dyDescent="0.25">
      <c r="A123" s="1" t="s">
        <v>260</v>
      </c>
      <c r="B123" s="1" t="s">
        <v>261</v>
      </c>
      <c r="C123" s="1" t="s">
        <v>263</v>
      </c>
      <c r="D123">
        <v>110001</v>
      </c>
      <c r="E123" s="2" t="s">
        <v>33</v>
      </c>
      <c r="F123" s="4" t="s">
        <v>17</v>
      </c>
      <c r="J123" s="3" t="str">
        <f>IF(AND(Tabla11520[[#This Row],[Valor logrado]]&gt;=Tabla11520[[#This Row],[Meta]],Tabla11520[[#This Row],[Valor logrado]]&gt;0,Tabla11520[[#This Row],[Meta]]&gt;0),"Sí","No")</f>
        <v>No</v>
      </c>
    </row>
    <row r="124" spans="1:10" x14ac:dyDescent="0.25">
      <c r="A124" s="1" t="s">
        <v>260</v>
      </c>
      <c r="B124" s="1" t="s">
        <v>264</v>
      </c>
      <c r="C124" s="1" t="s">
        <v>265</v>
      </c>
      <c r="D124">
        <v>110002</v>
      </c>
      <c r="E124" s="2" t="s">
        <v>13</v>
      </c>
      <c r="F124" s="4">
        <v>1</v>
      </c>
      <c r="J124" s="3" t="str">
        <f>IF(AND(Tabla11520[[#This Row],[Valor logrado]]&gt;=Tabla11520[[#This Row],[Meta]],Tabla11520[[#This Row],[Valor logrado]]&gt;0,Tabla11520[[#This Row],[Meta]]&gt;0),"Sí","No")</f>
        <v>No</v>
      </c>
    </row>
    <row r="125" spans="1:10" x14ac:dyDescent="0.25">
      <c r="A125" s="1" t="s">
        <v>260</v>
      </c>
      <c r="B125" s="1" t="s">
        <v>266</v>
      </c>
      <c r="C125" s="1" t="s">
        <v>267</v>
      </c>
      <c r="D125">
        <v>110003</v>
      </c>
      <c r="E125" s="2" t="s">
        <v>13</v>
      </c>
      <c r="F125" s="4">
        <v>1</v>
      </c>
      <c r="J125" s="3" t="str">
        <f>IF(AND(Tabla11520[[#This Row],[Valor logrado]]&gt;=Tabla11520[[#This Row],[Meta]],Tabla11520[[#This Row],[Valor logrado]]&gt;0,Tabla11520[[#This Row],[Meta]]&gt;0),"Sí","No")</f>
        <v>No</v>
      </c>
    </row>
    <row r="126" spans="1:10" x14ac:dyDescent="0.25">
      <c r="A126" s="1" t="s">
        <v>260</v>
      </c>
      <c r="B126" s="1" t="s">
        <v>268</v>
      </c>
      <c r="C126" s="1" t="s">
        <v>269</v>
      </c>
      <c r="D126">
        <v>110005</v>
      </c>
      <c r="E126" s="2" t="s">
        <v>13</v>
      </c>
      <c r="F126" s="4">
        <v>1</v>
      </c>
      <c r="J126" s="3" t="str">
        <f>IF(AND(Tabla11520[[#This Row],[Valor logrado]]&gt;=Tabla11520[[#This Row],[Meta]],Tabla11520[[#This Row],[Valor logrado]]&gt;0,Tabla11520[[#This Row],[Meta]]&gt;0),"Sí","No")</f>
        <v>No</v>
      </c>
    </row>
    <row r="127" spans="1:10" x14ac:dyDescent="0.25">
      <c r="A127" s="1" t="s">
        <v>260</v>
      </c>
      <c r="B127" s="1" t="s">
        <v>270</v>
      </c>
      <c r="C127" s="1" t="s">
        <v>271</v>
      </c>
      <c r="D127">
        <v>110004</v>
      </c>
      <c r="E127" s="2" t="s">
        <v>13</v>
      </c>
      <c r="F127" s="4">
        <v>1</v>
      </c>
      <c r="J127" s="3" t="str">
        <f>IF(AND(Tabla11520[[#This Row],[Valor logrado]]&gt;=Tabla11520[[#This Row],[Meta]],Tabla11520[[#This Row],[Valor logrado]]&gt;0,Tabla11520[[#This Row],[Meta]]&gt;0),"Sí","No")</f>
        <v>No</v>
      </c>
    </row>
    <row r="128" spans="1:10" x14ac:dyDescent="0.25">
      <c r="A128" s="1" t="s">
        <v>272</v>
      </c>
      <c r="B128" s="1" t="s">
        <v>273</v>
      </c>
      <c r="C128" s="1" t="s">
        <v>274</v>
      </c>
      <c r="D128">
        <v>120000</v>
      </c>
      <c r="E128" s="2" t="s">
        <v>16</v>
      </c>
      <c r="F128" s="4">
        <v>1</v>
      </c>
      <c r="J128" s="3" t="str">
        <f>IF(AND(Tabla11520[[#This Row],[Valor logrado]]&gt;=Tabla11520[[#This Row],[Meta]],Tabla11520[[#This Row],[Valor logrado]]&gt;0,Tabla11520[[#This Row],[Meta]]&gt;0),"Sí","No")</f>
        <v>No</v>
      </c>
    </row>
    <row r="129" spans="1:10" x14ac:dyDescent="0.25">
      <c r="A129" s="1" t="s">
        <v>272</v>
      </c>
      <c r="B129" s="1" t="s">
        <v>275</v>
      </c>
      <c r="C129" s="1" t="s">
        <v>276</v>
      </c>
      <c r="D129">
        <v>120008</v>
      </c>
      <c r="E129" s="2" t="s">
        <v>13</v>
      </c>
      <c r="F129" s="4">
        <v>1</v>
      </c>
      <c r="J129" s="3" t="str">
        <f>IF(AND(Tabla11520[[#This Row],[Valor logrado]]&gt;=Tabla11520[[#This Row],[Meta]],Tabla11520[[#This Row],[Valor logrado]]&gt;0,Tabla11520[[#This Row],[Meta]]&gt;0),"Sí","No")</f>
        <v>No</v>
      </c>
    </row>
    <row r="130" spans="1:10" x14ac:dyDescent="0.25">
      <c r="A130" s="1" t="s">
        <v>272</v>
      </c>
      <c r="B130" s="1" t="s">
        <v>277</v>
      </c>
      <c r="C130" s="1" t="s">
        <v>278</v>
      </c>
      <c r="D130">
        <v>120007</v>
      </c>
      <c r="E130" s="2" t="s">
        <v>13</v>
      </c>
      <c r="F130" s="4">
        <v>1</v>
      </c>
      <c r="J130" s="3" t="str">
        <f>IF(AND(Tabla11520[[#This Row],[Valor logrado]]&gt;=Tabla11520[[#This Row],[Meta]],Tabla11520[[#This Row],[Valor logrado]]&gt;0,Tabla11520[[#This Row],[Meta]]&gt;0),"Sí","No")</f>
        <v>No</v>
      </c>
    </row>
    <row r="131" spans="1:10" x14ac:dyDescent="0.25">
      <c r="A131" s="1" t="s">
        <v>272</v>
      </c>
      <c r="B131" s="1" t="s">
        <v>277</v>
      </c>
      <c r="C131" s="1" t="s">
        <v>279</v>
      </c>
      <c r="D131">
        <v>120014</v>
      </c>
      <c r="E131" s="2" t="s">
        <v>33</v>
      </c>
      <c r="F131" s="4" t="s">
        <v>17</v>
      </c>
      <c r="J131" s="3" t="str">
        <f>IF(AND(Tabla11520[[#This Row],[Valor logrado]]&gt;=Tabla11520[[#This Row],[Meta]],Tabla11520[[#This Row],[Valor logrado]]&gt;0,Tabla11520[[#This Row],[Meta]]&gt;0),"Sí","No")</f>
        <v>No</v>
      </c>
    </row>
    <row r="132" spans="1:10" x14ac:dyDescent="0.25">
      <c r="A132" s="1" t="s">
        <v>272</v>
      </c>
      <c r="B132" s="1" t="s">
        <v>280</v>
      </c>
      <c r="C132" s="1" t="s">
        <v>281</v>
      </c>
      <c r="D132">
        <v>120004</v>
      </c>
      <c r="E132" s="2" t="s">
        <v>13</v>
      </c>
      <c r="F132" s="4">
        <v>1</v>
      </c>
      <c r="J132" s="3" t="str">
        <f>IF(AND(Tabla11520[[#This Row],[Valor logrado]]&gt;=Tabla11520[[#This Row],[Meta]],Tabla11520[[#This Row],[Valor logrado]]&gt;0,Tabla11520[[#This Row],[Meta]]&gt;0),"Sí","No")</f>
        <v>No</v>
      </c>
    </row>
    <row r="133" spans="1:10" x14ac:dyDescent="0.25">
      <c r="A133" s="1" t="s">
        <v>272</v>
      </c>
      <c r="B133" s="1" t="s">
        <v>282</v>
      </c>
      <c r="C133" s="1" t="s">
        <v>283</v>
      </c>
      <c r="D133">
        <v>120001</v>
      </c>
      <c r="E133" s="2" t="s">
        <v>13</v>
      </c>
      <c r="F133" s="4">
        <v>1</v>
      </c>
      <c r="J133" s="3" t="str">
        <f>IF(AND(Tabla11520[[#This Row],[Valor logrado]]&gt;=Tabla11520[[#This Row],[Meta]],Tabla11520[[#This Row],[Valor logrado]]&gt;0,Tabla11520[[#This Row],[Meta]]&gt;0),"Sí","No")</f>
        <v>No</v>
      </c>
    </row>
    <row r="134" spans="1:10" x14ac:dyDescent="0.25">
      <c r="A134" s="1" t="s">
        <v>272</v>
      </c>
      <c r="B134" s="1" t="s">
        <v>284</v>
      </c>
      <c r="C134" s="1" t="s">
        <v>285</v>
      </c>
      <c r="D134">
        <v>120003</v>
      </c>
      <c r="E134" s="2" t="s">
        <v>13</v>
      </c>
      <c r="F134" s="4">
        <v>1</v>
      </c>
      <c r="J134" s="3" t="str">
        <f>IF(AND(Tabla11520[[#This Row],[Valor logrado]]&gt;=Tabla11520[[#This Row],[Meta]],Tabla11520[[#This Row],[Valor logrado]]&gt;0,Tabla11520[[#This Row],[Meta]]&gt;0),"Sí","No")</f>
        <v>No</v>
      </c>
    </row>
    <row r="135" spans="1:10" x14ac:dyDescent="0.25">
      <c r="A135" s="1" t="s">
        <v>272</v>
      </c>
      <c r="B135" s="1" t="s">
        <v>286</v>
      </c>
      <c r="C135" s="1" t="s">
        <v>287</v>
      </c>
      <c r="D135">
        <v>120002</v>
      </c>
      <c r="E135" s="2" t="s">
        <v>13</v>
      </c>
      <c r="F135" s="4">
        <v>1</v>
      </c>
      <c r="J135" s="3" t="str">
        <f>IF(AND(Tabla11520[[#This Row],[Valor logrado]]&gt;=Tabla11520[[#This Row],[Meta]],Tabla11520[[#This Row],[Valor logrado]]&gt;0,Tabla11520[[#This Row],[Meta]]&gt;0),"Sí","No")</f>
        <v>No</v>
      </c>
    </row>
    <row r="136" spans="1:10" x14ac:dyDescent="0.25">
      <c r="A136" s="1" t="s">
        <v>272</v>
      </c>
      <c r="B136" s="1" t="s">
        <v>288</v>
      </c>
      <c r="C136" s="1" t="s">
        <v>289</v>
      </c>
      <c r="D136">
        <v>120005</v>
      </c>
      <c r="E136" s="2" t="s">
        <v>13</v>
      </c>
      <c r="F136" s="4">
        <v>1</v>
      </c>
      <c r="J136" s="3" t="str">
        <f>IF(AND(Tabla11520[[#This Row],[Valor logrado]]&gt;=Tabla11520[[#This Row],[Meta]],Tabla11520[[#This Row],[Valor logrado]]&gt;0,Tabla11520[[#This Row],[Meta]]&gt;0),"Sí","No")</f>
        <v>No</v>
      </c>
    </row>
    <row r="137" spans="1:10" x14ac:dyDescent="0.25">
      <c r="A137" s="1" t="s">
        <v>272</v>
      </c>
      <c r="B137" s="1" t="s">
        <v>290</v>
      </c>
      <c r="C137" s="1" t="s">
        <v>291</v>
      </c>
      <c r="D137">
        <v>120009</v>
      </c>
      <c r="E137" s="2" t="s">
        <v>13</v>
      </c>
      <c r="F137" s="4">
        <v>1</v>
      </c>
      <c r="J137" s="3" t="str">
        <f>IF(AND(Tabla11520[[#This Row],[Valor logrado]]&gt;=Tabla11520[[#This Row],[Meta]],Tabla11520[[#This Row],[Valor logrado]]&gt;0,Tabla11520[[#This Row],[Meta]]&gt;0),"Sí","No")</f>
        <v>No</v>
      </c>
    </row>
    <row r="138" spans="1:10" x14ac:dyDescent="0.25">
      <c r="A138" s="1" t="s">
        <v>272</v>
      </c>
      <c r="B138" s="1" t="s">
        <v>292</v>
      </c>
      <c r="C138" s="1" t="s">
        <v>293</v>
      </c>
      <c r="D138">
        <v>120006</v>
      </c>
      <c r="E138" s="2" t="s">
        <v>13</v>
      </c>
      <c r="F138" s="4">
        <v>1</v>
      </c>
      <c r="J138" s="3" t="str">
        <f>IF(AND(Tabla11520[[#This Row],[Valor logrado]]&gt;=Tabla11520[[#This Row],[Meta]],Tabla11520[[#This Row],[Valor logrado]]&gt;0,Tabla11520[[#This Row],[Meta]]&gt;0),"Sí","No")</f>
        <v>No</v>
      </c>
    </row>
    <row r="139" spans="1:10" x14ac:dyDescent="0.25">
      <c r="A139" s="1" t="s">
        <v>272</v>
      </c>
      <c r="B139" s="1" t="s">
        <v>294</v>
      </c>
      <c r="C139" s="1" t="s">
        <v>295</v>
      </c>
      <c r="D139">
        <v>120011</v>
      </c>
      <c r="E139" s="2" t="s">
        <v>13</v>
      </c>
      <c r="F139" s="4">
        <v>1</v>
      </c>
      <c r="J139" s="3" t="str">
        <f>IF(AND(Tabla11520[[#This Row],[Valor logrado]]&gt;=Tabla11520[[#This Row],[Meta]],Tabla11520[[#This Row],[Valor logrado]]&gt;0,Tabla11520[[#This Row],[Meta]]&gt;0),"Sí","No")</f>
        <v>No</v>
      </c>
    </row>
    <row r="140" spans="1:10" x14ac:dyDescent="0.25">
      <c r="A140" s="1" t="s">
        <v>272</v>
      </c>
      <c r="B140" s="1" t="s">
        <v>296</v>
      </c>
      <c r="C140" s="1" t="s">
        <v>297</v>
      </c>
      <c r="D140">
        <v>120010</v>
      </c>
      <c r="E140" s="2" t="s">
        <v>13</v>
      </c>
      <c r="F140" s="4">
        <v>1</v>
      </c>
      <c r="J140" s="3" t="str">
        <f>IF(AND(Tabla11520[[#This Row],[Valor logrado]]&gt;=Tabla11520[[#This Row],[Meta]],Tabla11520[[#This Row],[Valor logrado]]&gt;0,Tabla11520[[#This Row],[Meta]]&gt;0),"Sí","No")</f>
        <v>No</v>
      </c>
    </row>
    <row r="141" spans="1:10" x14ac:dyDescent="0.25">
      <c r="A141" s="1" t="s">
        <v>272</v>
      </c>
      <c r="B141" s="1" t="s">
        <v>298</v>
      </c>
      <c r="C141" s="1" t="s">
        <v>299</v>
      </c>
      <c r="D141">
        <v>120012</v>
      </c>
      <c r="E141" s="2" t="s">
        <v>13</v>
      </c>
      <c r="F141" s="4">
        <v>1</v>
      </c>
      <c r="J141" s="3" t="str">
        <f>IF(AND(Tabla11520[[#This Row],[Valor logrado]]&gt;=Tabla11520[[#This Row],[Meta]],Tabla11520[[#This Row],[Valor logrado]]&gt;0,Tabla11520[[#This Row],[Meta]]&gt;0),"Sí","No")</f>
        <v>No</v>
      </c>
    </row>
    <row r="142" spans="1:10" x14ac:dyDescent="0.25">
      <c r="A142" s="1" t="s">
        <v>300</v>
      </c>
      <c r="B142" s="1" t="s">
        <v>301</v>
      </c>
      <c r="C142" s="1" t="s">
        <v>302</v>
      </c>
      <c r="D142">
        <v>130000</v>
      </c>
      <c r="E142" s="2" t="s">
        <v>91</v>
      </c>
      <c r="F142" s="4">
        <v>1</v>
      </c>
      <c r="J142" s="3" t="str">
        <f>IF(AND(Tabla11520[[#This Row],[Valor logrado]]&gt;=Tabla11520[[#This Row],[Meta]],Tabla11520[[#This Row],[Valor logrado]]&gt;0,Tabla11520[[#This Row],[Meta]]&gt;0),"Sí","No")</f>
        <v>No</v>
      </c>
    </row>
    <row r="143" spans="1:10" x14ac:dyDescent="0.25">
      <c r="A143" s="1" t="s">
        <v>300</v>
      </c>
      <c r="B143" s="1" t="s">
        <v>303</v>
      </c>
      <c r="C143" s="1" t="s">
        <v>304</v>
      </c>
      <c r="D143">
        <v>130005</v>
      </c>
      <c r="E143" s="2" t="s">
        <v>13</v>
      </c>
      <c r="F143" s="4">
        <v>1</v>
      </c>
      <c r="J143" s="3" t="str">
        <f>IF(AND(Tabla11520[[#This Row],[Valor logrado]]&gt;=Tabla11520[[#This Row],[Meta]],Tabla11520[[#This Row],[Valor logrado]]&gt;0,Tabla11520[[#This Row],[Meta]]&gt;0),"Sí","No")</f>
        <v>No</v>
      </c>
    </row>
    <row r="144" spans="1:10" x14ac:dyDescent="0.25">
      <c r="A144" s="1" t="s">
        <v>300</v>
      </c>
      <c r="B144" s="1" t="s">
        <v>305</v>
      </c>
      <c r="C144" s="1" t="s">
        <v>306</v>
      </c>
      <c r="D144">
        <v>130008</v>
      </c>
      <c r="E144" s="2" t="s">
        <v>13</v>
      </c>
      <c r="F144" s="4">
        <v>1</v>
      </c>
      <c r="J144" s="3" t="str">
        <f>IF(AND(Tabla11520[[#This Row],[Valor logrado]]&gt;=Tabla11520[[#This Row],[Meta]],Tabla11520[[#This Row],[Valor logrado]]&gt;0,Tabla11520[[#This Row],[Meta]]&gt;0),"Sí","No")</f>
        <v>No</v>
      </c>
    </row>
    <row r="145" spans="1:10" x14ac:dyDescent="0.25">
      <c r="A145" s="1" t="s">
        <v>300</v>
      </c>
      <c r="B145" s="1" t="s">
        <v>307</v>
      </c>
      <c r="C145" s="1" t="s">
        <v>308</v>
      </c>
      <c r="D145">
        <v>130003</v>
      </c>
      <c r="E145" s="2" t="s">
        <v>13</v>
      </c>
      <c r="F145" s="4">
        <v>1</v>
      </c>
      <c r="J145" s="3" t="str">
        <f>IF(AND(Tabla11520[[#This Row],[Valor logrado]]&gt;=Tabla11520[[#This Row],[Meta]],Tabla11520[[#This Row],[Valor logrado]]&gt;0,Tabla11520[[#This Row],[Meta]]&gt;0),"Sí","No")</f>
        <v>No</v>
      </c>
    </row>
    <row r="146" spans="1:10" x14ac:dyDescent="0.25">
      <c r="A146" s="1" t="s">
        <v>300</v>
      </c>
      <c r="B146" s="1" t="s">
        <v>309</v>
      </c>
      <c r="C146" s="1" t="s">
        <v>310</v>
      </c>
      <c r="D146">
        <v>130012</v>
      </c>
      <c r="E146" s="2" t="s">
        <v>13</v>
      </c>
      <c r="F146" s="4">
        <v>1</v>
      </c>
      <c r="J146" s="3" t="str">
        <f>IF(AND(Tabla11520[[#This Row],[Valor logrado]]&gt;=Tabla11520[[#This Row],[Meta]],Tabla11520[[#This Row],[Valor logrado]]&gt;0,Tabla11520[[#This Row],[Meta]]&gt;0),"Sí","No")</f>
        <v>No</v>
      </c>
    </row>
    <row r="147" spans="1:10" x14ac:dyDescent="0.25">
      <c r="A147" s="1" t="s">
        <v>300</v>
      </c>
      <c r="B147" s="1" t="s">
        <v>311</v>
      </c>
      <c r="C147" s="1" t="s">
        <v>312</v>
      </c>
      <c r="D147">
        <v>130007</v>
      </c>
      <c r="E147" s="2" t="s">
        <v>13</v>
      </c>
      <c r="F147" s="4">
        <v>1</v>
      </c>
      <c r="J147" s="3" t="str">
        <f>IF(AND(Tabla11520[[#This Row],[Valor logrado]]&gt;=Tabla11520[[#This Row],[Meta]],Tabla11520[[#This Row],[Valor logrado]]&gt;0,Tabla11520[[#This Row],[Meta]]&gt;0),"Sí","No")</f>
        <v>No</v>
      </c>
    </row>
    <row r="148" spans="1:10" x14ac:dyDescent="0.25">
      <c r="A148" s="1" t="s">
        <v>300</v>
      </c>
      <c r="B148" s="1" t="s">
        <v>313</v>
      </c>
      <c r="C148" s="1" t="s">
        <v>314</v>
      </c>
      <c r="D148">
        <v>130011</v>
      </c>
      <c r="E148" s="2" t="s">
        <v>13</v>
      </c>
      <c r="F148" s="4">
        <v>1</v>
      </c>
      <c r="J148" s="3" t="str">
        <f>IF(AND(Tabla11520[[#This Row],[Valor logrado]]&gt;=Tabla11520[[#This Row],[Meta]],Tabla11520[[#This Row],[Valor logrado]]&gt;0,Tabla11520[[#This Row],[Meta]]&gt;0),"Sí","No")</f>
        <v>No</v>
      </c>
    </row>
    <row r="149" spans="1:10" x14ac:dyDescent="0.25">
      <c r="A149" s="1" t="s">
        <v>300</v>
      </c>
      <c r="B149" s="1" t="s">
        <v>315</v>
      </c>
      <c r="C149" s="1" t="s">
        <v>316</v>
      </c>
      <c r="D149">
        <v>130010</v>
      </c>
      <c r="E149" s="2" t="s">
        <v>13</v>
      </c>
      <c r="F149" s="4">
        <v>1</v>
      </c>
      <c r="J149" s="3" t="str">
        <f>IF(AND(Tabla11520[[#This Row],[Valor logrado]]&gt;=Tabla11520[[#This Row],[Meta]],Tabla11520[[#This Row],[Valor logrado]]&gt;0,Tabla11520[[#This Row],[Meta]]&gt;0),"Sí","No")</f>
        <v>No</v>
      </c>
    </row>
    <row r="150" spans="1:10" x14ac:dyDescent="0.25">
      <c r="A150" s="1" t="s">
        <v>300</v>
      </c>
      <c r="B150" s="1" t="s">
        <v>317</v>
      </c>
      <c r="C150" s="1" t="s">
        <v>318</v>
      </c>
      <c r="D150">
        <v>130009</v>
      </c>
      <c r="E150" s="2" t="s">
        <v>13</v>
      </c>
      <c r="F150" s="4">
        <v>1</v>
      </c>
      <c r="J150" s="3" t="str">
        <f>IF(AND(Tabla11520[[#This Row],[Valor logrado]]&gt;=Tabla11520[[#This Row],[Meta]],Tabla11520[[#This Row],[Valor logrado]]&gt;0,Tabla11520[[#This Row],[Meta]]&gt;0),"Sí","No")</f>
        <v>No</v>
      </c>
    </row>
    <row r="151" spans="1:10" x14ac:dyDescent="0.25">
      <c r="A151" s="1" t="s">
        <v>300</v>
      </c>
      <c r="B151" s="1" t="s">
        <v>319</v>
      </c>
      <c r="C151" s="1" t="s">
        <v>320</v>
      </c>
      <c r="D151">
        <v>130004</v>
      </c>
      <c r="E151" s="2" t="s">
        <v>13</v>
      </c>
      <c r="F151" s="4">
        <v>1</v>
      </c>
      <c r="J151" s="3" t="str">
        <f>IF(AND(Tabla11520[[#This Row],[Valor logrado]]&gt;=Tabla11520[[#This Row],[Meta]],Tabla11520[[#This Row],[Valor logrado]]&gt;0,Tabla11520[[#This Row],[Meta]]&gt;0),"Sí","No")</f>
        <v>No</v>
      </c>
    </row>
    <row r="152" spans="1:10" x14ac:dyDescent="0.25">
      <c r="A152" s="1" t="s">
        <v>300</v>
      </c>
      <c r="B152" s="1" t="s">
        <v>321</v>
      </c>
      <c r="C152" s="1" t="s">
        <v>322</v>
      </c>
      <c r="D152">
        <v>130006</v>
      </c>
      <c r="E152" s="2" t="s">
        <v>13</v>
      </c>
      <c r="F152" s="4">
        <v>1</v>
      </c>
      <c r="J152" s="3" t="str">
        <f>IF(AND(Tabla11520[[#This Row],[Valor logrado]]&gt;=Tabla11520[[#This Row],[Meta]],Tabla11520[[#This Row],[Valor logrado]]&gt;0,Tabla11520[[#This Row],[Meta]]&gt;0),"Sí","No")</f>
        <v>No</v>
      </c>
    </row>
    <row r="153" spans="1:10" x14ac:dyDescent="0.25">
      <c r="A153" s="1" t="s">
        <v>300</v>
      </c>
      <c r="B153" s="1" t="s">
        <v>323</v>
      </c>
      <c r="C153" s="1" t="s">
        <v>324</v>
      </c>
      <c r="D153">
        <v>130002</v>
      </c>
      <c r="E153" s="2" t="s">
        <v>13</v>
      </c>
      <c r="F153" s="4">
        <v>1</v>
      </c>
      <c r="J153" s="3" t="str">
        <f>IF(AND(Tabla11520[[#This Row],[Valor logrado]]&gt;=Tabla11520[[#This Row],[Meta]],Tabla11520[[#This Row],[Valor logrado]]&gt;0,Tabla11520[[#This Row],[Meta]]&gt;0),"Sí","No")</f>
        <v>No</v>
      </c>
    </row>
    <row r="154" spans="1:10" x14ac:dyDescent="0.25">
      <c r="A154" s="1" t="s">
        <v>300</v>
      </c>
      <c r="B154" s="1" t="s">
        <v>325</v>
      </c>
      <c r="C154" s="1" t="s">
        <v>326</v>
      </c>
      <c r="D154">
        <v>130014</v>
      </c>
      <c r="E154" s="2" t="s">
        <v>13</v>
      </c>
      <c r="F154" s="4">
        <v>1</v>
      </c>
      <c r="J154" s="3" t="str">
        <f>IF(AND(Tabla11520[[#This Row],[Valor logrado]]&gt;=Tabla11520[[#This Row],[Meta]],Tabla11520[[#This Row],[Valor logrado]]&gt;0,Tabla11520[[#This Row],[Meta]]&gt;0),"Sí","No")</f>
        <v>No</v>
      </c>
    </row>
    <row r="155" spans="1:10" x14ac:dyDescent="0.25">
      <c r="A155" s="1" t="s">
        <v>300</v>
      </c>
      <c r="B155" s="1" t="s">
        <v>327</v>
      </c>
      <c r="C155" s="1" t="s">
        <v>328</v>
      </c>
      <c r="D155">
        <v>130015</v>
      </c>
      <c r="E155" s="2" t="s">
        <v>13</v>
      </c>
      <c r="F155" s="4">
        <v>1</v>
      </c>
      <c r="J155" s="3" t="str">
        <f>IF(AND(Tabla11520[[#This Row],[Valor logrado]]&gt;=Tabla11520[[#This Row],[Meta]],Tabla11520[[#This Row],[Valor logrado]]&gt;0,Tabla11520[[#This Row],[Meta]]&gt;0),"Sí","No")</f>
        <v>No</v>
      </c>
    </row>
    <row r="156" spans="1:10" x14ac:dyDescent="0.25">
      <c r="A156" s="1" t="s">
        <v>300</v>
      </c>
      <c r="B156" s="1" t="s">
        <v>329</v>
      </c>
      <c r="C156" s="1" t="s">
        <v>330</v>
      </c>
      <c r="D156">
        <v>130016</v>
      </c>
      <c r="E156" s="2" t="s">
        <v>13</v>
      </c>
      <c r="F156" s="4">
        <v>1</v>
      </c>
      <c r="J156" s="3" t="str">
        <f>IF(AND(Tabla11520[[#This Row],[Valor logrado]]&gt;=Tabla11520[[#This Row],[Meta]],Tabla11520[[#This Row],[Valor logrado]]&gt;0,Tabla11520[[#This Row],[Meta]]&gt;0),"Sí","No")</f>
        <v>No</v>
      </c>
    </row>
    <row r="157" spans="1:10" x14ac:dyDescent="0.25">
      <c r="A157" s="1" t="s">
        <v>300</v>
      </c>
      <c r="B157" s="1" t="s">
        <v>331</v>
      </c>
      <c r="C157" s="1" t="s">
        <v>332</v>
      </c>
      <c r="D157">
        <v>130017</v>
      </c>
      <c r="E157" s="2" t="s">
        <v>13</v>
      </c>
      <c r="F157" s="4">
        <v>1</v>
      </c>
      <c r="J157" s="3" t="str">
        <f>IF(AND(Tabla11520[[#This Row],[Valor logrado]]&gt;=Tabla11520[[#This Row],[Meta]],Tabla11520[[#This Row],[Valor logrado]]&gt;0,Tabla11520[[#This Row],[Meta]]&gt;0),"Sí","No")</f>
        <v>No</v>
      </c>
    </row>
    <row r="158" spans="1:10" x14ac:dyDescent="0.25">
      <c r="A158" s="1" t="s">
        <v>333</v>
      </c>
      <c r="B158" s="1" t="s">
        <v>334</v>
      </c>
      <c r="C158" s="1" t="s">
        <v>335</v>
      </c>
      <c r="D158">
        <v>140001</v>
      </c>
      <c r="E158" s="2" t="s">
        <v>13</v>
      </c>
      <c r="F158" s="4">
        <v>1</v>
      </c>
      <c r="J158" s="3" t="str">
        <f>IF(AND(Tabla11520[[#This Row],[Valor logrado]]&gt;=Tabla11520[[#This Row],[Meta]],Tabla11520[[#This Row],[Valor logrado]]&gt;0,Tabla11520[[#This Row],[Meta]]&gt;0),"Sí","No")</f>
        <v>No</v>
      </c>
    </row>
    <row r="159" spans="1:10" x14ac:dyDescent="0.25">
      <c r="A159" s="1" t="s">
        <v>333</v>
      </c>
      <c r="B159" s="1" t="s">
        <v>336</v>
      </c>
      <c r="C159" s="1" t="s">
        <v>337</v>
      </c>
      <c r="D159">
        <v>140003</v>
      </c>
      <c r="E159" s="2" t="s">
        <v>13</v>
      </c>
      <c r="F159" s="4">
        <v>1</v>
      </c>
      <c r="J159" s="3" t="str">
        <f>IF(AND(Tabla11520[[#This Row],[Valor logrado]]&gt;=Tabla11520[[#This Row],[Meta]],Tabla11520[[#This Row],[Valor logrado]]&gt;0,Tabla11520[[#This Row],[Meta]]&gt;0),"Sí","No")</f>
        <v>No</v>
      </c>
    </row>
    <row r="160" spans="1:10" x14ac:dyDescent="0.25">
      <c r="A160" s="1" t="s">
        <v>333</v>
      </c>
      <c r="B160" s="1" t="s">
        <v>338</v>
      </c>
      <c r="C160" s="1" t="s">
        <v>339</v>
      </c>
      <c r="D160">
        <v>140002</v>
      </c>
      <c r="E160" s="2" t="s">
        <v>13</v>
      </c>
      <c r="F160" s="4">
        <v>1</v>
      </c>
      <c r="J160" s="3" t="str">
        <f>IF(AND(Tabla11520[[#This Row],[Valor logrado]]&gt;=Tabla11520[[#This Row],[Meta]],Tabla11520[[#This Row],[Valor logrado]]&gt;0,Tabla11520[[#This Row],[Meta]]&gt;0),"Sí","No")</f>
        <v>No</v>
      </c>
    </row>
    <row r="161" spans="1:10" ht="25.5" x14ac:dyDescent="0.25">
      <c r="A161" s="1" t="s">
        <v>333</v>
      </c>
      <c r="B161" s="1" t="s">
        <v>340</v>
      </c>
      <c r="C161" s="1" t="s">
        <v>341</v>
      </c>
      <c r="D161">
        <v>140000</v>
      </c>
      <c r="E161" s="2" t="s">
        <v>91</v>
      </c>
      <c r="F161" s="4">
        <v>1</v>
      </c>
      <c r="J161" s="3" t="str">
        <f>IF(AND(Tabla11520[[#This Row],[Valor logrado]]&gt;=Tabla11520[[#This Row],[Meta]],Tabla11520[[#This Row],[Valor logrado]]&gt;0,Tabla11520[[#This Row],[Meta]]&gt;0),"Sí","No")</f>
        <v>No</v>
      </c>
    </row>
    <row r="162" spans="1:10" x14ac:dyDescent="0.25">
      <c r="A162" s="1" t="s">
        <v>342</v>
      </c>
      <c r="B162" s="1" t="s">
        <v>343</v>
      </c>
      <c r="C162" s="1" t="s">
        <v>344</v>
      </c>
      <c r="D162">
        <v>160001</v>
      </c>
      <c r="E162" s="2" t="s">
        <v>33</v>
      </c>
      <c r="F162" s="4" t="s">
        <v>17</v>
      </c>
      <c r="J162" s="3" t="str">
        <f>IF(AND(Tabla11520[[#This Row],[Valor logrado]]&gt;=Tabla11520[[#This Row],[Meta]],Tabla11520[[#This Row],[Valor logrado]]&gt;0,Tabla11520[[#This Row],[Meta]]&gt;0),"Sí","No")</f>
        <v>No</v>
      </c>
    </row>
    <row r="163" spans="1:10" x14ac:dyDescent="0.25">
      <c r="A163" s="1" t="s">
        <v>342</v>
      </c>
      <c r="B163" s="1" t="s">
        <v>343</v>
      </c>
      <c r="C163" s="1" t="s">
        <v>345</v>
      </c>
      <c r="D163">
        <v>160000</v>
      </c>
      <c r="E163" s="2" t="s">
        <v>16</v>
      </c>
      <c r="F163" s="4">
        <v>1</v>
      </c>
      <c r="J163" s="3" t="str">
        <f>IF(AND(Tabla11520[[#This Row],[Valor logrado]]&gt;=Tabla11520[[#This Row],[Meta]],Tabla11520[[#This Row],[Valor logrado]]&gt;0,Tabla11520[[#This Row],[Meta]]&gt;0),"Sí","No")</f>
        <v>No</v>
      </c>
    </row>
    <row r="164" spans="1:10" ht="25.5" x14ac:dyDescent="0.25">
      <c r="A164" s="1" t="s">
        <v>342</v>
      </c>
      <c r="B164" s="1" t="s">
        <v>346</v>
      </c>
      <c r="C164" s="1" t="s">
        <v>347</v>
      </c>
      <c r="D164">
        <v>160002</v>
      </c>
      <c r="E164" s="2" t="s">
        <v>13</v>
      </c>
      <c r="F164" s="4">
        <v>1</v>
      </c>
      <c r="J164" s="3" t="str">
        <f>IF(AND(Tabla11520[[#This Row],[Valor logrado]]&gt;=Tabla11520[[#This Row],[Meta]],Tabla11520[[#This Row],[Valor logrado]]&gt;0,Tabla11520[[#This Row],[Meta]]&gt;0),"Sí","No")</f>
        <v>No</v>
      </c>
    </row>
    <row r="165" spans="1:10" x14ac:dyDescent="0.25">
      <c r="A165" s="1" t="s">
        <v>342</v>
      </c>
      <c r="B165" s="1" t="s">
        <v>348</v>
      </c>
      <c r="C165" s="1" t="s">
        <v>349</v>
      </c>
      <c r="D165">
        <v>160007</v>
      </c>
      <c r="E165" s="2" t="s">
        <v>13</v>
      </c>
      <c r="F165" s="4">
        <v>1</v>
      </c>
      <c r="J165" s="3" t="str">
        <f>IF(AND(Tabla11520[[#This Row],[Valor logrado]]&gt;=Tabla11520[[#This Row],[Meta]],Tabla11520[[#This Row],[Valor logrado]]&gt;0,Tabla11520[[#This Row],[Meta]]&gt;0),"Sí","No")</f>
        <v>No</v>
      </c>
    </row>
    <row r="166" spans="1:10" ht="25.5" x14ac:dyDescent="0.25">
      <c r="A166" s="1" t="s">
        <v>342</v>
      </c>
      <c r="B166" s="1" t="s">
        <v>350</v>
      </c>
      <c r="C166" s="1" t="s">
        <v>351</v>
      </c>
      <c r="D166">
        <v>160005</v>
      </c>
      <c r="E166" s="2" t="s">
        <v>13</v>
      </c>
      <c r="F166" s="4">
        <v>1</v>
      </c>
      <c r="J166" s="3" t="str">
        <f>IF(AND(Tabla11520[[#This Row],[Valor logrado]]&gt;=Tabla11520[[#This Row],[Meta]],Tabla11520[[#This Row],[Valor logrado]]&gt;0,Tabla11520[[#This Row],[Meta]]&gt;0),"Sí","No")</f>
        <v>No</v>
      </c>
    </row>
    <row r="167" spans="1:10" x14ac:dyDescent="0.25">
      <c r="A167" s="1" t="s">
        <v>342</v>
      </c>
      <c r="B167" s="1" t="s">
        <v>352</v>
      </c>
      <c r="C167" s="1" t="s">
        <v>353</v>
      </c>
      <c r="D167">
        <v>160006</v>
      </c>
      <c r="E167" s="2" t="s">
        <v>13</v>
      </c>
      <c r="F167" s="4">
        <v>1</v>
      </c>
      <c r="J167" s="3" t="str">
        <f>IF(AND(Tabla11520[[#This Row],[Valor logrado]]&gt;=Tabla11520[[#This Row],[Meta]],Tabla11520[[#This Row],[Valor logrado]]&gt;0,Tabla11520[[#This Row],[Meta]]&gt;0),"Sí","No")</f>
        <v>No</v>
      </c>
    </row>
    <row r="168" spans="1:10" x14ac:dyDescent="0.25">
      <c r="A168" s="1" t="s">
        <v>342</v>
      </c>
      <c r="B168" s="1" t="s">
        <v>354</v>
      </c>
      <c r="C168" s="1" t="s">
        <v>355</v>
      </c>
      <c r="D168">
        <v>160004</v>
      </c>
      <c r="E168" s="2" t="s">
        <v>13</v>
      </c>
      <c r="F168" s="4">
        <v>1</v>
      </c>
      <c r="J168" s="3" t="str">
        <f>IF(AND(Tabla11520[[#This Row],[Valor logrado]]&gt;=Tabla11520[[#This Row],[Meta]],Tabla11520[[#This Row],[Valor logrado]]&gt;0,Tabla11520[[#This Row],[Meta]]&gt;0),"Sí","No")</f>
        <v>No</v>
      </c>
    </row>
    <row r="169" spans="1:10" ht="25.5" x14ac:dyDescent="0.25">
      <c r="A169" s="1" t="s">
        <v>342</v>
      </c>
      <c r="B169" s="1" t="s">
        <v>356</v>
      </c>
      <c r="C169" s="1" t="s">
        <v>357</v>
      </c>
      <c r="D169">
        <v>160003</v>
      </c>
      <c r="E169" s="2" t="s">
        <v>13</v>
      </c>
      <c r="F169" s="4">
        <v>1</v>
      </c>
      <c r="J169" s="3" t="str">
        <f>IF(AND(Tabla11520[[#This Row],[Valor logrado]]&gt;=Tabla11520[[#This Row],[Meta]],Tabla11520[[#This Row],[Valor logrado]]&gt;0,Tabla11520[[#This Row],[Meta]]&gt;0),"Sí","No")</f>
        <v>No</v>
      </c>
    </row>
    <row r="170" spans="1:10" x14ac:dyDescent="0.25">
      <c r="A170" s="1" t="s">
        <v>342</v>
      </c>
      <c r="B170" s="1" t="s">
        <v>358</v>
      </c>
      <c r="C170" s="1" t="s">
        <v>359</v>
      </c>
      <c r="D170">
        <v>160008</v>
      </c>
      <c r="E170" s="2" t="s">
        <v>13</v>
      </c>
      <c r="F170" s="4">
        <v>1</v>
      </c>
      <c r="J170" s="3" t="str">
        <f>IF(AND(Tabla11520[[#This Row],[Valor logrado]]&gt;=Tabla11520[[#This Row],[Meta]],Tabla11520[[#This Row],[Valor logrado]]&gt;0,Tabla11520[[#This Row],[Meta]]&gt;0),"Sí","No")</f>
        <v>No</v>
      </c>
    </row>
    <row r="171" spans="1:10" x14ac:dyDescent="0.25">
      <c r="A171" s="1" t="s">
        <v>360</v>
      </c>
      <c r="B171" s="1" t="s">
        <v>361</v>
      </c>
      <c r="C171" s="1" t="s">
        <v>362</v>
      </c>
      <c r="D171">
        <v>170003</v>
      </c>
      <c r="E171" s="2" t="s">
        <v>33</v>
      </c>
      <c r="F171" s="4" t="s">
        <v>17</v>
      </c>
      <c r="J171" s="3" t="str">
        <f>IF(AND(Tabla11520[[#This Row],[Valor logrado]]&gt;=Tabla11520[[#This Row],[Meta]],Tabla11520[[#This Row],[Valor logrado]]&gt;0,Tabla11520[[#This Row],[Meta]]&gt;0),"Sí","No")</f>
        <v>No</v>
      </c>
    </row>
    <row r="172" spans="1:10" x14ac:dyDescent="0.25">
      <c r="A172" s="1" t="s">
        <v>360</v>
      </c>
      <c r="B172" s="1" t="s">
        <v>361</v>
      </c>
      <c r="C172" s="1" t="s">
        <v>363</v>
      </c>
      <c r="D172">
        <v>170000</v>
      </c>
      <c r="E172" s="2" t="s">
        <v>16</v>
      </c>
      <c r="F172" s="4">
        <v>1</v>
      </c>
      <c r="J172" s="3" t="str">
        <f>IF(AND(Tabla11520[[#This Row],[Valor logrado]]&gt;=Tabla11520[[#This Row],[Meta]],Tabla11520[[#This Row],[Valor logrado]]&gt;0,Tabla11520[[#This Row],[Meta]]&gt;0),"Sí","No")</f>
        <v>No</v>
      </c>
    </row>
    <row r="173" spans="1:10" x14ac:dyDescent="0.25">
      <c r="A173" s="1" t="s">
        <v>360</v>
      </c>
      <c r="B173" s="1" t="s">
        <v>361</v>
      </c>
      <c r="C173" s="1" t="s">
        <v>364</v>
      </c>
      <c r="D173">
        <v>170002</v>
      </c>
      <c r="E173" s="2" t="s">
        <v>33</v>
      </c>
      <c r="F173" s="4" t="s">
        <v>17</v>
      </c>
      <c r="J173" s="3" t="str">
        <f>IF(AND(Tabla11520[[#This Row],[Valor logrado]]&gt;=Tabla11520[[#This Row],[Meta]],Tabla11520[[#This Row],[Valor logrado]]&gt;0,Tabla11520[[#This Row],[Meta]]&gt;0),"Sí","No")</f>
        <v>No</v>
      </c>
    </row>
    <row r="174" spans="1:10" x14ac:dyDescent="0.25">
      <c r="A174" s="1" t="s">
        <v>360</v>
      </c>
      <c r="B174" s="1" t="s">
        <v>361</v>
      </c>
      <c r="C174" s="1" t="s">
        <v>365</v>
      </c>
      <c r="D174">
        <v>170001</v>
      </c>
      <c r="E174" s="2" t="s">
        <v>33</v>
      </c>
      <c r="F174" s="4" t="s">
        <v>17</v>
      </c>
      <c r="J174" s="3" t="str">
        <f>IF(AND(Tabla11520[[#This Row],[Valor logrado]]&gt;=Tabla11520[[#This Row],[Meta]],Tabla11520[[#This Row],[Valor logrado]]&gt;0,Tabla11520[[#This Row],[Meta]]&gt;0),"Sí","No")</f>
        <v>No</v>
      </c>
    </row>
    <row r="175" spans="1:10" x14ac:dyDescent="0.25">
      <c r="A175" s="1" t="s">
        <v>366</v>
      </c>
      <c r="B175" s="1" t="s">
        <v>367</v>
      </c>
      <c r="C175" s="1" t="s">
        <v>368</v>
      </c>
      <c r="D175">
        <v>180000</v>
      </c>
      <c r="E175" s="2" t="s">
        <v>91</v>
      </c>
      <c r="F175" s="4">
        <v>1</v>
      </c>
      <c r="J175" s="3" t="str">
        <f>IF(AND(Tabla11520[[#This Row],[Valor logrado]]&gt;=Tabla11520[[#This Row],[Meta]],Tabla11520[[#This Row],[Valor logrado]]&gt;0,Tabla11520[[#This Row],[Meta]]&gt;0),"Sí","No")</f>
        <v>No</v>
      </c>
    </row>
    <row r="176" spans="1:10" ht="25.5" x14ac:dyDescent="0.25">
      <c r="A176" s="1" t="s">
        <v>366</v>
      </c>
      <c r="B176" s="1" t="s">
        <v>367</v>
      </c>
      <c r="C176" s="1" t="s">
        <v>369</v>
      </c>
      <c r="D176">
        <v>180005</v>
      </c>
      <c r="E176" s="2" t="s">
        <v>33</v>
      </c>
      <c r="F176" s="4" t="s">
        <v>17</v>
      </c>
      <c r="J176" s="3" t="str">
        <f>IF(AND(Tabla11520[[#This Row],[Valor logrado]]&gt;=Tabla11520[[#This Row],[Meta]],Tabla11520[[#This Row],[Valor logrado]]&gt;0,Tabla11520[[#This Row],[Meta]]&gt;0),"Sí","No")</f>
        <v>No</v>
      </c>
    </row>
    <row r="177" spans="1:10" x14ac:dyDescent="0.25">
      <c r="A177" s="1" t="s">
        <v>366</v>
      </c>
      <c r="B177" s="1" t="s">
        <v>370</v>
      </c>
      <c r="C177" s="1" t="s">
        <v>371</v>
      </c>
      <c r="D177">
        <v>180003</v>
      </c>
      <c r="E177" s="2" t="s">
        <v>13</v>
      </c>
      <c r="F177" s="4">
        <v>1</v>
      </c>
      <c r="J177" s="3" t="str">
        <f>IF(AND(Tabla11520[[#This Row],[Valor logrado]]&gt;=Tabla11520[[#This Row],[Meta]],Tabla11520[[#This Row],[Valor logrado]]&gt;0,Tabla11520[[#This Row],[Meta]]&gt;0),"Sí","No")</f>
        <v>No</v>
      </c>
    </row>
    <row r="178" spans="1:10" x14ac:dyDescent="0.25">
      <c r="A178" s="1" t="s">
        <v>366</v>
      </c>
      <c r="B178" s="1" t="s">
        <v>372</v>
      </c>
      <c r="C178" s="1" t="s">
        <v>373</v>
      </c>
      <c r="D178">
        <v>180001</v>
      </c>
      <c r="E178" s="2" t="s">
        <v>13</v>
      </c>
      <c r="F178" s="4">
        <v>1</v>
      </c>
      <c r="J178" s="3" t="str">
        <f>IF(AND(Tabla11520[[#This Row],[Valor logrado]]&gt;=Tabla11520[[#This Row],[Meta]],Tabla11520[[#This Row],[Valor logrado]]&gt;0,Tabla11520[[#This Row],[Meta]]&gt;0),"Sí","No")</f>
        <v>No</v>
      </c>
    </row>
    <row r="179" spans="1:10" x14ac:dyDescent="0.25">
      <c r="A179" s="1" t="s">
        <v>366</v>
      </c>
      <c r="B179" s="1" t="s">
        <v>374</v>
      </c>
      <c r="C179" s="1" t="s">
        <v>375</v>
      </c>
      <c r="D179">
        <v>180002</v>
      </c>
      <c r="E179" s="2" t="s">
        <v>13</v>
      </c>
      <c r="F179" s="4">
        <v>1</v>
      </c>
      <c r="J179" s="3" t="str">
        <f>IF(AND(Tabla11520[[#This Row],[Valor logrado]]&gt;=Tabla11520[[#This Row],[Meta]],Tabla11520[[#This Row],[Valor logrado]]&gt;0,Tabla11520[[#This Row],[Meta]]&gt;0),"Sí","No")</f>
        <v>No</v>
      </c>
    </row>
    <row r="180" spans="1:10" x14ac:dyDescent="0.25">
      <c r="A180" s="1" t="s">
        <v>376</v>
      </c>
      <c r="B180" s="1" t="s">
        <v>377</v>
      </c>
      <c r="C180" s="1" t="s">
        <v>378</v>
      </c>
      <c r="D180">
        <v>190000</v>
      </c>
      <c r="E180" s="2" t="s">
        <v>16</v>
      </c>
      <c r="F180" s="4">
        <v>1</v>
      </c>
      <c r="J180" s="3" t="str">
        <f>IF(AND(Tabla11520[[#This Row],[Valor logrado]]&gt;=Tabla11520[[#This Row],[Meta]],Tabla11520[[#This Row],[Valor logrado]]&gt;0,Tabla11520[[#This Row],[Meta]]&gt;0),"Sí","No")</f>
        <v>No</v>
      </c>
    </row>
    <row r="181" spans="1:10" x14ac:dyDescent="0.25">
      <c r="A181" s="1" t="s">
        <v>376</v>
      </c>
      <c r="B181" s="1" t="s">
        <v>379</v>
      </c>
      <c r="C181" s="1" t="s">
        <v>380</v>
      </c>
      <c r="D181">
        <v>190006</v>
      </c>
      <c r="E181" s="2" t="s">
        <v>33</v>
      </c>
      <c r="F181" s="4" t="s">
        <v>17</v>
      </c>
      <c r="J181" s="3" t="str">
        <f>IF(AND(Tabla11520[[#This Row],[Valor logrado]]&gt;=Tabla11520[[#This Row],[Meta]],Tabla11520[[#This Row],[Valor logrado]]&gt;0,Tabla11520[[#This Row],[Meta]]&gt;0),"Sí","No")</f>
        <v>No</v>
      </c>
    </row>
    <row r="182" spans="1:10" x14ac:dyDescent="0.25">
      <c r="A182" s="1" t="s">
        <v>376</v>
      </c>
      <c r="B182" s="1" t="s">
        <v>379</v>
      </c>
      <c r="C182" s="1" t="s">
        <v>381</v>
      </c>
      <c r="D182">
        <v>190003</v>
      </c>
      <c r="E182" s="2" t="s">
        <v>13</v>
      </c>
      <c r="F182" s="4">
        <v>1</v>
      </c>
      <c r="J182" s="3" t="str">
        <f>IF(AND(Tabla11520[[#This Row],[Valor logrado]]&gt;=Tabla11520[[#This Row],[Meta]],Tabla11520[[#This Row],[Valor logrado]]&gt;0,Tabla11520[[#This Row],[Meta]]&gt;0),"Sí","No")</f>
        <v>No</v>
      </c>
    </row>
    <row r="183" spans="1:10" x14ac:dyDescent="0.25">
      <c r="A183" s="1" t="s">
        <v>376</v>
      </c>
      <c r="B183" s="1" t="s">
        <v>382</v>
      </c>
      <c r="C183" s="1" t="s">
        <v>383</v>
      </c>
      <c r="D183">
        <v>190002</v>
      </c>
      <c r="E183" s="2" t="s">
        <v>13</v>
      </c>
      <c r="F183" s="4">
        <v>1</v>
      </c>
      <c r="J183" s="3" t="str">
        <f>IF(AND(Tabla11520[[#This Row],[Valor logrado]]&gt;=Tabla11520[[#This Row],[Meta]],Tabla11520[[#This Row],[Valor logrado]]&gt;0,Tabla11520[[#This Row],[Meta]]&gt;0),"Sí","No")</f>
        <v>No</v>
      </c>
    </row>
    <row r="184" spans="1:10" x14ac:dyDescent="0.25">
      <c r="A184" s="1" t="s">
        <v>376</v>
      </c>
      <c r="B184" s="1" t="s">
        <v>384</v>
      </c>
      <c r="C184" s="1" t="s">
        <v>385</v>
      </c>
      <c r="D184">
        <v>190001</v>
      </c>
      <c r="E184" s="2" t="s">
        <v>13</v>
      </c>
      <c r="F184" s="4">
        <v>1</v>
      </c>
      <c r="J184" s="3" t="str">
        <f>IF(AND(Tabla11520[[#This Row],[Valor logrado]]&gt;=Tabla11520[[#This Row],[Meta]],Tabla11520[[#This Row],[Valor logrado]]&gt;0,Tabla11520[[#This Row],[Meta]]&gt;0),"Sí","No")</f>
        <v>No</v>
      </c>
    </row>
    <row r="185" spans="1:10" x14ac:dyDescent="0.25">
      <c r="A185" s="1" t="s">
        <v>386</v>
      </c>
      <c r="B185" s="1" t="s">
        <v>387</v>
      </c>
      <c r="C185" s="1" t="s">
        <v>388</v>
      </c>
      <c r="D185">
        <v>200004</v>
      </c>
      <c r="E185" s="2" t="s">
        <v>33</v>
      </c>
      <c r="F185" s="4" t="s">
        <v>17</v>
      </c>
      <c r="J185" s="3" t="str">
        <f>IF(AND(Tabla11520[[#This Row],[Valor logrado]]&gt;=Tabla11520[[#This Row],[Meta]],Tabla11520[[#This Row],[Valor logrado]]&gt;0,Tabla11520[[#This Row],[Meta]]&gt;0),"Sí","No")</f>
        <v>No</v>
      </c>
    </row>
    <row r="186" spans="1:10" x14ac:dyDescent="0.25">
      <c r="A186" s="1" t="s">
        <v>386</v>
      </c>
      <c r="B186" s="1" t="s">
        <v>387</v>
      </c>
      <c r="C186" s="1" t="s">
        <v>389</v>
      </c>
      <c r="D186">
        <v>200003</v>
      </c>
      <c r="E186" s="2" t="s">
        <v>33</v>
      </c>
      <c r="F186" s="4" t="s">
        <v>17</v>
      </c>
      <c r="J186" s="3" t="str">
        <f>IF(AND(Tabla11520[[#This Row],[Valor logrado]]&gt;=Tabla11520[[#This Row],[Meta]],Tabla11520[[#This Row],[Valor logrado]]&gt;0,Tabla11520[[#This Row],[Meta]]&gt;0),"Sí","No")</f>
        <v>No</v>
      </c>
    </row>
    <row r="187" spans="1:10" x14ac:dyDescent="0.25">
      <c r="A187" s="1" t="s">
        <v>386</v>
      </c>
      <c r="B187" s="1" t="s">
        <v>387</v>
      </c>
      <c r="C187" s="1" t="s">
        <v>390</v>
      </c>
      <c r="D187">
        <v>200000</v>
      </c>
      <c r="E187" s="2" t="s">
        <v>16</v>
      </c>
      <c r="F187" s="4">
        <v>1</v>
      </c>
      <c r="J187" s="3" t="str">
        <f>IF(AND(Tabla11520[[#This Row],[Valor logrado]]&gt;=Tabla11520[[#This Row],[Meta]],Tabla11520[[#This Row],[Valor logrado]]&gt;0,Tabla11520[[#This Row],[Meta]]&gt;0),"Sí","No")</f>
        <v>No</v>
      </c>
    </row>
    <row r="188" spans="1:10" x14ac:dyDescent="0.25">
      <c r="A188" s="1" t="s">
        <v>386</v>
      </c>
      <c r="B188" s="1" t="s">
        <v>387</v>
      </c>
      <c r="C188" s="1" t="s">
        <v>391</v>
      </c>
      <c r="D188">
        <v>200001</v>
      </c>
      <c r="E188" s="2" t="s">
        <v>33</v>
      </c>
      <c r="F188" s="4" t="s">
        <v>17</v>
      </c>
      <c r="J188" s="3" t="str">
        <f>IF(AND(Tabla11520[[#This Row],[Valor logrado]]&gt;=Tabla11520[[#This Row],[Meta]],Tabla11520[[#This Row],[Valor logrado]]&gt;0,Tabla11520[[#This Row],[Meta]]&gt;0),"Sí","No")</f>
        <v>No</v>
      </c>
    </row>
    <row r="189" spans="1:10" x14ac:dyDescent="0.25">
      <c r="A189" s="1" t="s">
        <v>386</v>
      </c>
      <c r="B189" s="1" t="s">
        <v>387</v>
      </c>
      <c r="C189" s="1" t="s">
        <v>392</v>
      </c>
      <c r="D189">
        <v>200002</v>
      </c>
      <c r="E189" s="2" t="s">
        <v>33</v>
      </c>
      <c r="F189" s="4" t="s">
        <v>17</v>
      </c>
      <c r="J189" s="3" t="str">
        <f>IF(AND(Tabla11520[[#This Row],[Valor logrado]]&gt;=Tabla11520[[#This Row],[Meta]],Tabla11520[[#This Row],[Valor logrado]]&gt;0,Tabla11520[[#This Row],[Meta]]&gt;0),"Sí","No")</f>
        <v>No</v>
      </c>
    </row>
    <row r="190" spans="1:10" x14ac:dyDescent="0.25">
      <c r="A190" s="1" t="s">
        <v>386</v>
      </c>
      <c r="B190" s="1" t="s">
        <v>393</v>
      </c>
      <c r="C190" s="1" t="s">
        <v>394</v>
      </c>
      <c r="D190">
        <v>200010</v>
      </c>
      <c r="E190" s="2" t="s">
        <v>13</v>
      </c>
      <c r="F190" s="4">
        <v>1</v>
      </c>
      <c r="J190" s="3" t="str">
        <f>IF(AND(Tabla11520[[#This Row],[Valor logrado]]&gt;=Tabla11520[[#This Row],[Meta]],Tabla11520[[#This Row],[Valor logrado]]&gt;0,Tabla11520[[#This Row],[Meta]]&gt;0),"Sí","No")</f>
        <v>No</v>
      </c>
    </row>
    <row r="191" spans="1:10" x14ac:dyDescent="0.25">
      <c r="A191" s="1" t="s">
        <v>386</v>
      </c>
      <c r="B191" s="1" t="s">
        <v>395</v>
      </c>
      <c r="C191" s="1" t="s">
        <v>396</v>
      </c>
      <c r="D191">
        <v>200007</v>
      </c>
      <c r="E191" s="2" t="s">
        <v>13</v>
      </c>
      <c r="F191" s="4">
        <v>1</v>
      </c>
      <c r="J191" s="3" t="str">
        <f>IF(AND(Tabla11520[[#This Row],[Valor logrado]]&gt;=Tabla11520[[#This Row],[Meta]],Tabla11520[[#This Row],[Valor logrado]]&gt;0,Tabla11520[[#This Row],[Meta]]&gt;0),"Sí","No")</f>
        <v>No</v>
      </c>
    </row>
    <row r="192" spans="1:10" x14ac:dyDescent="0.25">
      <c r="A192" s="1" t="s">
        <v>386</v>
      </c>
      <c r="B192" s="1" t="s">
        <v>397</v>
      </c>
      <c r="C192" s="1" t="s">
        <v>398</v>
      </c>
      <c r="D192">
        <v>200009</v>
      </c>
      <c r="E192" s="2" t="s">
        <v>13</v>
      </c>
      <c r="F192" s="4">
        <v>1</v>
      </c>
      <c r="J192" s="3" t="str">
        <f>IF(AND(Tabla11520[[#This Row],[Valor logrado]]&gt;=Tabla11520[[#This Row],[Meta]],Tabla11520[[#This Row],[Valor logrado]]&gt;0,Tabla11520[[#This Row],[Meta]]&gt;0),"Sí","No")</f>
        <v>No</v>
      </c>
    </row>
    <row r="193" spans="1:10" x14ac:dyDescent="0.25">
      <c r="A193" s="1" t="s">
        <v>386</v>
      </c>
      <c r="B193" s="1" t="s">
        <v>399</v>
      </c>
      <c r="C193" s="1" t="s">
        <v>400</v>
      </c>
      <c r="D193">
        <v>200011</v>
      </c>
      <c r="E193" s="2" t="s">
        <v>13</v>
      </c>
      <c r="F193" s="4">
        <v>1</v>
      </c>
      <c r="J193" s="3" t="str">
        <f>IF(AND(Tabla11520[[#This Row],[Valor logrado]]&gt;=Tabla11520[[#This Row],[Meta]],Tabla11520[[#This Row],[Valor logrado]]&gt;0,Tabla11520[[#This Row],[Meta]]&gt;0),"Sí","No")</f>
        <v>No</v>
      </c>
    </row>
    <row r="194" spans="1:10" x14ac:dyDescent="0.25">
      <c r="A194" s="1" t="s">
        <v>386</v>
      </c>
      <c r="B194" s="1" t="s">
        <v>401</v>
      </c>
      <c r="C194" s="1" t="s">
        <v>402</v>
      </c>
      <c r="D194">
        <v>200008</v>
      </c>
      <c r="E194" s="2" t="s">
        <v>13</v>
      </c>
      <c r="F194" s="4">
        <v>1</v>
      </c>
      <c r="J194" s="3" t="str">
        <f>IF(AND(Tabla11520[[#This Row],[Valor logrado]]&gt;=Tabla11520[[#This Row],[Meta]],Tabla11520[[#This Row],[Valor logrado]]&gt;0,Tabla11520[[#This Row],[Meta]]&gt;0),"Sí","No")</f>
        <v>No</v>
      </c>
    </row>
    <row r="195" spans="1:10" x14ac:dyDescent="0.25">
      <c r="A195" s="1" t="s">
        <v>386</v>
      </c>
      <c r="B195" s="1" t="s">
        <v>403</v>
      </c>
      <c r="C195" s="1" t="s">
        <v>404</v>
      </c>
      <c r="D195">
        <v>200005</v>
      </c>
      <c r="E195" s="2" t="s">
        <v>13</v>
      </c>
      <c r="F195" s="4">
        <v>1</v>
      </c>
      <c r="J195" s="3" t="str">
        <f>IF(AND(Tabla11520[[#This Row],[Valor logrado]]&gt;=Tabla11520[[#This Row],[Meta]],Tabla11520[[#This Row],[Valor logrado]]&gt;0,Tabla11520[[#This Row],[Meta]]&gt;0),"Sí","No")</f>
        <v>No</v>
      </c>
    </row>
    <row r="196" spans="1:10" ht="25.5" x14ac:dyDescent="0.25">
      <c r="A196" s="1" t="s">
        <v>386</v>
      </c>
      <c r="B196" s="1" t="s">
        <v>405</v>
      </c>
      <c r="C196" s="1" t="s">
        <v>406</v>
      </c>
      <c r="D196">
        <v>200006</v>
      </c>
      <c r="E196" s="2" t="s">
        <v>13</v>
      </c>
      <c r="F196" s="4">
        <v>1</v>
      </c>
      <c r="J196" s="3" t="str">
        <f>IF(AND(Tabla11520[[#This Row],[Valor logrado]]&gt;=Tabla11520[[#This Row],[Meta]],Tabla11520[[#This Row],[Valor logrado]]&gt;0,Tabla11520[[#This Row],[Meta]]&gt;0),"Sí","No")</f>
        <v>No</v>
      </c>
    </row>
    <row r="197" spans="1:10" x14ac:dyDescent="0.25">
      <c r="A197" s="1" t="s">
        <v>386</v>
      </c>
      <c r="B197" s="1" t="s">
        <v>407</v>
      </c>
      <c r="C197" s="1" t="s">
        <v>408</v>
      </c>
      <c r="D197">
        <v>200012</v>
      </c>
      <c r="E197" s="2" t="s">
        <v>13</v>
      </c>
      <c r="F197" s="4">
        <v>1</v>
      </c>
      <c r="J197" s="3" t="str">
        <f>IF(AND(Tabla11520[[#This Row],[Valor logrado]]&gt;=Tabla11520[[#This Row],[Meta]],Tabla11520[[#This Row],[Valor logrado]]&gt;0,Tabla11520[[#This Row],[Meta]]&gt;0),"Sí","No")</f>
        <v>No</v>
      </c>
    </row>
    <row r="198" spans="1:10" x14ac:dyDescent="0.25">
      <c r="A198" s="1" t="s">
        <v>409</v>
      </c>
      <c r="B198" s="1" t="s">
        <v>410</v>
      </c>
      <c r="C198" s="1" t="s">
        <v>411</v>
      </c>
      <c r="D198">
        <v>210000</v>
      </c>
      <c r="E198" s="2" t="s">
        <v>16</v>
      </c>
      <c r="F198" s="4">
        <v>1</v>
      </c>
      <c r="J198" s="3" t="str">
        <f>IF(AND(Tabla11520[[#This Row],[Valor logrado]]&gt;=Tabla11520[[#This Row],[Meta]],Tabla11520[[#This Row],[Valor logrado]]&gt;0,Tabla11520[[#This Row],[Meta]]&gt;0),"Sí","No")</f>
        <v>No</v>
      </c>
    </row>
    <row r="199" spans="1:10" x14ac:dyDescent="0.25">
      <c r="A199" s="1" t="s">
        <v>409</v>
      </c>
      <c r="B199" s="1" t="s">
        <v>412</v>
      </c>
      <c r="C199" s="1" t="s">
        <v>413</v>
      </c>
      <c r="D199">
        <v>210011</v>
      </c>
      <c r="E199" s="2" t="s">
        <v>13</v>
      </c>
      <c r="F199" s="4">
        <v>1</v>
      </c>
      <c r="J199" s="3" t="str">
        <f>IF(AND(Tabla11520[[#This Row],[Valor logrado]]&gt;=Tabla11520[[#This Row],[Meta]],Tabla11520[[#This Row],[Valor logrado]]&gt;0,Tabla11520[[#This Row],[Meta]]&gt;0),"Sí","No")</f>
        <v>No</v>
      </c>
    </row>
    <row r="200" spans="1:10" x14ac:dyDescent="0.25">
      <c r="A200" s="1" t="s">
        <v>409</v>
      </c>
      <c r="B200" s="1" t="s">
        <v>414</v>
      </c>
      <c r="C200" s="1" t="s">
        <v>415</v>
      </c>
      <c r="D200">
        <v>210010</v>
      </c>
      <c r="E200" s="2" t="s">
        <v>13</v>
      </c>
      <c r="F200" s="4">
        <v>1</v>
      </c>
      <c r="J200" s="3" t="str">
        <f>IF(AND(Tabla11520[[#This Row],[Valor logrado]]&gt;=Tabla11520[[#This Row],[Meta]],Tabla11520[[#This Row],[Valor logrado]]&gt;0,Tabla11520[[#This Row],[Meta]]&gt;0),"Sí","No")</f>
        <v>No</v>
      </c>
    </row>
    <row r="201" spans="1:10" x14ac:dyDescent="0.25">
      <c r="A201" s="1" t="s">
        <v>409</v>
      </c>
      <c r="B201" s="1" t="s">
        <v>416</v>
      </c>
      <c r="C201" s="1" t="s">
        <v>417</v>
      </c>
      <c r="D201">
        <v>210002</v>
      </c>
      <c r="E201" s="2" t="s">
        <v>13</v>
      </c>
      <c r="F201" s="4">
        <v>1</v>
      </c>
      <c r="J201" s="3" t="str">
        <f>IF(AND(Tabla11520[[#This Row],[Valor logrado]]&gt;=Tabla11520[[#This Row],[Meta]],Tabla11520[[#This Row],[Valor logrado]]&gt;0,Tabla11520[[#This Row],[Meta]]&gt;0),"Sí","No")</f>
        <v>No</v>
      </c>
    </row>
    <row r="202" spans="1:10" x14ac:dyDescent="0.25">
      <c r="A202" s="1" t="s">
        <v>409</v>
      </c>
      <c r="B202" s="1" t="s">
        <v>418</v>
      </c>
      <c r="C202" s="1" t="s">
        <v>419</v>
      </c>
      <c r="D202">
        <v>210006</v>
      </c>
      <c r="E202" s="2" t="s">
        <v>13</v>
      </c>
      <c r="F202" s="4">
        <v>1</v>
      </c>
      <c r="J202" s="3" t="str">
        <f>IF(AND(Tabla11520[[#This Row],[Valor logrado]]&gt;=Tabla11520[[#This Row],[Meta]],Tabla11520[[#This Row],[Valor logrado]]&gt;0,Tabla11520[[#This Row],[Meta]]&gt;0),"Sí","No")</f>
        <v>No</v>
      </c>
    </row>
    <row r="203" spans="1:10" x14ac:dyDescent="0.25">
      <c r="A203" s="1" t="s">
        <v>409</v>
      </c>
      <c r="B203" s="1" t="s">
        <v>420</v>
      </c>
      <c r="C203" s="1" t="s">
        <v>421</v>
      </c>
      <c r="D203">
        <v>210007</v>
      </c>
      <c r="E203" s="2" t="s">
        <v>13</v>
      </c>
      <c r="F203" s="4">
        <v>1</v>
      </c>
      <c r="J203" s="3" t="str">
        <f>IF(AND(Tabla11520[[#This Row],[Valor logrado]]&gt;=Tabla11520[[#This Row],[Meta]],Tabla11520[[#This Row],[Valor logrado]]&gt;0,Tabla11520[[#This Row],[Meta]]&gt;0),"Sí","No")</f>
        <v>No</v>
      </c>
    </row>
    <row r="204" spans="1:10" x14ac:dyDescent="0.25">
      <c r="A204" s="1" t="s">
        <v>409</v>
      </c>
      <c r="B204" s="1" t="s">
        <v>422</v>
      </c>
      <c r="C204" s="1" t="s">
        <v>423</v>
      </c>
      <c r="D204">
        <v>210004</v>
      </c>
      <c r="E204" s="2" t="s">
        <v>13</v>
      </c>
      <c r="F204" s="4">
        <v>1</v>
      </c>
      <c r="J204" s="3" t="str">
        <f>IF(AND(Tabla11520[[#This Row],[Valor logrado]]&gt;=Tabla11520[[#This Row],[Meta]],Tabla11520[[#This Row],[Valor logrado]]&gt;0,Tabla11520[[#This Row],[Meta]]&gt;0),"Sí","No")</f>
        <v>No</v>
      </c>
    </row>
    <row r="205" spans="1:10" x14ac:dyDescent="0.25">
      <c r="A205" s="1" t="s">
        <v>409</v>
      </c>
      <c r="B205" s="1" t="s">
        <v>424</v>
      </c>
      <c r="C205" s="1" t="s">
        <v>425</v>
      </c>
      <c r="D205">
        <v>210005</v>
      </c>
      <c r="E205" s="2" t="s">
        <v>13</v>
      </c>
      <c r="F205" s="4">
        <v>1</v>
      </c>
      <c r="J205" s="3" t="str">
        <f>IF(AND(Tabla11520[[#This Row],[Valor logrado]]&gt;=Tabla11520[[#This Row],[Meta]],Tabla11520[[#This Row],[Valor logrado]]&gt;0,Tabla11520[[#This Row],[Meta]]&gt;0),"Sí","No")</f>
        <v>No</v>
      </c>
    </row>
    <row r="206" spans="1:10" x14ac:dyDescent="0.25">
      <c r="A206" s="1" t="s">
        <v>409</v>
      </c>
      <c r="B206" s="1" t="s">
        <v>426</v>
      </c>
      <c r="C206" s="1" t="s">
        <v>427</v>
      </c>
      <c r="D206">
        <v>210013</v>
      </c>
      <c r="E206" s="2" t="s">
        <v>13</v>
      </c>
      <c r="F206" s="4">
        <v>1</v>
      </c>
      <c r="J206" s="3" t="str">
        <f>IF(AND(Tabla11520[[#This Row],[Valor logrado]]&gt;=Tabla11520[[#This Row],[Meta]],Tabla11520[[#This Row],[Valor logrado]]&gt;0,Tabla11520[[#This Row],[Meta]]&gt;0),"Sí","No")</f>
        <v>No</v>
      </c>
    </row>
    <row r="207" spans="1:10" x14ac:dyDescent="0.25">
      <c r="A207" s="1" t="s">
        <v>409</v>
      </c>
      <c r="B207" s="1" t="s">
        <v>428</v>
      </c>
      <c r="C207" s="1" t="s">
        <v>429</v>
      </c>
      <c r="D207">
        <v>210003</v>
      </c>
      <c r="E207" s="2" t="s">
        <v>13</v>
      </c>
      <c r="F207" s="4">
        <v>1</v>
      </c>
      <c r="J207" s="3" t="str">
        <f>IF(AND(Tabla11520[[#This Row],[Valor logrado]]&gt;=Tabla11520[[#This Row],[Meta]],Tabla11520[[#This Row],[Valor logrado]]&gt;0,Tabla11520[[#This Row],[Meta]]&gt;0),"Sí","No")</f>
        <v>No</v>
      </c>
    </row>
    <row r="208" spans="1:10" x14ac:dyDescent="0.25">
      <c r="A208" s="1" t="s">
        <v>409</v>
      </c>
      <c r="B208" s="1" t="s">
        <v>430</v>
      </c>
      <c r="C208" s="1" t="s">
        <v>431</v>
      </c>
      <c r="D208">
        <v>210012</v>
      </c>
      <c r="E208" s="2" t="s">
        <v>13</v>
      </c>
      <c r="F208" s="4">
        <v>1</v>
      </c>
      <c r="J208" s="3" t="str">
        <f>IF(AND(Tabla11520[[#This Row],[Valor logrado]]&gt;=Tabla11520[[#This Row],[Meta]],Tabla11520[[#This Row],[Valor logrado]]&gt;0,Tabla11520[[#This Row],[Meta]]&gt;0),"Sí","No")</f>
        <v>No</v>
      </c>
    </row>
    <row r="209" spans="1:10" x14ac:dyDescent="0.25">
      <c r="A209" s="1" t="s">
        <v>409</v>
      </c>
      <c r="B209" s="1" t="s">
        <v>432</v>
      </c>
      <c r="C209" s="1" t="s">
        <v>433</v>
      </c>
      <c r="D209">
        <v>210001</v>
      </c>
      <c r="E209" s="2" t="s">
        <v>13</v>
      </c>
      <c r="F209" s="4">
        <v>1</v>
      </c>
      <c r="J209" s="3" t="str">
        <f>IF(AND(Tabla11520[[#This Row],[Valor logrado]]&gt;=Tabla11520[[#This Row],[Meta]],Tabla11520[[#This Row],[Valor logrado]]&gt;0,Tabla11520[[#This Row],[Meta]]&gt;0),"Sí","No")</f>
        <v>No</v>
      </c>
    </row>
    <row r="210" spans="1:10" x14ac:dyDescent="0.25">
      <c r="A210" s="1" t="s">
        <v>409</v>
      </c>
      <c r="B210" s="1" t="s">
        <v>434</v>
      </c>
      <c r="C210" s="1" t="s">
        <v>435</v>
      </c>
      <c r="D210">
        <v>210009</v>
      </c>
      <c r="E210" s="2" t="s">
        <v>13</v>
      </c>
      <c r="F210" s="4">
        <v>1</v>
      </c>
      <c r="J210" s="3" t="str">
        <f>IF(AND(Tabla11520[[#This Row],[Valor logrado]]&gt;=Tabla11520[[#This Row],[Meta]],Tabla11520[[#This Row],[Valor logrado]]&gt;0,Tabla11520[[#This Row],[Meta]]&gt;0),"Sí","No")</f>
        <v>No</v>
      </c>
    </row>
    <row r="211" spans="1:10" x14ac:dyDescent="0.25">
      <c r="A211" s="1" t="s">
        <v>409</v>
      </c>
      <c r="B211" s="1" t="s">
        <v>436</v>
      </c>
      <c r="C211" s="1" t="s">
        <v>437</v>
      </c>
      <c r="D211">
        <v>210008</v>
      </c>
      <c r="E211" s="2" t="s">
        <v>13</v>
      </c>
      <c r="F211" s="4">
        <v>1</v>
      </c>
      <c r="J211" s="3" t="str">
        <f>IF(AND(Tabla11520[[#This Row],[Valor logrado]]&gt;=Tabla11520[[#This Row],[Meta]],Tabla11520[[#This Row],[Valor logrado]]&gt;0,Tabla11520[[#This Row],[Meta]]&gt;0),"Sí","No")</f>
        <v>No</v>
      </c>
    </row>
    <row r="212" spans="1:10" x14ac:dyDescent="0.25">
      <c r="A212" s="1" t="s">
        <v>409</v>
      </c>
      <c r="B212" s="1" t="s">
        <v>438</v>
      </c>
      <c r="C212" s="1" t="s">
        <v>439</v>
      </c>
      <c r="D212">
        <v>210014</v>
      </c>
      <c r="E212" s="2" t="s">
        <v>13</v>
      </c>
      <c r="F212" s="4">
        <v>1</v>
      </c>
      <c r="J212" s="3" t="str">
        <f>IF(AND(Tabla11520[[#This Row],[Valor logrado]]&gt;=Tabla11520[[#This Row],[Meta]],Tabla11520[[#This Row],[Valor logrado]]&gt;0,Tabla11520[[#This Row],[Meta]]&gt;0),"Sí","No")</f>
        <v>No</v>
      </c>
    </row>
    <row r="213" spans="1:10" x14ac:dyDescent="0.25">
      <c r="A213" s="1" t="s">
        <v>440</v>
      </c>
      <c r="B213" s="1" t="s">
        <v>441</v>
      </c>
      <c r="C213" s="1" t="s">
        <v>442</v>
      </c>
      <c r="D213">
        <v>220001</v>
      </c>
      <c r="E213" s="2" t="s">
        <v>33</v>
      </c>
      <c r="F213" s="4" t="s">
        <v>17</v>
      </c>
      <c r="J213" s="3" t="str">
        <f>IF(AND(Tabla11520[[#This Row],[Valor logrado]]&gt;=Tabla11520[[#This Row],[Meta]],Tabla11520[[#This Row],[Valor logrado]]&gt;0,Tabla11520[[#This Row],[Meta]]&gt;0),"Sí","No")</f>
        <v>No</v>
      </c>
    </row>
    <row r="214" spans="1:10" x14ac:dyDescent="0.25">
      <c r="A214" s="1" t="s">
        <v>440</v>
      </c>
      <c r="B214" s="1" t="s">
        <v>441</v>
      </c>
      <c r="C214" s="1" t="s">
        <v>443</v>
      </c>
      <c r="D214">
        <v>220000</v>
      </c>
      <c r="E214" s="2" t="s">
        <v>16</v>
      </c>
      <c r="F214" s="4">
        <v>1</v>
      </c>
      <c r="J214" s="3" t="str">
        <f>IF(AND(Tabla11520[[#This Row],[Valor logrado]]&gt;=Tabla11520[[#This Row],[Meta]],Tabla11520[[#This Row],[Valor logrado]]&gt;0,Tabla11520[[#This Row],[Meta]]&gt;0),"Sí","No")</f>
        <v>No</v>
      </c>
    </row>
    <row r="215" spans="1:10" x14ac:dyDescent="0.25">
      <c r="A215" s="1" t="s">
        <v>440</v>
      </c>
      <c r="B215" s="1" t="s">
        <v>444</v>
      </c>
      <c r="C215" s="1" t="s">
        <v>445</v>
      </c>
      <c r="D215">
        <v>220005</v>
      </c>
      <c r="E215" s="2" t="s">
        <v>13</v>
      </c>
      <c r="F215" s="4">
        <v>1</v>
      </c>
      <c r="J215" s="3" t="str">
        <f>IF(AND(Tabla11520[[#This Row],[Valor logrado]]&gt;=Tabla11520[[#This Row],[Meta]],Tabla11520[[#This Row],[Valor logrado]]&gt;0,Tabla11520[[#This Row],[Meta]]&gt;0),"Sí","No")</f>
        <v>No</v>
      </c>
    </row>
    <row r="216" spans="1:10" x14ac:dyDescent="0.25">
      <c r="A216" s="1" t="s">
        <v>440</v>
      </c>
      <c r="B216" s="1" t="s">
        <v>444</v>
      </c>
      <c r="C216" s="1" t="s">
        <v>446</v>
      </c>
      <c r="D216">
        <v>220009</v>
      </c>
      <c r="E216" s="2" t="s">
        <v>33</v>
      </c>
      <c r="F216" s="4" t="s">
        <v>17</v>
      </c>
      <c r="J216" s="3" t="str">
        <f>IF(AND(Tabla11520[[#This Row],[Valor logrado]]&gt;=Tabla11520[[#This Row],[Meta]],Tabla11520[[#This Row],[Valor logrado]]&gt;0,Tabla11520[[#This Row],[Meta]]&gt;0),"Sí","No")</f>
        <v>No</v>
      </c>
    </row>
    <row r="217" spans="1:10" x14ac:dyDescent="0.25">
      <c r="A217" s="1" t="s">
        <v>440</v>
      </c>
      <c r="B217" s="1" t="s">
        <v>444</v>
      </c>
      <c r="C217" s="1" t="s">
        <v>447</v>
      </c>
      <c r="D217">
        <v>220007</v>
      </c>
      <c r="E217" s="2" t="s">
        <v>33</v>
      </c>
      <c r="F217" s="4" t="s">
        <v>17</v>
      </c>
      <c r="J217" s="3" t="str">
        <f>IF(AND(Tabla11520[[#This Row],[Valor logrado]]&gt;=Tabla11520[[#This Row],[Meta]],Tabla11520[[#This Row],[Valor logrado]]&gt;0,Tabla11520[[#This Row],[Meta]]&gt;0),"Sí","No")</f>
        <v>No</v>
      </c>
    </row>
    <row r="218" spans="1:10" x14ac:dyDescent="0.25">
      <c r="A218" s="1" t="s">
        <v>440</v>
      </c>
      <c r="B218" s="1" t="s">
        <v>448</v>
      </c>
      <c r="C218" s="1" t="s">
        <v>449</v>
      </c>
      <c r="D218">
        <v>220003</v>
      </c>
      <c r="E218" s="2" t="s">
        <v>33</v>
      </c>
      <c r="F218" s="4" t="s">
        <v>17</v>
      </c>
      <c r="J218" s="3" t="str">
        <f>IF(AND(Tabla11520[[#This Row],[Valor logrado]]&gt;=Tabla11520[[#This Row],[Meta]],Tabla11520[[#This Row],[Valor logrado]]&gt;0,Tabla11520[[#This Row],[Meta]]&gt;0),"Sí","No")</f>
        <v>No</v>
      </c>
    </row>
    <row r="219" spans="1:10" x14ac:dyDescent="0.25">
      <c r="A219" s="1" t="s">
        <v>440</v>
      </c>
      <c r="B219" s="1" t="s">
        <v>448</v>
      </c>
      <c r="C219" s="1" t="s">
        <v>450</v>
      </c>
      <c r="D219">
        <v>220006</v>
      </c>
      <c r="E219" s="2" t="s">
        <v>13</v>
      </c>
      <c r="F219" s="4">
        <v>1</v>
      </c>
      <c r="J219" s="3" t="str">
        <f>IF(AND(Tabla11520[[#This Row],[Valor logrado]]&gt;=Tabla11520[[#This Row],[Meta]],Tabla11520[[#This Row],[Valor logrado]]&gt;0,Tabla11520[[#This Row],[Meta]]&gt;0),"Sí","No")</f>
        <v>No</v>
      </c>
    </row>
    <row r="220" spans="1:10" x14ac:dyDescent="0.25">
      <c r="A220" s="1" t="s">
        <v>440</v>
      </c>
      <c r="B220" s="1" t="s">
        <v>451</v>
      </c>
      <c r="C220" s="1" t="s">
        <v>452</v>
      </c>
      <c r="D220">
        <v>220010</v>
      </c>
      <c r="E220" s="2" t="s">
        <v>13</v>
      </c>
      <c r="F220" s="4">
        <v>1</v>
      </c>
      <c r="J220" s="3" t="str">
        <f>IF(AND(Tabla11520[[#This Row],[Valor logrado]]&gt;=Tabla11520[[#This Row],[Meta]],Tabla11520[[#This Row],[Valor logrado]]&gt;0,Tabla11520[[#This Row],[Meta]]&gt;0),"Sí","No")</f>
        <v>No</v>
      </c>
    </row>
    <row r="221" spans="1:10" x14ac:dyDescent="0.25">
      <c r="A221" s="1" t="s">
        <v>440</v>
      </c>
      <c r="B221" s="1" t="s">
        <v>453</v>
      </c>
      <c r="C221" s="1" t="s">
        <v>454</v>
      </c>
      <c r="D221">
        <v>220004</v>
      </c>
      <c r="E221" s="2" t="s">
        <v>13</v>
      </c>
      <c r="F221" s="4">
        <v>1</v>
      </c>
      <c r="J221" s="3" t="str">
        <f>IF(AND(Tabla11520[[#This Row],[Valor logrado]]&gt;=Tabla11520[[#This Row],[Meta]],Tabla11520[[#This Row],[Valor logrado]]&gt;0,Tabla11520[[#This Row],[Meta]]&gt;0),"Sí","No")</f>
        <v>No</v>
      </c>
    </row>
    <row r="222" spans="1:10" x14ac:dyDescent="0.25">
      <c r="A222" s="1" t="s">
        <v>440</v>
      </c>
      <c r="B222" s="1" t="s">
        <v>455</v>
      </c>
      <c r="C222" s="1" t="s">
        <v>456</v>
      </c>
      <c r="D222">
        <v>220008</v>
      </c>
      <c r="E222" s="2" t="s">
        <v>13</v>
      </c>
      <c r="F222" s="4">
        <v>1</v>
      </c>
      <c r="J222" s="3" t="str">
        <f>IF(AND(Tabla11520[[#This Row],[Valor logrado]]&gt;=Tabla11520[[#This Row],[Meta]],Tabla11520[[#This Row],[Valor logrado]]&gt;0,Tabla11520[[#This Row],[Meta]]&gt;0),"Sí","No")</f>
        <v>No</v>
      </c>
    </row>
    <row r="223" spans="1:10" x14ac:dyDescent="0.25">
      <c r="A223" s="1" t="s">
        <v>440</v>
      </c>
      <c r="B223" s="1" t="s">
        <v>457</v>
      </c>
      <c r="C223" s="1" t="s">
        <v>458</v>
      </c>
      <c r="D223">
        <v>220002</v>
      </c>
      <c r="E223" s="2" t="s">
        <v>13</v>
      </c>
      <c r="F223" s="4">
        <v>1</v>
      </c>
      <c r="J223" s="3" t="str">
        <f>IF(AND(Tabla11520[[#This Row],[Valor logrado]]&gt;=Tabla11520[[#This Row],[Meta]],Tabla11520[[#This Row],[Valor logrado]]&gt;0,Tabla11520[[#This Row],[Meta]]&gt;0),"Sí","No")</f>
        <v>No</v>
      </c>
    </row>
    <row r="224" spans="1:10" x14ac:dyDescent="0.25">
      <c r="A224" s="1" t="s">
        <v>459</v>
      </c>
      <c r="B224" s="1" t="s">
        <v>460</v>
      </c>
      <c r="C224" s="1" t="s">
        <v>461</v>
      </c>
      <c r="D224">
        <v>230003</v>
      </c>
      <c r="E224" s="2" t="s">
        <v>33</v>
      </c>
      <c r="F224" s="4" t="s">
        <v>17</v>
      </c>
      <c r="J224" s="3" t="str">
        <f>IF(AND(Tabla11520[[#This Row],[Valor logrado]]&gt;=Tabla11520[[#This Row],[Meta]],Tabla11520[[#This Row],[Valor logrado]]&gt;0,Tabla11520[[#This Row],[Meta]]&gt;0),"Sí","No")</f>
        <v>No</v>
      </c>
    </row>
    <row r="225" spans="1:10" x14ac:dyDescent="0.25">
      <c r="A225" s="1" t="s">
        <v>459</v>
      </c>
      <c r="B225" s="1" t="s">
        <v>460</v>
      </c>
      <c r="C225" s="1" t="s">
        <v>462</v>
      </c>
      <c r="D225">
        <v>230002</v>
      </c>
      <c r="E225" s="2" t="s">
        <v>33</v>
      </c>
      <c r="F225" s="4" t="s">
        <v>17</v>
      </c>
      <c r="J225" s="3" t="str">
        <f>IF(AND(Tabla11520[[#This Row],[Valor logrado]]&gt;=Tabla11520[[#This Row],[Meta]],Tabla11520[[#This Row],[Valor logrado]]&gt;0,Tabla11520[[#This Row],[Meta]]&gt;0),"Sí","No")</f>
        <v>No</v>
      </c>
    </row>
    <row r="226" spans="1:10" x14ac:dyDescent="0.25">
      <c r="A226" s="1" t="s">
        <v>459</v>
      </c>
      <c r="B226" s="1" t="s">
        <v>460</v>
      </c>
      <c r="C226" s="1" t="s">
        <v>463</v>
      </c>
      <c r="D226">
        <v>230004</v>
      </c>
      <c r="E226" s="2" t="s">
        <v>33</v>
      </c>
      <c r="F226" s="4" t="s">
        <v>17</v>
      </c>
      <c r="J226" s="3" t="str">
        <f>IF(AND(Tabla11520[[#This Row],[Valor logrado]]&gt;=Tabla11520[[#This Row],[Meta]],Tabla11520[[#This Row],[Valor logrado]]&gt;0,Tabla11520[[#This Row],[Meta]]&gt;0),"Sí","No")</f>
        <v>No</v>
      </c>
    </row>
    <row r="227" spans="1:10" x14ac:dyDescent="0.25">
      <c r="A227" s="1" t="s">
        <v>459</v>
      </c>
      <c r="B227" s="1" t="s">
        <v>460</v>
      </c>
      <c r="C227" s="1" t="s">
        <v>464</v>
      </c>
      <c r="D227">
        <v>230000</v>
      </c>
      <c r="E227" s="2" t="s">
        <v>16</v>
      </c>
      <c r="F227" s="4">
        <v>1</v>
      </c>
      <c r="J227" s="3" t="str">
        <f>IF(AND(Tabla11520[[#This Row],[Valor logrado]]&gt;=Tabla11520[[#This Row],[Meta]],Tabla11520[[#This Row],[Valor logrado]]&gt;0,Tabla11520[[#This Row],[Meta]]&gt;0),"Sí","No")</f>
        <v>No</v>
      </c>
    </row>
    <row r="228" spans="1:10" x14ac:dyDescent="0.25">
      <c r="A228" s="1" t="s">
        <v>459</v>
      </c>
      <c r="B228" s="1" t="s">
        <v>465</v>
      </c>
      <c r="C228" s="1" t="s">
        <v>466</v>
      </c>
      <c r="D228">
        <v>230001</v>
      </c>
      <c r="E228" s="2" t="s">
        <v>13</v>
      </c>
      <c r="F228" s="4">
        <v>1</v>
      </c>
      <c r="J228" s="3" t="str">
        <f>IF(AND(Tabla11520[[#This Row],[Valor logrado]]&gt;=Tabla11520[[#This Row],[Meta]],Tabla11520[[#This Row],[Valor logrado]]&gt;0,Tabla11520[[#This Row],[Meta]]&gt;0),"Sí","No")</f>
        <v>No</v>
      </c>
    </row>
    <row r="229" spans="1:10" x14ac:dyDescent="0.25">
      <c r="A229" s="1" t="s">
        <v>467</v>
      </c>
      <c r="B229" s="1" t="s">
        <v>468</v>
      </c>
      <c r="C229" s="1" t="s">
        <v>469</v>
      </c>
      <c r="D229">
        <v>240000</v>
      </c>
      <c r="E229" s="2" t="s">
        <v>16</v>
      </c>
      <c r="F229" s="4">
        <v>1</v>
      </c>
      <c r="J229" s="3" t="str">
        <f>IF(AND(Tabla11520[[#This Row],[Valor logrado]]&gt;=Tabla11520[[#This Row],[Meta]],Tabla11520[[#This Row],[Valor logrado]]&gt;0,Tabla11520[[#This Row],[Meta]]&gt;0),"Sí","No")</f>
        <v>No</v>
      </c>
    </row>
    <row r="230" spans="1:10" x14ac:dyDescent="0.25">
      <c r="A230" s="1" t="s">
        <v>467</v>
      </c>
      <c r="B230" s="1" t="s">
        <v>470</v>
      </c>
      <c r="C230" s="1" t="s">
        <v>471</v>
      </c>
      <c r="D230">
        <v>240001</v>
      </c>
      <c r="E230" s="2" t="s">
        <v>13</v>
      </c>
      <c r="F230" s="4">
        <v>1</v>
      </c>
      <c r="J230" s="3" t="str">
        <f>IF(AND(Tabla11520[[#This Row],[Valor logrado]]&gt;=Tabla11520[[#This Row],[Meta]],Tabla11520[[#This Row],[Valor logrado]]&gt;0,Tabla11520[[#This Row],[Meta]]&gt;0),"Sí","No")</f>
        <v>No</v>
      </c>
    </row>
    <row r="231" spans="1:10" ht="25.5" x14ac:dyDescent="0.25">
      <c r="A231" s="1" t="s">
        <v>467</v>
      </c>
      <c r="B231" s="1" t="s">
        <v>472</v>
      </c>
      <c r="C231" s="1" t="s">
        <v>473</v>
      </c>
      <c r="D231">
        <v>240002</v>
      </c>
      <c r="E231" s="2" t="s">
        <v>13</v>
      </c>
      <c r="F231" s="4">
        <v>1</v>
      </c>
      <c r="J231" s="3" t="str">
        <f>IF(AND(Tabla11520[[#This Row],[Valor logrado]]&gt;=Tabla11520[[#This Row],[Meta]],Tabla11520[[#This Row],[Valor logrado]]&gt;0,Tabla11520[[#This Row],[Meta]]&gt;0),"Sí","No")</f>
        <v>No</v>
      </c>
    </row>
    <row r="232" spans="1:10" x14ac:dyDescent="0.25">
      <c r="A232" s="1" t="s">
        <v>467</v>
      </c>
      <c r="B232" s="1" t="s">
        <v>474</v>
      </c>
      <c r="C232" s="1" t="s">
        <v>475</v>
      </c>
      <c r="D232">
        <v>240003</v>
      </c>
      <c r="E232" s="2" t="s">
        <v>13</v>
      </c>
      <c r="F232" s="4">
        <v>1</v>
      </c>
      <c r="J232" s="3" t="str">
        <f>IF(AND(Tabla11520[[#This Row],[Valor logrado]]&gt;=Tabla11520[[#This Row],[Meta]],Tabla11520[[#This Row],[Valor logrado]]&gt;0,Tabla11520[[#This Row],[Meta]]&gt;0),"Sí","No")</f>
        <v>No</v>
      </c>
    </row>
    <row r="233" spans="1:10" x14ac:dyDescent="0.25">
      <c r="A233" s="1" t="s">
        <v>476</v>
      </c>
      <c r="B233" s="1" t="s">
        <v>477</v>
      </c>
      <c r="C233" s="1" t="s">
        <v>478</v>
      </c>
      <c r="D233">
        <v>250000</v>
      </c>
      <c r="E233" s="2" t="s">
        <v>16</v>
      </c>
      <c r="F233" s="4">
        <v>1</v>
      </c>
      <c r="J233" s="3" t="str">
        <f>IF(AND(Tabla11520[[#This Row],[Valor logrado]]&gt;=Tabla11520[[#This Row],[Meta]],Tabla11520[[#This Row],[Valor logrado]]&gt;0,Tabla11520[[#This Row],[Meta]]&gt;0),"Sí","No")</f>
        <v>No</v>
      </c>
    </row>
    <row r="234" spans="1:10" x14ac:dyDescent="0.25">
      <c r="A234" s="1" t="s">
        <v>476</v>
      </c>
      <c r="B234" s="1" t="s">
        <v>479</v>
      </c>
      <c r="C234" s="1" t="s">
        <v>480</v>
      </c>
      <c r="D234">
        <v>250004</v>
      </c>
      <c r="E234" s="2" t="s">
        <v>13</v>
      </c>
      <c r="F234" s="4">
        <v>1</v>
      </c>
      <c r="J234" s="3" t="str">
        <f>IF(AND(Tabla11520[[#This Row],[Valor logrado]]&gt;=Tabla11520[[#This Row],[Meta]],Tabla11520[[#This Row],[Valor logrado]]&gt;0,Tabla11520[[#This Row],[Meta]]&gt;0),"Sí","No")</f>
        <v>No</v>
      </c>
    </row>
    <row r="235" spans="1:10" x14ac:dyDescent="0.25">
      <c r="A235" s="1" t="s">
        <v>476</v>
      </c>
      <c r="B235" s="1" t="s">
        <v>481</v>
      </c>
      <c r="C235" s="1" t="s">
        <v>482</v>
      </c>
      <c r="D235">
        <v>250002</v>
      </c>
      <c r="E235" s="2" t="s">
        <v>13</v>
      </c>
      <c r="F235" s="4">
        <v>1</v>
      </c>
      <c r="J235" s="3" t="str">
        <f>IF(AND(Tabla11520[[#This Row],[Valor logrado]]&gt;=Tabla11520[[#This Row],[Meta]],Tabla11520[[#This Row],[Valor logrado]]&gt;0,Tabla11520[[#This Row],[Meta]]&gt;0),"Sí","No")</f>
        <v>No</v>
      </c>
    </row>
    <row r="236" spans="1:10" x14ac:dyDescent="0.25">
      <c r="A236" s="1" t="s">
        <v>476</v>
      </c>
      <c r="B236" s="1" t="s">
        <v>483</v>
      </c>
      <c r="C236" s="1" t="s">
        <v>484</v>
      </c>
      <c r="D236">
        <v>250001</v>
      </c>
      <c r="E236" s="2" t="s">
        <v>13</v>
      </c>
      <c r="F236" s="4">
        <v>1</v>
      </c>
      <c r="J236" s="3" t="str">
        <f>IF(AND(Tabla11520[[#This Row],[Valor logrado]]&gt;=Tabla11520[[#This Row],[Meta]],Tabla11520[[#This Row],[Valor logrado]]&gt;0,Tabla11520[[#This Row],[Meta]]&gt;0),"Sí","No")</f>
        <v>No</v>
      </c>
    </row>
    <row r="237" spans="1:10" x14ac:dyDescent="0.25">
      <c r="A237" s="1" t="s">
        <v>476</v>
      </c>
      <c r="B237" s="1" t="s">
        <v>485</v>
      </c>
      <c r="C237" s="1" t="s">
        <v>486</v>
      </c>
      <c r="D237">
        <v>250003</v>
      </c>
      <c r="E237" s="2" t="s">
        <v>13</v>
      </c>
      <c r="F237" s="4">
        <v>1</v>
      </c>
      <c r="J237" s="3" t="str">
        <f>IF(AND(Tabla11520[[#This Row],[Valor logrado]]&gt;=Tabla11520[[#This Row],[Meta]],Tabla11520[[#This Row],[Valor logrado]]&gt;0,Tabla11520[[#This Row],[Meta]]&gt;0),"Sí","No")</f>
        <v>No</v>
      </c>
    </row>
    <row r="238" spans="1:10" x14ac:dyDescent="0.25">
      <c r="A238" s="1" t="s">
        <v>487</v>
      </c>
      <c r="B238" s="1" t="s">
        <v>488</v>
      </c>
      <c r="C238" s="1" t="s">
        <v>489</v>
      </c>
      <c r="D238">
        <v>150200</v>
      </c>
      <c r="E238" s="2" t="s">
        <v>16</v>
      </c>
      <c r="F238" s="4">
        <v>1</v>
      </c>
      <c r="J238" s="3" t="str">
        <f>IF(AND(Tabla11520[[#This Row],[Valor logrado]]&gt;=Tabla11520[[#This Row],[Meta]],Tabla11520[[#This Row],[Valor logrado]]&gt;0,Tabla11520[[#This Row],[Meta]]&gt;0),"Sí","No")</f>
        <v>No</v>
      </c>
    </row>
    <row r="239" spans="1:10" x14ac:dyDescent="0.25">
      <c r="A239" s="1" t="s">
        <v>487</v>
      </c>
      <c r="B239" s="1" t="s">
        <v>490</v>
      </c>
      <c r="C239" s="1" t="s">
        <v>491</v>
      </c>
      <c r="D239">
        <v>150201</v>
      </c>
      <c r="E239" s="2" t="s">
        <v>13</v>
      </c>
      <c r="F239" s="4">
        <v>1</v>
      </c>
      <c r="J239" s="3" t="str">
        <f>IF(AND(Tabla11520[[#This Row],[Valor logrado]]&gt;=Tabla11520[[#This Row],[Meta]],Tabla11520[[#This Row],[Valor logrado]]&gt;0,Tabla11520[[#This Row],[Meta]]&gt;0),"Sí","No")</f>
        <v>No</v>
      </c>
    </row>
    <row r="240" spans="1:10" x14ac:dyDescent="0.25">
      <c r="A240" s="1" t="s">
        <v>487</v>
      </c>
      <c r="B240" s="1" t="s">
        <v>492</v>
      </c>
      <c r="C240" s="1" t="s">
        <v>493</v>
      </c>
      <c r="D240">
        <v>150202</v>
      </c>
      <c r="E240" s="2" t="s">
        <v>13</v>
      </c>
      <c r="F240" s="4">
        <v>1</v>
      </c>
      <c r="J240" s="3" t="str">
        <f>IF(AND(Tabla11520[[#This Row],[Valor logrado]]&gt;=Tabla11520[[#This Row],[Meta]],Tabla11520[[#This Row],[Valor logrado]]&gt;0,Tabla11520[[#This Row],[Meta]]&gt;0),"Sí","No")</f>
        <v>No</v>
      </c>
    </row>
    <row r="241" spans="1:10" x14ac:dyDescent="0.25">
      <c r="A241" s="1" t="s">
        <v>487</v>
      </c>
      <c r="B241" s="1" t="s">
        <v>494</v>
      </c>
      <c r="C241" s="1" t="s">
        <v>495</v>
      </c>
      <c r="D241">
        <v>150203</v>
      </c>
      <c r="E241" s="2" t="s">
        <v>13</v>
      </c>
      <c r="F241" s="4">
        <v>1</v>
      </c>
      <c r="J241" s="3" t="str">
        <f>IF(AND(Tabla11520[[#This Row],[Valor logrado]]&gt;=Tabla11520[[#This Row],[Meta]],Tabla11520[[#This Row],[Valor logrado]]&gt;0,Tabla11520[[#This Row],[Meta]]&gt;0),"Sí","No")</f>
        <v>No</v>
      </c>
    </row>
    <row r="242" spans="1:10" x14ac:dyDescent="0.25">
      <c r="A242" s="1" t="s">
        <v>487</v>
      </c>
      <c r="B242" s="1" t="s">
        <v>496</v>
      </c>
      <c r="C242" s="1" t="s">
        <v>497</v>
      </c>
      <c r="D242">
        <v>150204</v>
      </c>
      <c r="E242" s="2" t="s">
        <v>13</v>
      </c>
      <c r="F242" s="4">
        <v>1</v>
      </c>
      <c r="J242" s="3" t="str">
        <f>IF(AND(Tabla11520[[#This Row],[Valor logrado]]&gt;=Tabla11520[[#This Row],[Meta]],Tabla11520[[#This Row],[Valor logrado]]&gt;0,Tabla11520[[#This Row],[Meta]]&gt;0),"Sí","No")</f>
        <v>No</v>
      </c>
    </row>
    <row r="243" spans="1:10" x14ac:dyDescent="0.25">
      <c r="A243" s="1" t="s">
        <v>487</v>
      </c>
      <c r="B243" s="1" t="s">
        <v>498</v>
      </c>
      <c r="C243" s="1" t="s">
        <v>499</v>
      </c>
      <c r="D243">
        <v>150205</v>
      </c>
      <c r="E243" s="2" t="s">
        <v>13</v>
      </c>
      <c r="F243" s="4">
        <v>1</v>
      </c>
      <c r="J243" s="3" t="str">
        <f>IF(AND(Tabla11520[[#This Row],[Valor logrado]]&gt;=Tabla11520[[#This Row],[Meta]],Tabla11520[[#This Row],[Valor logrado]]&gt;0,Tabla11520[[#This Row],[Meta]]&gt;0),"Sí","No")</f>
        <v>No</v>
      </c>
    </row>
    <row r="244" spans="1:10" x14ac:dyDescent="0.25">
      <c r="A244" s="1" t="s">
        <v>487</v>
      </c>
      <c r="B244" s="1" t="s">
        <v>500</v>
      </c>
      <c r="C244" s="1" t="s">
        <v>501</v>
      </c>
      <c r="D244">
        <v>150206</v>
      </c>
      <c r="E244" s="2" t="s">
        <v>13</v>
      </c>
      <c r="F244" s="4">
        <v>1</v>
      </c>
      <c r="J244" s="3" t="str">
        <f>IF(AND(Tabla11520[[#This Row],[Valor logrado]]&gt;=Tabla11520[[#This Row],[Meta]],Tabla11520[[#This Row],[Valor logrado]]&gt;0,Tabla11520[[#This Row],[Meta]]&gt;0),"Sí","No")</f>
        <v>No</v>
      </c>
    </row>
    <row r="245" spans="1:10" x14ac:dyDescent="0.25">
      <c r="A245" s="1" t="s">
        <v>487</v>
      </c>
      <c r="B245" s="1" t="s">
        <v>502</v>
      </c>
      <c r="C245" s="1" t="s">
        <v>503</v>
      </c>
      <c r="D245">
        <v>150207</v>
      </c>
      <c r="E245" s="2" t="s">
        <v>13</v>
      </c>
      <c r="F245" s="4">
        <v>1</v>
      </c>
      <c r="J245" s="3" t="str">
        <f>IF(AND(Tabla11520[[#This Row],[Valor logrado]]&gt;=Tabla11520[[#This Row],[Meta]],Tabla11520[[#This Row],[Valor logrado]]&gt;0,Tabla11520[[#This Row],[Meta]]&gt;0),"Sí","No")</f>
        <v>No</v>
      </c>
    </row>
    <row r="246" spans="1:10" x14ac:dyDescent="0.25">
      <c r="A246" s="1" t="s">
        <v>487</v>
      </c>
      <c r="B246" s="1" t="s">
        <v>504</v>
      </c>
      <c r="C246" s="1" t="s">
        <v>505</v>
      </c>
      <c r="D246">
        <v>150208</v>
      </c>
      <c r="E246" s="2" t="s">
        <v>13</v>
      </c>
      <c r="F246" s="4">
        <v>1</v>
      </c>
      <c r="J246" s="3" t="str">
        <f>IF(AND(Tabla11520[[#This Row],[Valor logrado]]&gt;=Tabla11520[[#This Row],[Meta]],Tabla11520[[#This Row],[Valor logrado]]&gt;0,Tabla11520[[#This Row],[Meta]]&gt;0),"Sí","No")</f>
        <v>No</v>
      </c>
    </row>
    <row r="247" spans="1:10" x14ac:dyDescent="0.25">
      <c r="A247" s="1" t="s">
        <v>487</v>
      </c>
      <c r="B247" s="1" t="s">
        <v>506</v>
      </c>
      <c r="C247" s="1" t="s">
        <v>507</v>
      </c>
      <c r="D247">
        <v>150209</v>
      </c>
      <c r="E247" s="2" t="s">
        <v>13</v>
      </c>
      <c r="F247" s="4">
        <v>1</v>
      </c>
      <c r="J247" s="3" t="str">
        <f>IF(AND(Tabla11520[[#This Row],[Valor logrado]]&gt;=Tabla11520[[#This Row],[Meta]],Tabla11520[[#This Row],[Valor logrado]]&gt;0,Tabla11520[[#This Row],[Meta]]&gt;0),"Sí","No")</f>
        <v>No</v>
      </c>
    </row>
    <row r="248" spans="1:10" x14ac:dyDescent="0.25">
      <c r="A248" s="1" t="s">
        <v>508</v>
      </c>
      <c r="B248" s="1" t="s">
        <v>509</v>
      </c>
      <c r="C248" s="1" t="s">
        <v>510</v>
      </c>
      <c r="D248">
        <v>70101</v>
      </c>
      <c r="E248" s="2" t="s">
        <v>16</v>
      </c>
      <c r="F248" s="4">
        <v>1</v>
      </c>
      <c r="J248" s="3" t="str">
        <f>IF(AND(Tabla11520[[#This Row],[Valor logrado]]&gt;=Tabla11520[[#This Row],[Meta]],Tabla11520[[#This Row],[Valor logrado]]&gt;0,Tabla11520[[#This Row],[Meta]]&gt;0),"Sí","No")</f>
        <v>No</v>
      </c>
    </row>
    <row r="249" spans="1:10" x14ac:dyDescent="0.25">
      <c r="A249" s="1" t="s">
        <v>508</v>
      </c>
      <c r="B249" s="1" t="s">
        <v>511</v>
      </c>
      <c r="C249" s="1" t="s">
        <v>512</v>
      </c>
      <c r="D249">
        <v>70102</v>
      </c>
      <c r="E249" s="2" t="s">
        <v>13</v>
      </c>
      <c r="F249" s="4">
        <v>1</v>
      </c>
      <c r="J249" s="3" t="str">
        <f>IF(AND(Tabla11520[[#This Row],[Valor logrado]]&gt;=Tabla11520[[#This Row],[Meta]],Tabla11520[[#This Row],[Valor logrado]]&gt;0,Tabla11520[[#This Row],[Meta]]&gt;0),"Sí","No")</f>
        <v>No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677BC-E0B3-4D1E-9F48-53253244550A}">
  <sheetPr codeName="Hoja2">
    <tabColor theme="2" tint="-9.9978637043366805E-2"/>
  </sheetPr>
  <dimension ref="A1:J249"/>
  <sheetViews>
    <sheetView zoomScale="60" zoomScaleNormal="60" workbookViewId="0">
      <selection activeCell="J257" sqref="J257"/>
    </sheetView>
  </sheetViews>
  <sheetFormatPr baseColWidth="10" defaultColWidth="11.42578125" defaultRowHeight="15" x14ac:dyDescent="0.25"/>
  <cols>
    <col min="1" max="1" width="21.7109375" bestFit="1" customWidth="1"/>
    <col min="2" max="2" width="74.85546875" customWidth="1"/>
    <col min="3" max="3" width="36.28515625" customWidth="1"/>
    <col min="4" max="4" width="25.140625" customWidth="1"/>
    <col min="5" max="5" width="17.7109375" bestFit="1" customWidth="1"/>
    <col min="6" max="6" width="14.7109375" style="4" customWidth="1"/>
    <col min="7" max="7" width="13.28515625" style="3" customWidth="1"/>
    <col min="8" max="8" width="15.28515625" style="3" customWidth="1"/>
    <col min="9" max="9" width="15" style="4" customWidth="1"/>
    <col min="10" max="10" width="23" style="3" bestFit="1" customWidth="1"/>
  </cols>
  <sheetData>
    <row r="1" spans="1:10" s="7" customFormat="1" ht="32.25" customHeight="1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8" t="s">
        <v>5</v>
      </c>
      <c r="G1" s="9" t="s">
        <v>6</v>
      </c>
      <c r="H1" s="9" t="s">
        <v>7</v>
      </c>
      <c r="I1" s="8" t="s">
        <v>8</v>
      </c>
      <c r="J1" s="9" t="s">
        <v>9</v>
      </c>
    </row>
    <row r="2" spans="1:10" hidden="1" x14ac:dyDescent="0.25">
      <c r="A2" s="1" t="s">
        <v>10</v>
      </c>
      <c r="B2" s="1" t="s">
        <v>11</v>
      </c>
      <c r="C2" s="1" t="s">
        <v>12</v>
      </c>
      <c r="D2">
        <v>150102</v>
      </c>
      <c r="E2" s="2" t="s">
        <v>13</v>
      </c>
      <c r="F2" s="4">
        <v>0.8</v>
      </c>
      <c r="G2" s="3">
        <v>230</v>
      </c>
      <c r="H2" s="3">
        <v>1098</v>
      </c>
      <c r="I2" s="4">
        <v>0.21</v>
      </c>
      <c r="J2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3" spans="1:10" hidden="1" x14ac:dyDescent="0.25">
      <c r="A3" s="1" t="s">
        <v>10</v>
      </c>
      <c r="B3" s="1" t="s">
        <v>14</v>
      </c>
      <c r="C3" s="1" t="s">
        <v>15</v>
      </c>
      <c r="D3">
        <v>150101</v>
      </c>
      <c r="E3" s="2" t="s">
        <v>16</v>
      </c>
      <c r="F3" s="4">
        <v>0.9</v>
      </c>
      <c r="G3" s="3">
        <v>49</v>
      </c>
      <c r="H3" s="3">
        <v>60</v>
      </c>
      <c r="I3" s="4">
        <v>0.82</v>
      </c>
      <c r="J3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4" spans="1:10" hidden="1" x14ac:dyDescent="0.25">
      <c r="A4" s="1" t="s">
        <v>10</v>
      </c>
      <c r="B4" s="1" t="s">
        <v>18</v>
      </c>
      <c r="C4" s="1" t="s">
        <v>19</v>
      </c>
      <c r="D4">
        <v>150103</v>
      </c>
      <c r="E4" s="2" t="s">
        <v>13</v>
      </c>
      <c r="F4" s="4">
        <v>0.8</v>
      </c>
      <c r="G4" s="3">
        <v>144</v>
      </c>
      <c r="H4" s="3">
        <v>1108</v>
      </c>
      <c r="I4" s="4">
        <v>0.13</v>
      </c>
      <c r="J4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5" spans="1:10" hidden="1" x14ac:dyDescent="0.25">
      <c r="A5" s="1" t="s">
        <v>10</v>
      </c>
      <c r="B5" s="1" t="s">
        <v>20</v>
      </c>
      <c r="C5" s="1" t="s">
        <v>21</v>
      </c>
      <c r="D5">
        <v>150104</v>
      </c>
      <c r="E5" s="2" t="s">
        <v>13</v>
      </c>
      <c r="F5" s="4">
        <v>0.8</v>
      </c>
      <c r="G5" s="3">
        <v>204</v>
      </c>
      <c r="H5" s="3">
        <v>783</v>
      </c>
      <c r="I5" s="4">
        <v>0.26050000000000001</v>
      </c>
      <c r="J5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6" spans="1:10" hidden="1" x14ac:dyDescent="0.25">
      <c r="A6" s="1" t="s">
        <v>10</v>
      </c>
      <c r="B6" s="1" t="s">
        <v>22</v>
      </c>
      <c r="C6" s="1" t="s">
        <v>23</v>
      </c>
      <c r="D6">
        <v>150105</v>
      </c>
      <c r="E6" s="2" t="s">
        <v>13</v>
      </c>
      <c r="F6" s="4">
        <v>0.8</v>
      </c>
      <c r="G6" s="3">
        <v>725</v>
      </c>
      <c r="H6" s="3">
        <v>939</v>
      </c>
      <c r="I6" s="4">
        <v>0.77200000000000002</v>
      </c>
      <c r="J6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7" spans="1:10" hidden="1" x14ac:dyDescent="0.25">
      <c r="A7" s="1" t="s">
        <v>10</v>
      </c>
      <c r="B7" s="1" t="s">
        <v>24</v>
      </c>
      <c r="C7" s="1" t="s">
        <v>25</v>
      </c>
      <c r="D7">
        <v>150106</v>
      </c>
      <c r="E7" s="2" t="s">
        <v>13</v>
      </c>
      <c r="F7" s="4">
        <v>0.8</v>
      </c>
      <c r="G7" s="3">
        <v>458</v>
      </c>
      <c r="H7" s="3">
        <v>783</v>
      </c>
      <c r="I7" s="4">
        <v>0.58489999999999998</v>
      </c>
      <c r="J7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8" spans="1:10" hidden="1" x14ac:dyDescent="0.25">
      <c r="A8" s="1" t="s">
        <v>10</v>
      </c>
      <c r="B8" s="1" t="s">
        <v>26</v>
      </c>
      <c r="C8" s="1" t="s">
        <v>27</v>
      </c>
      <c r="D8">
        <v>150107</v>
      </c>
      <c r="E8" s="2" t="s">
        <v>13</v>
      </c>
      <c r="F8" s="4">
        <v>0.8</v>
      </c>
      <c r="G8" s="3">
        <v>260</v>
      </c>
      <c r="H8" s="3">
        <v>1069</v>
      </c>
      <c r="I8" s="4">
        <v>0.2432</v>
      </c>
      <c r="J8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9" spans="1:10" hidden="1" x14ac:dyDescent="0.25">
      <c r="A9" s="1" t="s">
        <v>10</v>
      </c>
      <c r="B9" s="1" t="s">
        <v>28</v>
      </c>
      <c r="C9" s="1" t="s">
        <v>29</v>
      </c>
      <c r="D9">
        <v>150108</v>
      </c>
      <c r="E9" s="2" t="s">
        <v>13</v>
      </c>
      <c r="F9" s="4">
        <v>0.8</v>
      </c>
      <c r="G9" s="3">
        <v>493</v>
      </c>
      <c r="H9" s="3">
        <v>725</v>
      </c>
      <c r="I9" s="4">
        <v>0.68</v>
      </c>
      <c r="J9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0" spans="1:10" x14ac:dyDescent="0.25">
      <c r="A10" s="1" t="s">
        <v>30</v>
      </c>
      <c r="B10" s="1" t="s">
        <v>31</v>
      </c>
      <c r="C10" s="1" t="s">
        <v>32</v>
      </c>
      <c r="D10">
        <v>10003</v>
      </c>
      <c r="E10" s="2" t="s">
        <v>33</v>
      </c>
      <c r="F10" s="4" t="s">
        <v>17</v>
      </c>
      <c r="G10" s="4" t="s">
        <v>17</v>
      </c>
      <c r="H10" s="4" t="s">
        <v>17</v>
      </c>
      <c r="I10" s="4" t="s">
        <v>17</v>
      </c>
      <c r="J10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 APLICA</v>
      </c>
    </row>
    <row r="11" spans="1:10" hidden="1" x14ac:dyDescent="0.25">
      <c r="A11" s="1" t="s">
        <v>30</v>
      </c>
      <c r="B11" s="1" t="s">
        <v>31</v>
      </c>
      <c r="C11" s="1" t="s">
        <v>34</v>
      </c>
      <c r="D11">
        <v>10001</v>
      </c>
      <c r="E11" s="2" t="s">
        <v>33</v>
      </c>
      <c r="F11" s="4">
        <v>0.9</v>
      </c>
      <c r="G11" s="3">
        <v>55</v>
      </c>
      <c r="H11" s="3">
        <v>55</v>
      </c>
      <c r="I11" s="4">
        <v>1</v>
      </c>
      <c r="J11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Sí</v>
      </c>
    </row>
    <row r="12" spans="1:10" x14ac:dyDescent="0.25">
      <c r="A12" s="1" t="s">
        <v>30</v>
      </c>
      <c r="B12" s="1" t="s">
        <v>31</v>
      </c>
      <c r="C12" s="1" t="s">
        <v>35</v>
      </c>
      <c r="D12">
        <v>10000</v>
      </c>
      <c r="E12" s="2" t="s">
        <v>16</v>
      </c>
      <c r="F12" s="4" t="s">
        <v>17</v>
      </c>
      <c r="G12" s="4" t="s">
        <v>17</v>
      </c>
      <c r="H12" s="4" t="s">
        <v>17</v>
      </c>
      <c r="I12" s="4" t="s">
        <v>17</v>
      </c>
      <c r="J12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 APLICA</v>
      </c>
    </row>
    <row r="13" spans="1:10" hidden="1" x14ac:dyDescent="0.25">
      <c r="A13" s="1" t="s">
        <v>30</v>
      </c>
      <c r="B13" s="1" t="s">
        <v>31</v>
      </c>
      <c r="C13" s="1" t="s">
        <v>36</v>
      </c>
      <c r="D13">
        <v>10005</v>
      </c>
      <c r="E13" s="2" t="s">
        <v>33</v>
      </c>
      <c r="F13" s="4">
        <v>0.85</v>
      </c>
      <c r="G13" s="3">
        <v>13</v>
      </c>
      <c r="H13" s="3">
        <v>70</v>
      </c>
      <c r="I13" s="4">
        <v>0.19</v>
      </c>
      <c r="J13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4" spans="1:10" hidden="1" x14ac:dyDescent="0.25">
      <c r="A14" s="1" t="s">
        <v>30</v>
      </c>
      <c r="B14" s="1" t="s">
        <v>31</v>
      </c>
      <c r="C14" s="1" t="s">
        <v>37</v>
      </c>
      <c r="D14">
        <v>10006</v>
      </c>
      <c r="E14" s="2" t="s">
        <v>33</v>
      </c>
      <c r="F14" s="4">
        <v>0.85</v>
      </c>
      <c r="G14" s="3">
        <v>28</v>
      </c>
      <c r="H14" s="3">
        <v>32</v>
      </c>
      <c r="I14" s="4">
        <v>0.88</v>
      </c>
      <c r="J14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Sí</v>
      </c>
    </row>
    <row r="15" spans="1:10" hidden="1" x14ac:dyDescent="0.25">
      <c r="A15" s="1" t="s">
        <v>30</v>
      </c>
      <c r="B15" s="1" t="s">
        <v>38</v>
      </c>
      <c r="C15" s="1" t="s">
        <v>39</v>
      </c>
      <c r="D15">
        <v>10007</v>
      </c>
      <c r="E15" s="2" t="s">
        <v>13</v>
      </c>
      <c r="F15" s="4">
        <v>0.85</v>
      </c>
      <c r="G15" s="3">
        <v>239</v>
      </c>
      <c r="H15" s="3">
        <v>253</v>
      </c>
      <c r="I15" s="4">
        <v>0.9446</v>
      </c>
      <c r="J15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Sí</v>
      </c>
    </row>
    <row r="16" spans="1:10" hidden="1" x14ac:dyDescent="0.25">
      <c r="A16" s="1" t="s">
        <v>30</v>
      </c>
      <c r="B16" s="1" t="s">
        <v>40</v>
      </c>
      <c r="C16" s="1" t="s">
        <v>41</v>
      </c>
      <c r="D16">
        <v>10004</v>
      </c>
      <c r="E16" s="2" t="s">
        <v>13</v>
      </c>
      <c r="F16" s="4">
        <v>0.85</v>
      </c>
      <c r="G16" s="3">
        <v>132</v>
      </c>
      <c r="H16" s="3">
        <v>150</v>
      </c>
      <c r="I16" s="4">
        <v>0.88</v>
      </c>
      <c r="J16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Sí</v>
      </c>
    </row>
    <row r="17" spans="1:10" hidden="1" x14ac:dyDescent="0.25">
      <c r="A17" s="1" t="s">
        <v>30</v>
      </c>
      <c r="B17" s="1" t="s">
        <v>42</v>
      </c>
      <c r="C17" s="1" t="s">
        <v>43</v>
      </c>
      <c r="D17">
        <v>10002</v>
      </c>
      <c r="E17" s="2" t="s">
        <v>13</v>
      </c>
      <c r="F17" s="4">
        <v>0.9</v>
      </c>
      <c r="G17" s="3">
        <v>54</v>
      </c>
      <c r="H17" s="3">
        <v>55</v>
      </c>
      <c r="I17" s="4">
        <v>0.98180000000000001</v>
      </c>
      <c r="J17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Sí</v>
      </c>
    </row>
    <row r="18" spans="1:10" hidden="1" x14ac:dyDescent="0.25">
      <c r="A18" s="1" t="s">
        <v>30</v>
      </c>
      <c r="B18" s="1" t="s">
        <v>42</v>
      </c>
      <c r="C18" s="1" t="s">
        <v>44</v>
      </c>
      <c r="D18">
        <v>10009</v>
      </c>
      <c r="E18" s="2" t="s">
        <v>33</v>
      </c>
      <c r="F18" s="4">
        <v>0.85</v>
      </c>
      <c r="G18" s="3">
        <v>35</v>
      </c>
      <c r="H18" s="3">
        <v>60</v>
      </c>
      <c r="I18" s="4">
        <v>0.58330000000000004</v>
      </c>
      <c r="J18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9" spans="1:10" hidden="1" x14ac:dyDescent="0.25">
      <c r="A19" s="1" t="s">
        <v>45</v>
      </c>
      <c r="B19" s="1" t="s">
        <v>46</v>
      </c>
      <c r="C19" s="1" t="s">
        <v>47</v>
      </c>
      <c r="D19">
        <v>20000</v>
      </c>
      <c r="E19" s="2" t="s">
        <v>16</v>
      </c>
      <c r="F19" s="4">
        <v>0.9</v>
      </c>
      <c r="G19" s="3">
        <v>17</v>
      </c>
      <c r="H19" s="3">
        <v>18</v>
      </c>
      <c r="I19" s="4">
        <v>0.94440000000000002</v>
      </c>
      <c r="J19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Sí</v>
      </c>
    </row>
    <row r="20" spans="1:10" hidden="1" x14ac:dyDescent="0.25">
      <c r="A20" s="1" t="s">
        <v>45</v>
      </c>
      <c r="B20" s="1" t="s">
        <v>48</v>
      </c>
      <c r="C20" s="1" t="s">
        <v>49</v>
      </c>
      <c r="D20">
        <v>20018</v>
      </c>
      <c r="E20" s="2" t="s">
        <v>13</v>
      </c>
      <c r="F20" s="4">
        <v>0.8</v>
      </c>
      <c r="G20" s="3">
        <v>31</v>
      </c>
      <c r="H20" s="3">
        <v>417</v>
      </c>
      <c r="I20" s="4">
        <v>7.4300000000000005E-2</v>
      </c>
      <c r="J20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21" spans="1:10" hidden="1" x14ac:dyDescent="0.25">
      <c r="A21" s="1" t="s">
        <v>45</v>
      </c>
      <c r="B21" s="1" t="s">
        <v>50</v>
      </c>
      <c r="C21" s="1" t="s">
        <v>51</v>
      </c>
      <c r="D21">
        <v>20012</v>
      </c>
      <c r="E21" s="2" t="s">
        <v>13</v>
      </c>
      <c r="F21" s="4">
        <v>0.85</v>
      </c>
      <c r="G21" s="3">
        <v>0</v>
      </c>
      <c r="H21" s="3">
        <v>82</v>
      </c>
      <c r="I21" s="4">
        <v>0</v>
      </c>
      <c r="J21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22" spans="1:10" hidden="1" x14ac:dyDescent="0.25">
      <c r="A22" s="1" t="s">
        <v>45</v>
      </c>
      <c r="B22" s="1" t="s">
        <v>52</v>
      </c>
      <c r="C22" s="1" t="s">
        <v>53</v>
      </c>
      <c r="D22">
        <v>20011</v>
      </c>
      <c r="E22" s="2" t="s">
        <v>13</v>
      </c>
      <c r="F22" s="4">
        <v>0.9</v>
      </c>
      <c r="G22" s="3">
        <v>29</v>
      </c>
      <c r="H22" s="3">
        <v>30</v>
      </c>
      <c r="I22" s="4">
        <v>0.97</v>
      </c>
      <c r="J22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Sí</v>
      </c>
    </row>
    <row r="23" spans="1:10" x14ac:dyDescent="0.25">
      <c r="A23" s="1" t="s">
        <v>45</v>
      </c>
      <c r="B23" s="1" t="s">
        <v>54</v>
      </c>
      <c r="C23" s="1" t="s">
        <v>55</v>
      </c>
      <c r="D23">
        <v>20002</v>
      </c>
      <c r="E23" s="2" t="s">
        <v>13</v>
      </c>
      <c r="F23" s="4" t="s">
        <v>17</v>
      </c>
      <c r="G23" s="4" t="s">
        <v>17</v>
      </c>
      <c r="H23" s="4" t="s">
        <v>17</v>
      </c>
      <c r="I23" s="4" t="s">
        <v>17</v>
      </c>
      <c r="J23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 APLICA</v>
      </c>
    </row>
    <row r="24" spans="1:10" hidden="1" x14ac:dyDescent="0.25">
      <c r="A24" s="1" t="s">
        <v>45</v>
      </c>
      <c r="B24" s="1" t="s">
        <v>56</v>
      </c>
      <c r="C24" s="1" t="s">
        <v>57</v>
      </c>
      <c r="D24">
        <v>20016</v>
      </c>
      <c r="E24" s="2" t="s">
        <v>13</v>
      </c>
      <c r="F24" s="4">
        <v>0.85</v>
      </c>
      <c r="G24" s="3">
        <v>49</v>
      </c>
      <c r="H24" s="3">
        <v>49</v>
      </c>
      <c r="I24" s="4">
        <v>1</v>
      </c>
      <c r="J24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Sí</v>
      </c>
    </row>
    <row r="25" spans="1:10" hidden="1" x14ac:dyDescent="0.25">
      <c r="A25" s="1" t="s">
        <v>45</v>
      </c>
      <c r="B25" s="1" t="s">
        <v>58</v>
      </c>
      <c r="C25" s="1" t="s">
        <v>59</v>
      </c>
      <c r="D25">
        <v>20019</v>
      </c>
      <c r="E25" s="2" t="s">
        <v>13</v>
      </c>
      <c r="F25" s="4">
        <v>0.85</v>
      </c>
      <c r="G25" s="3">
        <v>21</v>
      </c>
      <c r="H25" s="3">
        <v>21</v>
      </c>
      <c r="I25" s="4">
        <v>1</v>
      </c>
      <c r="J25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Sí</v>
      </c>
    </row>
    <row r="26" spans="1:10" hidden="1" x14ac:dyDescent="0.25">
      <c r="A26" s="1" t="s">
        <v>45</v>
      </c>
      <c r="B26" s="1" t="s">
        <v>60</v>
      </c>
      <c r="C26" s="1" t="s">
        <v>61</v>
      </c>
      <c r="D26">
        <v>20007</v>
      </c>
      <c r="E26" s="2" t="s">
        <v>13</v>
      </c>
      <c r="F26" s="4">
        <v>0.85</v>
      </c>
      <c r="G26" s="3">
        <v>63</v>
      </c>
      <c r="H26" s="3">
        <v>65</v>
      </c>
      <c r="I26" s="4">
        <v>0.97</v>
      </c>
      <c r="J26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Sí</v>
      </c>
    </row>
    <row r="27" spans="1:10" hidden="1" x14ac:dyDescent="0.25">
      <c r="A27" s="1" t="s">
        <v>45</v>
      </c>
      <c r="B27" s="1" t="s">
        <v>62</v>
      </c>
      <c r="C27" s="1" t="s">
        <v>63</v>
      </c>
      <c r="D27">
        <v>20010</v>
      </c>
      <c r="E27" s="2" t="s">
        <v>13</v>
      </c>
      <c r="F27" s="4">
        <v>0.85</v>
      </c>
      <c r="G27" s="3">
        <v>88</v>
      </c>
      <c r="H27" s="3">
        <v>89</v>
      </c>
      <c r="I27" s="4">
        <v>0.99</v>
      </c>
      <c r="J27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Sí</v>
      </c>
    </row>
    <row r="28" spans="1:10" x14ac:dyDescent="0.25">
      <c r="A28" s="1" t="s">
        <v>45</v>
      </c>
      <c r="B28" s="1" t="s">
        <v>64</v>
      </c>
      <c r="C28" s="1" t="s">
        <v>65</v>
      </c>
      <c r="D28">
        <v>20015</v>
      </c>
      <c r="E28" s="2" t="s">
        <v>13</v>
      </c>
      <c r="F28" s="4" t="s">
        <v>17</v>
      </c>
      <c r="G28" s="4" t="s">
        <v>17</v>
      </c>
      <c r="H28" s="4" t="s">
        <v>17</v>
      </c>
      <c r="I28" s="4" t="s">
        <v>17</v>
      </c>
      <c r="J28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 APLICA</v>
      </c>
    </row>
    <row r="29" spans="1:10" hidden="1" x14ac:dyDescent="0.25">
      <c r="A29" s="1" t="s">
        <v>45</v>
      </c>
      <c r="B29" s="1" t="s">
        <v>66</v>
      </c>
      <c r="C29" s="1" t="s">
        <v>67</v>
      </c>
      <c r="D29">
        <v>20008</v>
      </c>
      <c r="E29" s="2" t="s">
        <v>13</v>
      </c>
      <c r="F29" s="4">
        <v>0.9</v>
      </c>
      <c r="G29" s="3">
        <v>22</v>
      </c>
      <c r="H29" s="3">
        <v>22</v>
      </c>
      <c r="I29" s="4">
        <v>1</v>
      </c>
      <c r="J29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Sí</v>
      </c>
    </row>
    <row r="30" spans="1:10" hidden="1" x14ac:dyDescent="0.25">
      <c r="A30" s="1" t="s">
        <v>45</v>
      </c>
      <c r="B30" s="1" t="s">
        <v>68</v>
      </c>
      <c r="C30" s="1" t="s">
        <v>69</v>
      </c>
      <c r="D30">
        <v>20001</v>
      </c>
      <c r="E30" s="2" t="s">
        <v>13</v>
      </c>
      <c r="F30" s="4">
        <v>0.8</v>
      </c>
      <c r="G30" s="3">
        <v>82</v>
      </c>
      <c r="H30" s="3">
        <v>339</v>
      </c>
      <c r="I30" s="4">
        <v>0.24179999999999999</v>
      </c>
      <c r="J30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31" spans="1:10" hidden="1" x14ac:dyDescent="0.25">
      <c r="A31" s="1" t="s">
        <v>45</v>
      </c>
      <c r="B31" s="1" t="s">
        <v>70</v>
      </c>
      <c r="C31" s="1" t="s">
        <v>71</v>
      </c>
      <c r="D31">
        <v>20003</v>
      </c>
      <c r="E31" s="2" t="s">
        <v>13</v>
      </c>
      <c r="F31" s="4">
        <v>0.85</v>
      </c>
      <c r="G31" s="3">
        <v>0</v>
      </c>
      <c r="H31" s="3">
        <v>58</v>
      </c>
      <c r="I31" s="4">
        <v>0</v>
      </c>
      <c r="J31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32" spans="1:10" hidden="1" x14ac:dyDescent="0.25">
      <c r="A32" s="1" t="s">
        <v>45</v>
      </c>
      <c r="B32" s="1" t="s">
        <v>72</v>
      </c>
      <c r="C32" s="1" t="s">
        <v>73</v>
      </c>
      <c r="D32">
        <v>20005</v>
      </c>
      <c r="E32" s="2" t="s">
        <v>13</v>
      </c>
      <c r="F32" s="4">
        <v>0.9</v>
      </c>
      <c r="G32" s="3">
        <v>103</v>
      </c>
      <c r="H32" s="3">
        <v>103</v>
      </c>
      <c r="I32" s="4">
        <v>1</v>
      </c>
      <c r="J32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Sí</v>
      </c>
    </row>
    <row r="33" spans="1:10" x14ac:dyDescent="0.25">
      <c r="A33" s="1" t="s">
        <v>45</v>
      </c>
      <c r="B33" s="1" t="s">
        <v>74</v>
      </c>
      <c r="C33" s="1" t="s">
        <v>75</v>
      </c>
      <c r="D33">
        <v>20004</v>
      </c>
      <c r="E33" s="2" t="s">
        <v>13</v>
      </c>
      <c r="F33" s="4" t="s">
        <v>17</v>
      </c>
      <c r="G33" s="4" t="s">
        <v>17</v>
      </c>
      <c r="H33" s="4" t="s">
        <v>17</v>
      </c>
      <c r="I33" s="4" t="s">
        <v>17</v>
      </c>
      <c r="J33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 APLICA</v>
      </c>
    </row>
    <row r="34" spans="1:10" x14ac:dyDescent="0.25">
      <c r="A34" s="1" t="s">
        <v>45</v>
      </c>
      <c r="B34" s="1" t="s">
        <v>76</v>
      </c>
      <c r="C34" s="1" t="s">
        <v>77</v>
      </c>
      <c r="D34">
        <v>20006</v>
      </c>
      <c r="E34" s="2" t="s">
        <v>13</v>
      </c>
      <c r="F34" s="4" t="s">
        <v>17</v>
      </c>
      <c r="G34" s="4" t="s">
        <v>17</v>
      </c>
      <c r="H34" s="4" t="s">
        <v>17</v>
      </c>
      <c r="I34" s="4" t="s">
        <v>17</v>
      </c>
      <c r="J34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 APLICA</v>
      </c>
    </row>
    <row r="35" spans="1:10" hidden="1" x14ac:dyDescent="0.25">
      <c r="A35" s="1" t="s">
        <v>45</v>
      </c>
      <c r="B35" s="1" t="s">
        <v>78</v>
      </c>
      <c r="C35" s="1" t="s">
        <v>79</v>
      </c>
      <c r="D35">
        <v>20013</v>
      </c>
      <c r="E35" s="2" t="s">
        <v>13</v>
      </c>
      <c r="F35" s="4">
        <v>0.85</v>
      </c>
      <c r="G35" s="3">
        <v>42</v>
      </c>
      <c r="H35" s="3">
        <v>42</v>
      </c>
      <c r="I35" s="4">
        <v>1</v>
      </c>
      <c r="J35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Sí</v>
      </c>
    </row>
    <row r="36" spans="1:10" x14ac:dyDescent="0.25">
      <c r="A36" s="1" t="s">
        <v>45</v>
      </c>
      <c r="B36" s="1" t="s">
        <v>80</v>
      </c>
      <c r="C36" s="1" t="s">
        <v>81</v>
      </c>
      <c r="D36">
        <v>20014</v>
      </c>
      <c r="E36" s="2" t="s">
        <v>13</v>
      </c>
      <c r="F36" s="4" t="s">
        <v>17</v>
      </c>
      <c r="G36" s="4" t="s">
        <v>17</v>
      </c>
      <c r="H36" s="4" t="s">
        <v>17</v>
      </c>
      <c r="I36" s="4" t="s">
        <v>17</v>
      </c>
      <c r="J36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 APLICA</v>
      </c>
    </row>
    <row r="37" spans="1:10" x14ac:dyDescent="0.25">
      <c r="A37" s="1" t="s">
        <v>45</v>
      </c>
      <c r="B37" s="1" t="s">
        <v>82</v>
      </c>
      <c r="C37" s="1" t="s">
        <v>83</v>
      </c>
      <c r="D37">
        <v>20017</v>
      </c>
      <c r="E37" s="2" t="s">
        <v>13</v>
      </c>
      <c r="F37" s="4" t="s">
        <v>17</v>
      </c>
      <c r="G37" s="4" t="s">
        <v>17</v>
      </c>
      <c r="H37" s="4" t="s">
        <v>17</v>
      </c>
      <c r="I37" s="4" t="s">
        <v>17</v>
      </c>
      <c r="J37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 APLICA</v>
      </c>
    </row>
    <row r="38" spans="1:10" hidden="1" x14ac:dyDescent="0.25">
      <c r="A38" s="1" t="s">
        <v>45</v>
      </c>
      <c r="B38" s="1" t="s">
        <v>84</v>
      </c>
      <c r="C38" s="1" t="s">
        <v>85</v>
      </c>
      <c r="D38">
        <v>20020</v>
      </c>
      <c r="E38" s="2" t="s">
        <v>13</v>
      </c>
      <c r="F38" s="4">
        <v>0.85</v>
      </c>
      <c r="G38" s="3">
        <v>0</v>
      </c>
      <c r="H38" s="3">
        <v>90</v>
      </c>
      <c r="I38" s="4">
        <v>0</v>
      </c>
      <c r="J38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39" spans="1:10" hidden="1" x14ac:dyDescent="0.25">
      <c r="A39" s="1" t="s">
        <v>45</v>
      </c>
      <c r="B39" s="1" t="s">
        <v>86</v>
      </c>
      <c r="C39" s="1" t="s">
        <v>87</v>
      </c>
      <c r="D39">
        <v>20009</v>
      </c>
      <c r="E39" s="2" t="s">
        <v>13</v>
      </c>
      <c r="F39" s="4">
        <v>0.85</v>
      </c>
      <c r="G39" s="3">
        <v>28</v>
      </c>
      <c r="H39" s="3">
        <v>28</v>
      </c>
      <c r="I39" s="4">
        <v>1</v>
      </c>
      <c r="J39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Sí</v>
      </c>
    </row>
    <row r="40" spans="1:10" hidden="1" x14ac:dyDescent="0.25">
      <c r="A40" s="1" t="s">
        <v>88</v>
      </c>
      <c r="B40" s="1" t="s">
        <v>89</v>
      </c>
      <c r="C40" s="1" t="s">
        <v>90</v>
      </c>
      <c r="D40">
        <v>30000</v>
      </c>
      <c r="E40" s="2" t="s">
        <v>91</v>
      </c>
      <c r="F40" s="4">
        <v>0.9</v>
      </c>
      <c r="G40" s="3">
        <v>13</v>
      </c>
      <c r="H40" s="3">
        <v>19</v>
      </c>
      <c r="I40" s="4">
        <v>0.68420000000000003</v>
      </c>
      <c r="J40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41" spans="1:10" hidden="1" x14ac:dyDescent="0.25">
      <c r="A41" s="1" t="s">
        <v>88</v>
      </c>
      <c r="B41" s="1" t="s">
        <v>92</v>
      </c>
      <c r="C41" s="1" t="s">
        <v>93</v>
      </c>
      <c r="D41">
        <v>30002</v>
      </c>
      <c r="E41" s="2" t="s">
        <v>13</v>
      </c>
      <c r="F41" s="4">
        <v>0.9</v>
      </c>
      <c r="G41" s="3">
        <v>197</v>
      </c>
      <c r="H41" s="3">
        <v>240</v>
      </c>
      <c r="I41" s="4">
        <v>0.82079999999999997</v>
      </c>
      <c r="J41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42" spans="1:10" hidden="1" x14ac:dyDescent="0.25">
      <c r="A42" s="1" t="s">
        <v>88</v>
      </c>
      <c r="B42" s="1" t="s">
        <v>94</v>
      </c>
      <c r="C42" s="1" t="s">
        <v>95</v>
      </c>
      <c r="D42">
        <v>30005</v>
      </c>
      <c r="E42" s="2" t="s">
        <v>13</v>
      </c>
      <c r="F42" s="4">
        <v>0.85</v>
      </c>
      <c r="G42" s="3">
        <v>165</v>
      </c>
      <c r="H42" s="3">
        <v>193</v>
      </c>
      <c r="I42" s="4">
        <v>0.85489999999999999</v>
      </c>
      <c r="J42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Sí</v>
      </c>
    </row>
    <row r="43" spans="1:10" hidden="1" x14ac:dyDescent="0.25">
      <c r="A43" s="1" t="s">
        <v>88</v>
      </c>
      <c r="B43" s="1" t="s">
        <v>96</v>
      </c>
      <c r="C43" s="1" t="s">
        <v>97</v>
      </c>
      <c r="D43">
        <v>30006</v>
      </c>
      <c r="E43" s="2" t="s">
        <v>13</v>
      </c>
      <c r="F43" s="4">
        <v>0.9</v>
      </c>
      <c r="G43" s="3">
        <v>103</v>
      </c>
      <c r="H43" s="3">
        <v>108</v>
      </c>
      <c r="I43" s="4">
        <v>0.95369999999999999</v>
      </c>
      <c r="J43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Sí</v>
      </c>
    </row>
    <row r="44" spans="1:10" hidden="1" x14ac:dyDescent="0.25">
      <c r="A44" s="1" t="s">
        <v>88</v>
      </c>
      <c r="B44" s="1" t="s">
        <v>98</v>
      </c>
      <c r="C44" s="1" t="s">
        <v>99</v>
      </c>
      <c r="D44">
        <v>30007</v>
      </c>
      <c r="E44" s="2" t="s">
        <v>13</v>
      </c>
      <c r="F44" s="4">
        <v>0.9</v>
      </c>
      <c r="G44" s="3">
        <v>31</v>
      </c>
      <c r="H44" s="3">
        <v>173</v>
      </c>
      <c r="I44" s="4">
        <v>0.18</v>
      </c>
      <c r="J44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45" spans="1:10" x14ac:dyDescent="0.25">
      <c r="A45" s="1" t="s">
        <v>88</v>
      </c>
      <c r="B45" s="1" t="s">
        <v>100</v>
      </c>
      <c r="C45" s="1" t="s">
        <v>101</v>
      </c>
      <c r="D45">
        <v>30008</v>
      </c>
      <c r="E45" s="2" t="s">
        <v>13</v>
      </c>
      <c r="F45" s="4" t="s">
        <v>17</v>
      </c>
      <c r="G45" s="4" t="s">
        <v>17</v>
      </c>
      <c r="H45" s="4" t="s">
        <v>17</v>
      </c>
      <c r="I45" s="4" t="s">
        <v>17</v>
      </c>
      <c r="J45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 APLICA</v>
      </c>
    </row>
    <row r="46" spans="1:10" hidden="1" x14ac:dyDescent="0.25">
      <c r="A46" s="1" t="s">
        <v>88</v>
      </c>
      <c r="B46" s="1" t="s">
        <v>102</v>
      </c>
      <c r="C46" s="1" t="s">
        <v>103</v>
      </c>
      <c r="D46">
        <v>30004</v>
      </c>
      <c r="E46" s="2" t="s">
        <v>13</v>
      </c>
      <c r="F46" s="4">
        <v>0.9</v>
      </c>
      <c r="G46" s="3">
        <v>91</v>
      </c>
      <c r="H46" s="3">
        <v>101</v>
      </c>
      <c r="I46" s="4">
        <v>0.90090000000000003</v>
      </c>
      <c r="J46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Sí</v>
      </c>
    </row>
    <row r="47" spans="1:10" hidden="1" x14ac:dyDescent="0.25">
      <c r="A47" s="1" t="s">
        <v>88</v>
      </c>
      <c r="B47" s="1" t="s">
        <v>104</v>
      </c>
      <c r="C47" s="1" t="s">
        <v>105</v>
      </c>
      <c r="D47">
        <v>30001</v>
      </c>
      <c r="E47" s="2" t="s">
        <v>13</v>
      </c>
      <c r="F47" s="4">
        <v>0.9</v>
      </c>
      <c r="G47" s="3">
        <v>212</v>
      </c>
      <c r="H47" s="3">
        <v>238</v>
      </c>
      <c r="I47" s="4">
        <v>0.89070000000000005</v>
      </c>
      <c r="J47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48" spans="1:10" hidden="1" x14ac:dyDescent="0.25">
      <c r="A48" s="1" t="s">
        <v>88</v>
      </c>
      <c r="B48" s="1" t="s">
        <v>106</v>
      </c>
      <c r="C48" s="1" t="s">
        <v>107</v>
      </c>
      <c r="D48">
        <v>30003</v>
      </c>
      <c r="E48" s="2" t="s">
        <v>13</v>
      </c>
      <c r="F48" s="4">
        <v>0.9</v>
      </c>
      <c r="G48" s="3">
        <v>1</v>
      </c>
      <c r="H48" s="3">
        <v>43</v>
      </c>
      <c r="I48" s="4">
        <v>2.3199999999999998E-2</v>
      </c>
      <c r="J48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49" spans="1:10" hidden="1" x14ac:dyDescent="0.25">
      <c r="A49" s="1" t="s">
        <v>108</v>
      </c>
      <c r="B49" s="1" t="s">
        <v>109</v>
      </c>
      <c r="C49" s="1" t="s">
        <v>110</v>
      </c>
      <c r="D49">
        <v>40000</v>
      </c>
      <c r="E49" s="2" t="s">
        <v>91</v>
      </c>
      <c r="F49" s="4">
        <v>0.9</v>
      </c>
      <c r="G49" s="3">
        <v>5</v>
      </c>
      <c r="H49" s="3">
        <v>18</v>
      </c>
      <c r="I49" s="4">
        <v>0.28000000000000003</v>
      </c>
      <c r="J49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50" spans="1:10" hidden="1" x14ac:dyDescent="0.25">
      <c r="A50" s="1" t="s">
        <v>108</v>
      </c>
      <c r="B50" s="1" t="s">
        <v>111</v>
      </c>
      <c r="C50" s="1" t="s">
        <v>112</v>
      </c>
      <c r="D50">
        <v>40001</v>
      </c>
      <c r="E50" s="2" t="s">
        <v>13</v>
      </c>
      <c r="F50" s="4">
        <v>0.8</v>
      </c>
      <c r="G50" s="3">
        <v>0</v>
      </c>
      <c r="H50" s="3">
        <v>862</v>
      </c>
      <c r="I50" s="4">
        <v>0</v>
      </c>
      <c r="J50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51" spans="1:10" hidden="1" x14ac:dyDescent="0.25">
      <c r="A51" s="1" t="s">
        <v>108</v>
      </c>
      <c r="B51" s="1" t="s">
        <v>113</v>
      </c>
      <c r="C51" s="1" t="s">
        <v>114</v>
      </c>
      <c r="D51">
        <v>40002</v>
      </c>
      <c r="E51" s="2" t="s">
        <v>13</v>
      </c>
      <c r="F51" s="4">
        <v>0.8</v>
      </c>
      <c r="G51" s="3">
        <v>77</v>
      </c>
      <c r="H51" s="3">
        <v>524</v>
      </c>
      <c r="I51" s="4">
        <v>0.15</v>
      </c>
      <c r="J51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52" spans="1:10" hidden="1" x14ac:dyDescent="0.25">
      <c r="A52" s="1" t="s">
        <v>108</v>
      </c>
      <c r="B52" s="1" t="s">
        <v>115</v>
      </c>
      <c r="C52" s="1" t="s">
        <v>116</v>
      </c>
      <c r="D52">
        <v>40003</v>
      </c>
      <c r="E52" s="2" t="s">
        <v>13</v>
      </c>
      <c r="F52" s="4">
        <v>0.9</v>
      </c>
      <c r="G52" s="3">
        <v>0</v>
      </c>
      <c r="H52" s="3">
        <v>38</v>
      </c>
      <c r="I52" s="4">
        <v>0</v>
      </c>
      <c r="J52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53" spans="1:10" hidden="1" x14ac:dyDescent="0.25">
      <c r="A53" s="1" t="s">
        <v>108</v>
      </c>
      <c r="B53" s="1" t="s">
        <v>117</v>
      </c>
      <c r="C53" s="1" t="s">
        <v>118</v>
      </c>
      <c r="D53">
        <v>40004</v>
      </c>
      <c r="E53" s="2" t="s">
        <v>13</v>
      </c>
      <c r="F53" s="4">
        <v>0.9</v>
      </c>
      <c r="G53" s="3">
        <v>7</v>
      </c>
      <c r="H53" s="3">
        <v>87</v>
      </c>
      <c r="I53" s="4">
        <v>8.0399999999999999E-2</v>
      </c>
      <c r="J53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54" spans="1:10" hidden="1" x14ac:dyDescent="0.25">
      <c r="A54" s="1" t="s">
        <v>108</v>
      </c>
      <c r="B54" s="1" t="s">
        <v>119</v>
      </c>
      <c r="C54" s="1" t="s">
        <v>120</v>
      </c>
      <c r="D54">
        <v>40005</v>
      </c>
      <c r="E54" s="2" t="s">
        <v>13</v>
      </c>
      <c r="F54" s="4">
        <v>0.8</v>
      </c>
      <c r="G54" s="3">
        <v>0</v>
      </c>
      <c r="H54" s="3">
        <v>173</v>
      </c>
      <c r="I54" s="4">
        <v>0</v>
      </c>
      <c r="J54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55" spans="1:10" x14ac:dyDescent="0.25">
      <c r="A55" s="1" t="s">
        <v>108</v>
      </c>
      <c r="B55" s="1" t="s">
        <v>121</v>
      </c>
      <c r="C55" s="1" t="s">
        <v>122</v>
      </c>
      <c r="D55">
        <v>40007</v>
      </c>
      <c r="E55" s="2" t="s">
        <v>13</v>
      </c>
      <c r="F55" s="4" t="s">
        <v>17</v>
      </c>
      <c r="G55" s="4" t="s">
        <v>17</v>
      </c>
      <c r="H55" s="4" t="s">
        <v>17</v>
      </c>
      <c r="I55" s="4" t="s">
        <v>17</v>
      </c>
      <c r="J55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 APLICA</v>
      </c>
    </row>
    <row r="56" spans="1:10" hidden="1" x14ac:dyDescent="0.25">
      <c r="A56" s="1" t="s">
        <v>108</v>
      </c>
      <c r="B56" s="1" t="s">
        <v>123</v>
      </c>
      <c r="C56" s="1" t="s">
        <v>124</v>
      </c>
      <c r="D56">
        <v>40008</v>
      </c>
      <c r="E56" s="2" t="s">
        <v>13</v>
      </c>
      <c r="F56" s="4">
        <v>0.9</v>
      </c>
      <c r="G56" s="3">
        <v>12</v>
      </c>
      <c r="H56" s="3">
        <v>51</v>
      </c>
      <c r="I56" s="4">
        <v>0.24</v>
      </c>
      <c r="J56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57" spans="1:10" hidden="1" x14ac:dyDescent="0.25">
      <c r="A57" s="1" t="s">
        <v>108</v>
      </c>
      <c r="B57" s="1" t="s">
        <v>125</v>
      </c>
      <c r="C57" s="1" t="s">
        <v>126</v>
      </c>
      <c r="D57">
        <v>40009</v>
      </c>
      <c r="E57" s="2" t="s">
        <v>13</v>
      </c>
      <c r="F57" s="4">
        <v>0.85</v>
      </c>
      <c r="G57" s="3">
        <v>2</v>
      </c>
      <c r="H57" s="3">
        <v>82</v>
      </c>
      <c r="I57" s="4">
        <v>2.4299999999999999E-2</v>
      </c>
      <c r="J57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58" spans="1:10" hidden="1" x14ac:dyDescent="0.25">
      <c r="A58" s="1" t="s">
        <v>108</v>
      </c>
      <c r="B58" s="1" t="s">
        <v>127</v>
      </c>
      <c r="C58" s="1" t="s">
        <v>128</v>
      </c>
      <c r="D58">
        <v>40006</v>
      </c>
      <c r="E58" s="2" t="s">
        <v>13</v>
      </c>
      <c r="F58" s="4">
        <v>0.9</v>
      </c>
      <c r="G58" s="3">
        <v>12</v>
      </c>
      <c r="H58" s="3">
        <v>87</v>
      </c>
      <c r="I58" s="4">
        <v>0.14000000000000001</v>
      </c>
      <c r="J58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59" spans="1:10" hidden="1" x14ac:dyDescent="0.25">
      <c r="A59" s="1" t="s">
        <v>108</v>
      </c>
      <c r="B59" s="1" t="s">
        <v>129</v>
      </c>
      <c r="C59" s="1" t="s">
        <v>130</v>
      </c>
      <c r="D59">
        <v>40010</v>
      </c>
      <c r="E59" s="2" t="s">
        <v>13</v>
      </c>
      <c r="F59" s="4">
        <v>0.8</v>
      </c>
      <c r="G59" s="3">
        <v>0</v>
      </c>
      <c r="H59" s="3">
        <v>217</v>
      </c>
      <c r="I59" s="4">
        <v>0</v>
      </c>
      <c r="J59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60" spans="1:10" x14ac:dyDescent="0.25">
      <c r="A60" s="1" t="s">
        <v>131</v>
      </c>
      <c r="B60" s="1" t="s">
        <v>132</v>
      </c>
      <c r="C60" s="1" t="s">
        <v>133</v>
      </c>
      <c r="D60">
        <v>50000</v>
      </c>
      <c r="E60" s="2" t="s">
        <v>16</v>
      </c>
      <c r="F60" s="4" t="s">
        <v>17</v>
      </c>
      <c r="G60" s="4" t="s">
        <v>17</v>
      </c>
      <c r="H60" s="4" t="s">
        <v>17</v>
      </c>
      <c r="I60" s="4" t="s">
        <v>17</v>
      </c>
      <c r="J60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 APLICA</v>
      </c>
    </row>
    <row r="61" spans="1:10" hidden="1" x14ac:dyDescent="0.25">
      <c r="A61" s="1" t="s">
        <v>131</v>
      </c>
      <c r="B61" s="1" t="s">
        <v>134</v>
      </c>
      <c r="C61" s="1" t="s">
        <v>135</v>
      </c>
      <c r="D61">
        <v>50002</v>
      </c>
      <c r="E61" s="2" t="s">
        <v>13</v>
      </c>
      <c r="F61" s="4">
        <v>0.9</v>
      </c>
      <c r="G61" s="3">
        <v>56</v>
      </c>
      <c r="H61" s="3">
        <v>61</v>
      </c>
      <c r="I61" s="4">
        <v>0.92</v>
      </c>
      <c r="J61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Sí</v>
      </c>
    </row>
    <row r="62" spans="1:10" hidden="1" x14ac:dyDescent="0.25">
      <c r="A62" s="1" t="s">
        <v>131</v>
      </c>
      <c r="B62" s="1" t="s">
        <v>136</v>
      </c>
      <c r="C62" s="1" t="s">
        <v>137</v>
      </c>
      <c r="D62">
        <v>50006</v>
      </c>
      <c r="E62" s="2" t="s">
        <v>13</v>
      </c>
      <c r="F62" s="4">
        <v>0.85</v>
      </c>
      <c r="G62" s="3">
        <v>147</v>
      </c>
      <c r="H62" s="3">
        <v>153</v>
      </c>
      <c r="I62" s="4">
        <v>0.9607</v>
      </c>
      <c r="J62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Sí</v>
      </c>
    </row>
    <row r="63" spans="1:10" hidden="1" x14ac:dyDescent="0.25">
      <c r="A63" s="1" t="s">
        <v>131</v>
      </c>
      <c r="B63" s="1" t="s">
        <v>138</v>
      </c>
      <c r="C63" s="1" t="s">
        <v>139</v>
      </c>
      <c r="D63">
        <v>50007</v>
      </c>
      <c r="E63" s="2" t="s">
        <v>13</v>
      </c>
      <c r="F63" s="4">
        <v>0.9</v>
      </c>
      <c r="G63" s="3">
        <v>56</v>
      </c>
      <c r="H63" s="3">
        <v>59</v>
      </c>
      <c r="I63" s="4">
        <v>0.95</v>
      </c>
      <c r="J63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Sí</v>
      </c>
    </row>
    <row r="64" spans="1:10" hidden="1" x14ac:dyDescent="0.25">
      <c r="A64" s="1" t="s">
        <v>131</v>
      </c>
      <c r="B64" s="1" t="s">
        <v>140</v>
      </c>
      <c r="C64" s="1" t="s">
        <v>141</v>
      </c>
      <c r="D64">
        <v>50008</v>
      </c>
      <c r="E64" s="2" t="s">
        <v>13</v>
      </c>
      <c r="F64" s="4">
        <v>0.9</v>
      </c>
      <c r="G64" s="3">
        <v>40</v>
      </c>
      <c r="H64" s="3">
        <v>60</v>
      </c>
      <c r="I64" s="4">
        <v>0.67</v>
      </c>
      <c r="J64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65" spans="1:10" hidden="1" x14ac:dyDescent="0.25">
      <c r="A65" s="1" t="s">
        <v>131</v>
      </c>
      <c r="B65" s="1" t="s">
        <v>142</v>
      </c>
      <c r="C65" s="1" t="s">
        <v>143</v>
      </c>
      <c r="D65">
        <v>50004</v>
      </c>
      <c r="E65" s="2" t="s">
        <v>13</v>
      </c>
      <c r="F65" s="4">
        <v>0.85</v>
      </c>
      <c r="G65" s="3">
        <v>151</v>
      </c>
      <c r="H65" s="3">
        <v>174</v>
      </c>
      <c r="I65" s="4">
        <v>0.87</v>
      </c>
      <c r="J65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Sí</v>
      </c>
    </row>
    <row r="66" spans="1:10" hidden="1" x14ac:dyDescent="0.25">
      <c r="A66" s="1" t="s">
        <v>131</v>
      </c>
      <c r="B66" s="1" t="s">
        <v>144</v>
      </c>
      <c r="C66" s="1" t="s">
        <v>145</v>
      </c>
      <c r="D66">
        <v>50005</v>
      </c>
      <c r="E66" s="2" t="s">
        <v>13</v>
      </c>
      <c r="F66" s="4">
        <v>0.85</v>
      </c>
      <c r="G66" s="3">
        <v>291</v>
      </c>
      <c r="H66" s="3">
        <v>391</v>
      </c>
      <c r="I66" s="4">
        <v>0.74419999999999997</v>
      </c>
      <c r="J66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67" spans="1:10" hidden="1" x14ac:dyDescent="0.25">
      <c r="A67" s="1" t="s">
        <v>131</v>
      </c>
      <c r="B67" s="1" t="s">
        <v>146</v>
      </c>
      <c r="C67" s="1" t="s">
        <v>147</v>
      </c>
      <c r="D67">
        <v>50001</v>
      </c>
      <c r="E67" s="2" t="s">
        <v>13</v>
      </c>
      <c r="F67" s="4">
        <v>0.9</v>
      </c>
      <c r="G67" s="3">
        <v>266</v>
      </c>
      <c r="H67" s="3">
        <v>448</v>
      </c>
      <c r="I67" s="4">
        <v>0.59370000000000001</v>
      </c>
      <c r="J67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68" spans="1:10" hidden="1" x14ac:dyDescent="0.25">
      <c r="A68" s="1" t="s">
        <v>131</v>
      </c>
      <c r="B68" s="1" t="s">
        <v>148</v>
      </c>
      <c r="C68" s="1" t="s">
        <v>149</v>
      </c>
      <c r="D68">
        <v>50009</v>
      </c>
      <c r="E68" s="2" t="s">
        <v>13</v>
      </c>
      <c r="F68" s="4">
        <v>0.9</v>
      </c>
      <c r="G68" s="3">
        <v>69</v>
      </c>
      <c r="H68" s="3">
        <v>71</v>
      </c>
      <c r="I68" s="4">
        <v>0.9718</v>
      </c>
      <c r="J68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Sí</v>
      </c>
    </row>
    <row r="69" spans="1:10" x14ac:dyDescent="0.25">
      <c r="A69" s="1" t="s">
        <v>131</v>
      </c>
      <c r="B69" s="1" t="s">
        <v>150</v>
      </c>
      <c r="C69" s="1" t="s">
        <v>151</v>
      </c>
      <c r="D69">
        <v>50010</v>
      </c>
      <c r="E69" s="2" t="s">
        <v>13</v>
      </c>
      <c r="F69" s="4" t="s">
        <v>17</v>
      </c>
      <c r="G69" s="4" t="s">
        <v>17</v>
      </c>
      <c r="H69" s="4" t="s">
        <v>17</v>
      </c>
      <c r="I69" s="4" t="s">
        <v>17</v>
      </c>
      <c r="J69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 APLICA</v>
      </c>
    </row>
    <row r="70" spans="1:10" hidden="1" x14ac:dyDescent="0.25">
      <c r="A70" s="1" t="s">
        <v>131</v>
      </c>
      <c r="B70" s="1" t="s">
        <v>152</v>
      </c>
      <c r="C70" s="1" t="s">
        <v>153</v>
      </c>
      <c r="D70">
        <v>50011</v>
      </c>
      <c r="E70" s="2" t="s">
        <v>13</v>
      </c>
      <c r="F70" s="4">
        <v>0.85</v>
      </c>
      <c r="G70" s="3">
        <v>49</v>
      </c>
      <c r="H70" s="3">
        <v>107</v>
      </c>
      <c r="I70" s="4">
        <v>0.46</v>
      </c>
      <c r="J70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71" spans="1:10" x14ac:dyDescent="0.25">
      <c r="A71" s="1" t="s">
        <v>131</v>
      </c>
      <c r="B71" s="1" t="s">
        <v>154</v>
      </c>
      <c r="C71" s="1" t="s">
        <v>155</v>
      </c>
      <c r="D71">
        <v>50003</v>
      </c>
      <c r="E71" s="2" t="s">
        <v>13</v>
      </c>
      <c r="F71" s="4" t="s">
        <v>17</v>
      </c>
      <c r="G71" s="4" t="s">
        <v>17</v>
      </c>
      <c r="H71" s="4" t="s">
        <v>17</v>
      </c>
      <c r="I71" s="4" t="s">
        <v>17</v>
      </c>
      <c r="J71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 APLICA</v>
      </c>
    </row>
    <row r="72" spans="1:10" hidden="1" x14ac:dyDescent="0.25">
      <c r="A72" s="1" t="s">
        <v>156</v>
      </c>
      <c r="B72" s="1" t="s">
        <v>157</v>
      </c>
      <c r="C72" s="1" t="s">
        <v>158</v>
      </c>
      <c r="D72">
        <v>60000</v>
      </c>
      <c r="E72" s="2" t="s">
        <v>16</v>
      </c>
      <c r="F72" s="4">
        <v>0.9</v>
      </c>
      <c r="G72" s="3">
        <v>20</v>
      </c>
      <c r="H72" s="3">
        <v>21</v>
      </c>
      <c r="I72" s="4">
        <v>0.95230000000000004</v>
      </c>
      <c r="J72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Sí</v>
      </c>
    </row>
    <row r="73" spans="1:10" hidden="1" x14ac:dyDescent="0.25">
      <c r="A73" s="1" t="s">
        <v>156</v>
      </c>
      <c r="B73" s="1" t="s">
        <v>159</v>
      </c>
      <c r="C73" s="1" t="s">
        <v>160</v>
      </c>
      <c r="D73">
        <v>60004</v>
      </c>
      <c r="E73" s="2" t="s">
        <v>13</v>
      </c>
      <c r="F73" s="4">
        <v>0.85</v>
      </c>
      <c r="G73" s="3">
        <v>191</v>
      </c>
      <c r="H73" s="3">
        <v>315</v>
      </c>
      <c r="I73" s="4">
        <v>0.61</v>
      </c>
      <c r="J73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74" spans="1:10" hidden="1" x14ac:dyDescent="0.25">
      <c r="A74" s="1" t="s">
        <v>156</v>
      </c>
      <c r="B74" s="1" t="s">
        <v>161</v>
      </c>
      <c r="C74" s="1" t="s">
        <v>162</v>
      </c>
      <c r="D74">
        <v>60006</v>
      </c>
      <c r="E74" s="2" t="s">
        <v>13</v>
      </c>
      <c r="F74" s="4">
        <v>0.85</v>
      </c>
      <c r="G74" s="3">
        <v>422</v>
      </c>
      <c r="H74" s="3">
        <v>470</v>
      </c>
      <c r="I74" s="4">
        <v>0.9</v>
      </c>
      <c r="J74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Sí</v>
      </c>
    </row>
    <row r="75" spans="1:10" hidden="1" x14ac:dyDescent="0.25">
      <c r="A75" s="1" t="s">
        <v>156</v>
      </c>
      <c r="B75" s="1" t="s">
        <v>163</v>
      </c>
      <c r="C75" s="1" t="s">
        <v>164</v>
      </c>
      <c r="D75">
        <v>60008</v>
      </c>
      <c r="E75" s="2" t="s">
        <v>13</v>
      </c>
      <c r="F75" s="4">
        <v>0.8</v>
      </c>
      <c r="G75" s="3">
        <v>142</v>
      </c>
      <c r="H75" s="3">
        <v>507</v>
      </c>
      <c r="I75" s="4">
        <v>0.28000000000000003</v>
      </c>
      <c r="J75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76" spans="1:10" hidden="1" x14ac:dyDescent="0.25">
      <c r="A76" s="1" t="s">
        <v>156</v>
      </c>
      <c r="B76" s="1" t="s">
        <v>165</v>
      </c>
      <c r="C76" s="1" t="s">
        <v>166</v>
      </c>
      <c r="D76">
        <v>60009</v>
      </c>
      <c r="E76" s="2" t="s">
        <v>13</v>
      </c>
      <c r="F76" s="4">
        <v>0.85</v>
      </c>
      <c r="G76" s="3">
        <v>95</v>
      </c>
      <c r="H76" s="3">
        <v>302</v>
      </c>
      <c r="I76" s="4">
        <v>0.3145</v>
      </c>
      <c r="J76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77" spans="1:10" hidden="1" x14ac:dyDescent="0.25">
      <c r="A77" s="1" t="s">
        <v>156</v>
      </c>
      <c r="B77" s="1" t="s">
        <v>167</v>
      </c>
      <c r="C77" s="1" t="s">
        <v>168</v>
      </c>
      <c r="D77">
        <v>60013</v>
      </c>
      <c r="E77" s="2" t="s">
        <v>13</v>
      </c>
      <c r="F77" s="4">
        <v>0.85</v>
      </c>
      <c r="G77" s="3">
        <v>57</v>
      </c>
      <c r="H77" s="3">
        <v>66</v>
      </c>
      <c r="I77" s="4">
        <v>0.86360000000000003</v>
      </c>
      <c r="J77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Sí</v>
      </c>
    </row>
    <row r="78" spans="1:10" hidden="1" x14ac:dyDescent="0.25">
      <c r="A78" s="1" t="s">
        <v>156</v>
      </c>
      <c r="B78" s="1" t="s">
        <v>169</v>
      </c>
      <c r="C78" s="1" t="s">
        <v>170</v>
      </c>
      <c r="D78">
        <v>60002</v>
      </c>
      <c r="E78" s="2" t="s">
        <v>13</v>
      </c>
      <c r="F78" s="4">
        <v>0.85</v>
      </c>
      <c r="G78" s="3">
        <v>42</v>
      </c>
      <c r="H78" s="3">
        <v>42</v>
      </c>
      <c r="I78" s="4">
        <v>1</v>
      </c>
      <c r="J78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Sí</v>
      </c>
    </row>
    <row r="79" spans="1:10" hidden="1" x14ac:dyDescent="0.25">
      <c r="A79" s="1" t="s">
        <v>156</v>
      </c>
      <c r="B79" s="1" t="s">
        <v>171</v>
      </c>
      <c r="C79" s="1" t="s">
        <v>172</v>
      </c>
      <c r="D79">
        <v>60007</v>
      </c>
      <c r="E79" s="2" t="s">
        <v>13</v>
      </c>
      <c r="F79" s="4">
        <v>0.9</v>
      </c>
      <c r="G79" s="3">
        <v>90</v>
      </c>
      <c r="H79" s="3">
        <v>130</v>
      </c>
      <c r="I79" s="4">
        <v>0.69230000000000003</v>
      </c>
      <c r="J79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80" spans="1:10" hidden="1" x14ac:dyDescent="0.25">
      <c r="A80" s="1" t="s">
        <v>156</v>
      </c>
      <c r="B80" s="1" t="s">
        <v>173</v>
      </c>
      <c r="C80" s="1" t="s">
        <v>174</v>
      </c>
      <c r="D80">
        <v>60003</v>
      </c>
      <c r="E80" s="2" t="s">
        <v>13</v>
      </c>
      <c r="F80" s="4">
        <v>0.85</v>
      </c>
      <c r="G80" s="3">
        <v>69</v>
      </c>
      <c r="H80" s="3">
        <v>71</v>
      </c>
      <c r="I80" s="4">
        <v>0.9718</v>
      </c>
      <c r="J80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Sí</v>
      </c>
    </row>
    <row r="81" spans="1:10" hidden="1" x14ac:dyDescent="0.25">
      <c r="A81" s="1" t="s">
        <v>156</v>
      </c>
      <c r="B81" s="1" t="s">
        <v>175</v>
      </c>
      <c r="C81" s="1" t="s">
        <v>176</v>
      </c>
      <c r="D81">
        <v>60001</v>
      </c>
      <c r="E81" s="2" t="s">
        <v>13</v>
      </c>
      <c r="F81" s="4">
        <v>0.9</v>
      </c>
      <c r="G81" s="3">
        <v>395</v>
      </c>
      <c r="H81" s="3">
        <v>562</v>
      </c>
      <c r="I81" s="4">
        <v>0.70279999999999998</v>
      </c>
      <c r="J81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82" spans="1:10" hidden="1" x14ac:dyDescent="0.25">
      <c r="A82" s="1" t="s">
        <v>156</v>
      </c>
      <c r="B82" s="1" t="s">
        <v>177</v>
      </c>
      <c r="C82" s="1" t="s">
        <v>178</v>
      </c>
      <c r="D82">
        <v>60010</v>
      </c>
      <c r="E82" s="2" t="s">
        <v>13</v>
      </c>
      <c r="F82" s="4">
        <v>0.85</v>
      </c>
      <c r="G82" s="3">
        <v>21</v>
      </c>
      <c r="H82" s="3">
        <v>35</v>
      </c>
      <c r="I82" s="4">
        <v>0.6</v>
      </c>
      <c r="J82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83" spans="1:10" hidden="1" x14ac:dyDescent="0.25">
      <c r="A83" s="1" t="s">
        <v>156</v>
      </c>
      <c r="B83" s="1" t="s">
        <v>179</v>
      </c>
      <c r="C83" s="1" t="s">
        <v>180</v>
      </c>
      <c r="D83">
        <v>60005</v>
      </c>
      <c r="E83" s="2" t="s">
        <v>13</v>
      </c>
      <c r="F83" s="4">
        <v>0.85</v>
      </c>
      <c r="G83" s="3">
        <v>37</v>
      </c>
      <c r="H83" s="3">
        <v>54</v>
      </c>
      <c r="I83" s="4">
        <v>0.69</v>
      </c>
      <c r="J83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84" spans="1:10" hidden="1" x14ac:dyDescent="0.25">
      <c r="A84" s="1" t="s">
        <v>156</v>
      </c>
      <c r="B84" s="1" t="s">
        <v>181</v>
      </c>
      <c r="C84" s="1" t="s">
        <v>182</v>
      </c>
      <c r="D84">
        <v>60011</v>
      </c>
      <c r="E84" s="2" t="s">
        <v>13</v>
      </c>
      <c r="F84" s="4">
        <v>0.85</v>
      </c>
      <c r="G84" s="3">
        <v>140</v>
      </c>
      <c r="H84" s="3">
        <v>142</v>
      </c>
      <c r="I84" s="4">
        <v>0.99</v>
      </c>
      <c r="J84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Sí</v>
      </c>
    </row>
    <row r="85" spans="1:10" hidden="1" x14ac:dyDescent="0.25">
      <c r="A85" s="1" t="s">
        <v>156</v>
      </c>
      <c r="B85" s="1" t="s">
        <v>183</v>
      </c>
      <c r="C85" s="1" t="s">
        <v>184</v>
      </c>
      <c r="D85">
        <v>60012</v>
      </c>
      <c r="E85" s="2" t="s">
        <v>13</v>
      </c>
      <c r="F85" s="4">
        <v>0.85</v>
      </c>
      <c r="G85" s="3">
        <v>37</v>
      </c>
      <c r="H85" s="3">
        <v>37</v>
      </c>
      <c r="I85" s="4">
        <v>1</v>
      </c>
      <c r="J85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Sí</v>
      </c>
    </row>
    <row r="86" spans="1:10" hidden="1" x14ac:dyDescent="0.25">
      <c r="A86" s="1" t="s">
        <v>185</v>
      </c>
      <c r="B86" s="1" t="s">
        <v>186</v>
      </c>
      <c r="C86" s="1" t="s">
        <v>187</v>
      </c>
      <c r="D86">
        <v>80000</v>
      </c>
      <c r="E86" s="2" t="s">
        <v>16</v>
      </c>
      <c r="F86" s="4">
        <v>0.9</v>
      </c>
      <c r="G86" s="3">
        <v>0</v>
      </c>
      <c r="H86" s="3">
        <v>69</v>
      </c>
      <c r="I86" s="4">
        <v>0</v>
      </c>
      <c r="J86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87" spans="1:10" hidden="1" x14ac:dyDescent="0.25">
      <c r="A87" s="1" t="s">
        <v>185</v>
      </c>
      <c r="B87" s="1" t="s">
        <v>188</v>
      </c>
      <c r="C87" s="1" t="s">
        <v>189</v>
      </c>
      <c r="D87">
        <v>80006</v>
      </c>
      <c r="E87" s="2" t="s">
        <v>13</v>
      </c>
      <c r="F87" s="4">
        <v>0.8</v>
      </c>
      <c r="G87" s="3">
        <v>0</v>
      </c>
      <c r="H87" s="3">
        <v>403</v>
      </c>
      <c r="I87" s="4">
        <v>0</v>
      </c>
      <c r="J87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88" spans="1:10" hidden="1" x14ac:dyDescent="0.25">
      <c r="A88" s="1" t="s">
        <v>185</v>
      </c>
      <c r="B88" s="1" t="s">
        <v>190</v>
      </c>
      <c r="C88" s="1" t="s">
        <v>191</v>
      </c>
      <c r="D88">
        <v>80012</v>
      </c>
      <c r="E88" s="2" t="s">
        <v>13</v>
      </c>
      <c r="F88" s="4">
        <v>0.85</v>
      </c>
      <c r="G88" s="3">
        <v>0</v>
      </c>
      <c r="H88" s="3">
        <v>181</v>
      </c>
      <c r="I88" s="4">
        <v>0</v>
      </c>
      <c r="J88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89" spans="1:10" hidden="1" x14ac:dyDescent="0.25">
      <c r="A89" s="1" t="s">
        <v>185</v>
      </c>
      <c r="B89" s="1" t="s">
        <v>192</v>
      </c>
      <c r="C89" s="1" t="s">
        <v>193</v>
      </c>
      <c r="D89">
        <v>80009</v>
      </c>
      <c r="E89" s="2" t="s">
        <v>13</v>
      </c>
      <c r="F89" s="4">
        <v>0.85</v>
      </c>
      <c r="G89" s="3">
        <v>0</v>
      </c>
      <c r="H89" s="3">
        <v>395</v>
      </c>
      <c r="I89" s="4">
        <v>0</v>
      </c>
      <c r="J89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90" spans="1:10" hidden="1" x14ac:dyDescent="0.25">
      <c r="A90" s="1" t="s">
        <v>185</v>
      </c>
      <c r="B90" s="1" t="s">
        <v>194</v>
      </c>
      <c r="C90" s="1" t="s">
        <v>195</v>
      </c>
      <c r="D90">
        <v>80007</v>
      </c>
      <c r="E90" s="2" t="s">
        <v>13</v>
      </c>
      <c r="F90" s="4">
        <v>0.85</v>
      </c>
      <c r="G90" s="3">
        <v>37</v>
      </c>
      <c r="H90" s="3">
        <v>294</v>
      </c>
      <c r="I90" s="4">
        <v>0.13</v>
      </c>
      <c r="J90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91" spans="1:10" x14ac:dyDescent="0.25">
      <c r="A91" s="1" t="s">
        <v>185</v>
      </c>
      <c r="B91" s="1" t="s">
        <v>196</v>
      </c>
      <c r="C91" s="1" t="s">
        <v>197</v>
      </c>
      <c r="D91">
        <v>80010</v>
      </c>
      <c r="E91" s="2" t="s">
        <v>13</v>
      </c>
      <c r="F91" s="4" t="s">
        <v>17</v>
      </c>
      <c r="G91" s="4" t="s">
        <v>17</v>
      </c>
      <c r="H91" s="4" t="s">
        <v>17</v>
      </c>
      <c r="I91" s="4" t="s">
        <v>17</v>
      </c>
      <c r="J91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 APLICA</v>
      </c>
    </row>
    <row r="92" spans="1:10" hidden="1" x14ac:dyDescent="0.25">
      <c r="A92" s="1" t="s">
        <v>185</v>
      </c>
      <c r="B92" s="1" t="s">
        <v>198</v>
      </c>
      <c r="C92" s="1" t="s">
        <v>199</v>
      </c>
      <c r="D92">
        <v>80013</v>
      </c>
      <c r="E92" s="2" t="s">
        <v>13</v>
      </c>
      <c r="F92" s="4">
        <v>0.9</v>
      </c>
      <c r="G92" s="3">
        <v>101</v>
      </c>
      <c r="H92" s="3">
        <v>132</v>
      </c>
      <c r="I92" s="4">
        <v>0.77</v>
      </c>
      <c r="J92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93" spans="1:10" hidden="1" x14ac:dyDescent="0.25">
      <c r="A93" s="1" t="s">
        <v>185</v>
      </c>
      <c r="B93" s="1" t="s">
        <v>200</v>
      </c>
      <c r="C93" s="1" t="s">
        <v>201</v>
      </c>
      <c r="D93">
        <v>80011</v>
      </c>
      <c r="E93" s="2" t="s">
        <v>13</v>
      </c>
      <c r="F93" s="4">
        <v>0.85</v>
      </c>
      <c r="G93" s="3">
        <v>0</v>
      </c>
      <c r="H93" s="3">
        <v>191</v>
      </c>
      <c r="I93" s="4">
        <v>0</v>
      </c>
      <c r="J93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94" spans="1:10" hidden="1" x14ac:dyDescent="0.25">
      <c r="A94" s="1" t="s">
        <v>185</v>
      </c>
      <c r="B94" s="1" t="s">
        <v>202</v>
      </c>
      <c r="C94" s="1" t="s">
        <v>203</v>
      </c>
      <c r="D94">
        <v>80008</v>
      </c>
      <c r="E94" s="2" t="s">
        <v>13</v>
      </c>
      <c r="F94" s="4">
        <v>0.8</v>
      </c>
      <c r="G94" s="3">
        <v>108</v>
      </c>
      <c r="H94" s="3">
        <v>188</v>
      </c>
      <c r="I94" s="4">
        <v>0.57440000000000002</v>
      </c>
      <c r="J94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95" spans="1:10" hidden="1" x14ac:dyDescent="0.25">
      <c r="A95" s="1" t="s">
        <v>185</v>
      </c>
      <c r="B95" s="1" t="s">
        <v>204</v>
      </c>
      <c r="C95" s="1" t="s">
        <v>205</v>
      </c>
      <c r="D95">
        <v>80004</v>
      </c>
      <c r="E95" s="2" t="s">
        <v>13</v>
      </c>
      <c r="F95" s="4">
        <v>0.85</v>
      </c>
      <c r="G95" s="3">
        <v>178</v>
      </c>
      <c r="H95" s="3">
        <v>272</v>
      </c>
      <c r="I95" s="4">
        <v>0.65439999999999998</v>
      </c>
      <c r="J95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96" spans="1:10" hidden="1" x14ac:dyDescent="0.25">
      <c r="A96" s="1" t="s">
        <v>185</v>
      </c>
      <c r="B96" s="1" t="s">
        <v>206</v>
      </c>
      <c r="C96" s="1" t="s">
        <v>207</v>
      </c>
      <c r="D96">
        <v>80001</v>
      </c>
      <c r="E96" s="2" t="s">
        <v>13</v>
      </c>
      <c r="F96" s="4">
        <v>0.8</v>
      </c>
      <c r="G96" s="3">
        <v>0</v>
      </c>
      <c r="H96" s="3">
        <v>647</v>
      </c>
      <c r="I96" s="4">
        <v>0</v>
      </c>
      <c r="J96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97" spans="1:10" hidden="1" x14ac:dyDescent="0.25">
      <c r="A97" s="1" t="s">
        <v>185</v>
      </c>
      <c r="B97" s="1" t="s">
        <v>208</v>
      </c>
      <c r="C97" s="1" t="s">
        <v>209</v>
      </c>
      <c r="D97">
        <v>80005</v>
      </c>
      <c r="E97" s="2" t="s">
        <v>13</v>
      </c>
      <c r="F97" s="4">
        <v>0.9</v>
      </c>
      <c r="G97" s="3">
        <v>62</v>
      </c>
      <c r="H97" s="3">
        <v>107</v>
      </c>
      <c r="I97" s="4">
        <v>0.57999999999999996</v>
      </c>
      <c r="J97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98" spans="1:10" hidden="1" x14ac:dyDescent="0.25">
      <c r="A98" s="1" t="s">
        <v>185</v>
      </c>
      <c r="B98" s="1" t="s">
        <v>210</v>
      </c>
      <c r="C98" s="1" t="s">
        <v>211</v>
      </c>
      <c r="D98">
        <v>80002</v>
      </c>
      <c r="E98" s="2" t="s">
        <v>13</v>
      </c>
      <c r="F98" s="4">
        <v>0.9</v>
      </c>
      <c r="G98" s="3">
        <v>33</v>
      </c>
      <c r="H98" s="3">
        <v>63</v>
      </c>
      <c r="I98" s="4">
        <v>0.52380000000000004</v>
      </c>
      <c r="J98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99" spans="1:10" hidden="1" x14ac:dyDescent="0.25">
      <c r="A99" s="1" t="s">
        <v>185</v>
      </c>
      <c r="B99" s="1" t="s">
        <v>212</v>
      </c>
      <c r="C99" s="1" t="s">
        <v>213</v>
      </c>
      <c r="D99">
        <v>80003</v>
      </c>
      <c r="E99" s="2" t="s">
        <v>13</v>
      </c>
      <c r="F99" s="4">
        <v>0.9</v>
      </c>
      <c r="G99" s="3">
        <v>33</v>
      </c>
      <c r="H99" s="3">
        <v>148</v>
      </c>
      <c r="I99" s="4">
        <v>0.22289999999999999</v>
      </c>
      <c r="J99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00" spans="1:10" ht="25.5" hidden="1" x14ac:dyDescent="0.25">
      <c r="A100" s="1" t="s">
        <v>185</v>
      </c>
      <c r="B100" s="1" t="s">
        <v>214</v>
      </c>
      <c r="C100" s="1" t="s">
        <v>215</v>
      </c>
      <c r="D100">
        <v>80014</v>
      </c>
      <c r="E100" s="2" t="s">
        <v>13</v>
      </c>
      <c r="F100" s="4">
        <v>0.85</v>
      </c>
      <c r="G100" s="3">
        <v>0</v>
      </c>
      <c r="H100" s="3">
        <v>144</v>
      </c>
      <c r="I100" s="4">
        <v>0</v>
      </c>
      <c r="J100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01" spans="1:10" x14ac:dyDescent="0.25">
      <c r="A101" s="1" t="s">
        <v>216</v>
      </c>
      <c r="B101" s="1" t="s">
        <v>217</v>
      </c>
      <c r="C101" s="1" t="s">
        <v>218</v>
      </c>
      <c r="D101">
        <v>90000</v>
      </c>
      <c r="E101" s="2" t="s">
        <v>16</v>
      </c>
      <c r="F101" s="4" t="s">
        <v>17</v>
      </c>
      <c r="G101" s="4" t="s">
        <v>17</v>
      </c>
      <c r="H101" s="4" t="s">
        <v>17</v>
      </c>
      <c r="I101" s="4" t="s">
        <v>17</v>
      </c>
      <c r="J101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 APLICA</v>
      </c>
    </row>
    <row r="102" spans="1:10" hidden="1" x14ac:dyDescent="0.25">
      <c r="A102" s="1" t="s">
        <v>216</v>
      </c>
      <c r="B102" s="1" t="s">
        <v>219</v>
      </c>
      <c r="C102" s="1" t="s">
        <v>220</v>
      </c>
      <c r="D102">
        <v>90003</v>
      </c>
      <c r="E102" s="2" t="s">
        <v>13</v>
      </c>
      <c r="F102" s="4">
        <v>0.85</v>
      </c>
      <c r="G102" s="3">
        <v>0</v>
      </c>
      <c r="H102" s="3">
        <v>128</v>
      </c>
      <c r="I102" s="4">
        <v>0</v>
      </c>
      <c r="J102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03" spans="1:10" hidden="1" x14ac:dyDescent="0.25">
      <c r="A103" s="1" t="s">
        <v>216</v>
      </c>
      <c r="B103" s="1" t="s">
        <v>221</v>
      </c>
      <c r="C103" s="1" t="s">
        <v>222</v>
      </c>
      <c r="D103">
        <v>90009</v>
      </c>
      <c r="E103" s="2" t="s">
        <v>13</v>
      </c>
      <c r="F103" s="4">
        <v>0.85</v>
      </c>
      <c r="G103" s="3">
        <v>0</v>
      </c>
      <c r="H103" s="3">
        <v>144</v>
      </c>
      <c r="I103" s="4">
        <v>0</v>
      </c>
      <c r="J103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04" spans="1:10" hidden="1" x14ac:dyDescent="0.25">
      <c r="A104" s="1" t="s">
        <v>216</v>
      </c>
      <c r="B104" s="1" t="s">
        <v>223</v>
      </c>
      <c r="C104" s="1" t="s">
        <v>224</v>
      </c>
      <c r="D104">
        <v>90002</v>
      </c>
      <c r="E104" s="2" t="s">
        <v>13</v>
      </c>
      <c r="F104" s="4">
        <v>0.9</v>
      </c>
      <c r="G104" s="3">
        <v>7</v>
      </c>
      <c r="H104" s="3">
        <v>116</v>
      </c>
      <c r="I104" s="4">
        <v>6.0299999999999999E-2</v>
      </c>
      <c r="J104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05" spans="1:10" hidden="1" x14ac:dyDescent="0.25">
      <c r="A105" s="1" t="s">
        <v>216</v>
      </c>
      <c r="B105" s="1" t="s">
        <v>225</v>
      </c>
      <c r="C105" s="1" t="s">
        <v>226</v>
      </c>
      <c r="D105">
        <v>90001</v>
      </c>
      <c r="E105" s="2" t="s">
        <v>13</v>
      </c>
      <c r="F105" s="4">
        <v>0.8</v>
      </c>
      <c r="G105" s="3">
        <v>0</v>
      </c>
      <c r="H105" s="3">
        <v>359</v>
      </c>
      <c r="I105" s="4">
        <v>0</v>
      </c>
      <c r="J105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06" spans="1:10" hidden="1" x14ac:dyDescent="0.25">
      <c r="A106" s="1" t="s">
        <v>216</v>
      </c>
      <c r="B106" s="1" t="s">
        <v>227</v>
      </c>
      <c r="C106" s="1" t="s">
        <v>228</v>
      </c>
      <c r="D106">
        <v>90006</v>
      </c>
      <c r="E106" s="2" t="s">
        <v>13</v>
      </c>
      <c r="F106" s="4">
        <v>0.85</v>
      </c>
      <c r="G106" s="3">
        <v>0</v>
      </c>
      <c r="H106" s="3">
        <v>208</v>
      </c>
      <c r="I106" s="4">
        <v>0</v>
      </c>
      <c r="J106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07" spans="1:10" hidden="1" x14ac:dyDescent="0.25">
      <c r="A107" s="1" t="s">
        <v>216</v>
      </c>
      <c r="B107" s="1" t="s">
        <v>229</v>
      </c>
      <c r="C107" s="1" t="s">
        <v>230</v>
      </c>
      <c r="D107">
        <v>90007</v>
      </c>
      <c r="E107" s="2" t="s">
        <v>13</v>
      </c>
      <c r="F107" s="4">
        <v>0.85</v>
      </c>
      <c r="G107" s="3">
        <v>34</v>
      </c>
      <c r="H107" s="3">
        <v>237</v>
      </c>
      <c r="I107" s="4">
        <v>0.1434</v>
      </c>
      <c r="J107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08" spans="1:10" hidden="1" x14ac:dyDescent="0.25">
      <c r="A108" s="1" t="s">
        <v>216</v>
      </c>
      <c r="B108" s="1" t="s">
        <v>231</v>
      </c>
      <c r="C108" s="1" t="s">
        <v>232</v>
      </c>
      <c r="D108">
        <v>90004</v>
      </c>
      <c r="E108" s="2" t="s">
        <v>13</v>
      </c>
      <c r="F108" s="4">
        <v>0.85</v>
      </c>
      <c r="G108" s="3">
        <v>2</v>
      </c>
      <c r="H108" s="3">
        <v>99</v>
      </c>
      <c r="I108" s="4">
        <v>2.0199999999999999E-2</v>
      </c>
      <c r="J108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09" spans="1:10" hidden="1" x14ac:dyDescent="0.25">
      <c r="A109" s="1" t="s">
        <v>216</v>
      </c>
      <c r="B109" s="1" t="s">
        <v>233</v>
      </c>
      <c r="C109" s="1" t="s">
        <v>234</v>
      </c>
      <c r="D109">
        <v>90005</v>
      </c>
      <c r="E109" s="2" t="s">
        <v>13</v>
      </c>
      <c r="F109" s="4">
        <v>0.85</v>
      </c>
      <c r="G109" s="3">
        <v>123</v>
      </c>
      <c r="H109" s="3">
        <v>125</v>
      </c>
      <c r="I109" s="4">
        <v>0.98399999999999999</v>
      </c>
      <c r="J109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Sí</v>
      </c>
    </row>
    <row r="110" spans="1:10" x14ac:dyDescent="0.25">
      <c r="A110" s="1" t="s">
        <v>235</v>
      </c>
      <c r="B110" s="1" t="s">
        <v>236</v>
      </c>
      <c r="C110" s="1" t="s">
        <v>237</v>
      </c>
      <c r="D110">
        <v>100000</v>
      </c>
      <c r="E110" s="2" t="s">
        <v>16</v>
      </c>
      <c r="F110" s="4" t="s">
        <v>17</v>
      </c>
      <c r="G110" s="4" t="s">
        <v>17</v>
      </c>
      <c r="H110" s="4" t="s">
        <v>17</v>
      </c>
      <c r="I110" s="4" t="s">
        <v>17</v>
      </c>
      <c r="J110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 APLICA</v>
      </c>
    </row>
    <row r="111" spans="1:10" hidden="1" x14ac:dyDescent="0.25">
      <c r="A111" s="1" t="s">
        <v>235</v>
      </c>
      <c r="B111" s="1" t="s">
        <v>238</v>
      </c>
      <c r="C111" s="1" t="s">
        <v>239</v>
      </c>
      <c r="D111">
        <v>100009</v>
      </c>
      <c r="E111" s="2" t="s">
        <v>13</v>
      </c>
      <c r="F111" s="4">
        <v>0.85</v>
      </c>
      <c r="G111" s="3">
        <v>9</v>
      </c>
      <c r="H111" s="3">
        <v>78</v>
      </c>
      <c r="I111" s="4">
        <v>0.12</v>
      </c>
      <c r="J111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12" spans="1:10" hidden="1" x14ac:dyDescent="0.25">
      <c r="A112" s="1" t="s">
        <v>235</v>
      </c>
      <c r="B112" s="1" t="s">
        <v>240</v>
      </c>
      <c r="C112" s="1" t="s">
        <v>241</v>
      </c>
      <c r="D112">
        <v>100008</v>
      </c>
      <c r="E112" s="2" t="s">
        <v>13</v>
      </c>
      <c r="F112" s="4">
        <v>0.8</v>
      </c>
      <c r="G112" s="3">
        <v>117</v>
      </c>
      <c r="H112" s="3">
        <v>235</v>
      </c>
      <c r="I112" s="4">
        <v>0.5</v>
      </c>
      <c r="J112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13" spans="1:10" hidden="1" x14ac:dyDescent="0.25">
      <c r="A113" s="1" t="s">
        <v>235</v>
      </c>
      <c r="B113" s="1" t="s">
        <v>242</v>
      </c>
      <c r="C113" s="1" t="s">
        <v>243</v>
      </c>
      <c r="D113">
        <v>100003</v>
      </c>
      <c r="E113" s="2" t="s">
        <v>13</v>
      </c>
      <c r="F113" s="4">
        <v>0.8</v>
      </c>
      <c r="G113" s="3">
        <v>90</v>
      </c>
      <c r="H113" s="3">
        <v>108</v>
      </c>
      <c r="I113" s="4">
        <v>0.83330000000000004</v>
      </c>
      <c r="J113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Sí</v>
      </c>
    </row>
    <row r="114" spans="1:10" hidden="1" x14ac:dyDescent="0.25">
      <c r="A114" s="1" t="s">
        <v>235</v>
      </c>
      <c r="B114" s="1" t="s">
        <v>244</v>
      </c>
      <c r="C114" s="1" t="s">
        <v>245</v>
      </c>
      <c r="D114">
        <v>100010</v>
      </c>
      <c r="E114" s="2" t="s">
        <v>13</v>
      </c>
      <c r="F114" s="4">
        <v>0.85</v>
      </c>
      <c r="G114" s="3">
        <v>34</v>
      </c>
      <c r="H114" s="3">
        <v>275</v>
      </c>
      <c r="I114" s="4">
        <v>0.1236</v>
      </c>
      <c r="J114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15" spans="1:10" hidden="1" x14ac:dyDescent="0.25">
      <c r="A115" s="1" t="s">
        <v>235</v>
      </c>
      <c r="B115" s="1" t="s">
        <v>246</v>
      </c>
      <c r="C115" s="1" t="s">
        <v>247</v>
      </c>
      <c r="D115">
        <v>100007</v>
      </c>
      <c r="E115" s="2" t="s">
        <v>13</v>
      </c>
      <c r="F115" s="4">
        <v>0.85</v>
      </c>
      <c r="G115" s="3">
        <v>1</v>
      </c>
      <c r="H115" s="3">
        <v>151</v>
      </c>
      <c r="I115" s="4">
        <v>0.01</v>
      </c>
      <c r="J115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16" spans="1:10" hidden="1" x14ac:dyDescent="0.25">
      <c r="A116" s="1" t="s">
        <v>235</v>
      </c>
      <c r="B116" s="1" t="s">
        <v>248</v>
      </c>
      <c r="C116" s="1" t="s">
        <v>249</v>
      </c>
      <c r="D116">
        <v>100011</v>
      </c>
      <c r="E116" s="2" t="s">
        <v>13</v>
      </c>
      <c r="F116" s="4">
        <v>0.85</v>
      </c>
      <c r="G116" s="3">
        <v>10</v>
      </c>
      <c r="H116" s="3">
        <v>81</v>
      </c>
      <c r="I116" s="4">
        <v>0.1234</v>
      </c>
      <c r="J116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17" spans="1:10" hidden="1" x14ac:dyDescent="0.25">
      <c r="A117" s="1" t="s">
        <v>235</v>
      </c>
      <c r="B117" s="1" t="s">
        <v>250</v>
      </c>
      <c r="C117" s="1" t="s">
        <v>251</v>
      </c>
      <c r="D117">
        <v>100006</v>
      </c>
      <c r="E117" s="2" t="s">
        <v>13</v>
      </c>
      <c r="F117" s="4">
        <v>0.85</v>
      </c>
      <c r="G117" s="3">
        <v>3</v>
      </c>
      <c r="H117" s="3">
        <v>33</v>
      </c>
      <c r="I117" s="4">
        <v>9.0899999999999995E-2</v>
      </c>
      <c r="J117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18" spans="1:10" hidden="1" x14ac:dyDescent="0.25">
      <c r="A118" s="1" t="s">
        <v>235</v>
      </c>
      <c r="B118" s="1" t="s">
        <v>252</v>
      </c>
      <c r="C118" s="1" t="s">
        <v>253</v>
      </c>
      <c r="D118">
        <v>100002</v>
      </c>
      <c r="E118" s="2" t="s">
        <v>13</v>
      </c>
      <c r="F118" s="4">
        <v>0.9</v>
      </c>
      <c r="G118" s="3">
        <v>12</v>
      </c>
      <c r="H118" s="3">
        <v>170</v>
      </c>
      <c r="I118" s="4">
        <v>7.0499999999999993E-2</v>
      </c>
      <c r="J118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19" spans="1:10" hidden="1" x14ac:dyDescent="0.25">
      <c r="A119" s="1" t="s">
        <v>235</v>
      </c>
      <c r="B119" s="1" t="s">
        <v>254</v>
      </c>
      <c r="C119" s="1" t="s">
        <v>255</v>
      </c>
      <c r="D119">
        <v>100004</v>
      </c>
      <c r="E119" s="2" t="s">
        <v>13</v>
      </c>
      <c r="F119" s="4">
        <v>0.85</v>
      </c>
      <c r="G119" s="3">
        <v>97</v>
      </c>
      <c r="H119" s="3">
        <v>139</v>
      </c>
      <c r="I119" s="4">
        <v>0.7</v>
      </c>
      <c r="J119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20" spans="1:10" hidden="1" x14ac:dyDescent="0.25">
      <c r="A120" s="1" t="s">
        <v>235</v>
      </c>
      <c r="B120" s="1" t="s">
        <v>256</v>
      </c>
      <c r="C120" s="1" t="s">
        <v>257</v>
      </c>
      <c r="D120">
        <v>100005</v>
      </c>
      <c r="E120" s="2" t="s">
        <v>13</v>
      </c>
      <c r="F120" s="4">
        <v>0.85</v>
      </c>
      <c r="G120" s="3">
        <v>5</v>
      </c>
      <c r="H120" s="3">
        <v>138</v>
      </c>
      <c r="I120" s="4">
        <v>0.04</v>
      </c>
      <c r="J120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21" spans="1:10" hidden="1" x14ac:dyDescent="0.25">
      <c r="A121" s="1" t="s">
        <v>235</v>
      </c>
      <c r="B121" s="1" t="s">
        <v>258</v>
      </c>
      <c r="C121" s="1" t="s">
        <v>259</v>
      </c>
      <c r="D121">
        <v>100001</v>
      </c>
      <c r="E121" s="2" t="s">
        <v>13</v>
      </c>
      <c r="F121" s="4">
        <v>0.8</v>
      </c>
      <c r="G121" s="3">
        <v>72</v>
      </c>
      <c r="H121" s="3">
        <v>490</v>
      </c>
      <c r="I121" s="4">
        <v>0.15</v>
      </c>
      <c r="J121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22" spans="1:10" hidden="1" x14ac:dyDescent="0.25">
      <c r="A122" s="1" t="s">
        <v>260</v>
      </c>
      <c r="B122" s="1" t="s">
        <v>261</v>
      </c>
      <c r="C122" s="1" t="s">
        <v>262</v>
      </c>
      <c r="D122">
        <v>110000</v>
      </c>
      <c r="E122" s="2" t="s">
        <v>16</v>
      </c>
      <c r="F122" s="4">
        <v>0.9</v>
      </c>
      <c r="G122" s="3">
        <v>6</v>
      </c>
      <c r="H122" s="3">
        <v>8</v>
      </c>
      <c r="I122" s="4">
        <v>0.75</v>
      </c>
      <c r="J122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23" spans="1:10" hidden="1" x14ac:dyDescent="0.25">
      <c r="A123" s="1" t="s">
        <v>260</v>
      </c>
      <c r="B123" s="1" t="s">
        <v>261</v>
      </c>
      <c r="C123" s="1" t="s">
        <v>263</v>
      </c>
      <c r="D123">
        <v>110001</v>
      </c>
      <c r="E123" s="2" t="s">
        <v>33</v>
      </c>
      <c r="F123" s="4">
        <v>0.8</v>
      </c>
      <c r="G123" s="3">
        <v>424</v>
      </c>
      <c r="H123" s="3">
        <v>448</v>
      </c>
      <c r="I123" s="4">
        <v>0.95</v>
      </c>
      <c r="J123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Sí</v>
      </c>
    </row>
    <row r="124" spans="1:10" hidden="1" x14ac:dyDescent="0.25">
      <c r="A124" s="1" t="s">
        <v>260</v>
      </c>
      <c r="B124" s="1" t="s">
        <v>264</v>
      </c>
      <c r="C124" s="1" t="s">
        <v>265</v>
      </c>
      <c r="D124">
        <v>110002</v>
      </c>
      <c r="E124" s="2" t="s">
        <v>13</v>
      </c>
      <c r="F124" s="4">
        <v>0.9</v>
      </c>
      <c r="G124" s="3">
        <v>178</v>
      </c>
      <c r="H124" s="3">
        <v>306</v>
      </c>
      <c r="I124" s="4">
        <v>0.58160000000000001</v>
      </c>
      <c r="J124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25" spans="1:10" hidden="1" x14ac:dyDescent="0.25">
      <c r="A125" s="1" t="s">
        <v>260</v>
      </c>
      <c r="B125" s="1" t="s">
        <v>266</v>
      </c>
      <c r="C125" s="1" t="s">
        <v>267</v>
      </c>
      <c r="D125">
        <v>110003</v>
      </c>
      <c r="E125" s="2" t="s">
        <v>13</v>
      </c>
      <c r="F125" s="4">
        <v>0.9</v>
      </c>
      <c r="G125" s="3">
        <v>58</v>
      </c>
      <c r="H125" s="3">
        <v>63</v>
      </c>
      <c r="I125" s="4">
        <v>0.92059999999999997</v>
      </c>
      <c r="J125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Sí</v>
      </c>
    </row>
    <row r="126" spans="1:10" hidden="1" x14ac:dyDescent="0.25">
      <c r="A126" s="1" t="s">
        <v>260</v>
      </c>
      <c r="B126" s="1" t="s">
        <v>268</v>
      </c>
      <c r="C126" s="1" t="s">
        <v>269</v>
      </c>
      <c r="D126">
        <v>110005</v>
      </c>
      <c r="E126" s="2" t="s">
        <v>13</v>
      </c>
      <c r="F126" s="4">
        <v>0.9</v>
      </c>
      <c r="G126" s="3">
        <v>126</v>
      </c>
      <c r="H126" s="3">
        <v>135</v>
      </c>
      <c r="I126" s="4">
        <v>0.93330000000000002</v>
      </c>
      <c r="J126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Sí</v>
      </c>
    </row>
    <row r="127" spans="1:10" hidden="1" x14ac:dyDescent="0.25">
      <c r="A127" s="1" t="s">
        <v>260</v>
      </c>
      <c r="B127" s="1" t="s">
        <v>270</v>
      </c>
      <c r="C127" s="1" t="s">
        <v>271</v>
      </c>
      <c r="D127">
        <v>110004</v>
      </c>
      <c r="E127" s="2" t="s">
        <v>13</v>
      </c>
      <c r="F127" s="4">
        <v>0.9</v>
      </c>
      <c r="G127" s="3">
        <v>65</v>
      </c>
      <c r="H127" s="3">
        <v>69</v>
      </c>
      <c r="I127" s="4">
        <v>0.94199999999999995</v>
      </c>
      <c r="J127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Sí</v>
      </c>
    </row>
    <row r="128" spans="1:10" hidden="1" x14ac:dyDescent="0.25">
      <c r="A128" s="1" t="s">
        <v>272</v>
      </c>
      <c r="B128" s="1" t="s">
        <v>273</v>
      </c>
      <c r="C128" s="1" t="s">
        <v>274</v>
      </c>
      <c r="D128">
        <v>120000</v>
      </c>
      <c r="E128" s="2" t="s">
        <v>16</v>
      </c>
      <c r="F128" s="4">
        <v>0.9</v>
      </c>
      <c r="G128" s="3">
        <v>0</v>
      </c>
      <c r="H128" s="3">
        <v>12</v>
      </c>
      <c r="I128" s="4">
        <v>0</v>
      </c>
      <c r="J128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29" spans="1:10" hidden="1" x14ac:dyDescent="0.25">
      <c r="A129" s="1" t="s">
        <v>272</v>
      </c>
      <c r="B129" s="1" t="s">
        <v>275</v>
      </c>
      <c r="C129" s="1" t="s">
        <v>276</v>
      </c>
      <c r="D129">
        <v>120008</v>
      </c>
      <c r="E129" s="2" t="s">
        <v>13</v>
      </c>
      <c r="F129" s="4">
        <v>0.9</v>
      </c>
      <c r="G129" s="3">
        <v>0</v>
      </c>
      <c r="H129" s="3">
        <v>303</v>
      </c>
      <c r="I129" s="4">
        <v>0</v>
      </c>
      <c r="J129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30" spans="1:10" hidden="1" x14ac:dyDescent="0.25">
      <c r="A130" s="1" t="s">
        <v>272</v>
      </c>
      <c r="B130" s="1" t="s">
        <v>277</v>
      </c>
      <c r="C130" s="1" t="s">
        <v>278</v>
      </c>
      <c r="D130">
        <v>120007</v>
      </c>
      <c r="E130" s="2" t="s">
        <v>13</v>
      </c>
      <c r="F130" s="4">
        <v>0.9</v>
      </c>
      <c r="G130" s="3">
        <v>0</v>
      </c>
      <c r="H130" s="3">
        <v>363</v>
      </c>
      <c r="I130" s="4">
        <v>0</v>
      </c>
      <c r="J130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31" spans="1:10" hidden="1" x14ac:dyDescent="0.25">
      <c r="A131" s="1" t="s">
        <v>272</v>
      </c>
      <c r="B131" s="1" t="s">
        <v>277</v>
      </c>
      <c r="C131" s="1" t="s">
        <v>279</v>
      </c>
      <c r="D131">
        <v>120014</v>
      </c>
      <c r="E131" s="2" t="s">
        <v>33</v>
      </c>
      <c r="F131" s="4">
        <v>0.85</v>
      </c>
      <c r="G131" s="3">
        <v>75</v>
      </c>
      <c r="H131" s="3">
        <v>92</v>
      </c>
      <c r="I131" s="4">
        <v>0.82</v>
      </c>
      <c r="J131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32" spans="1:10" hidden="1" x14ac:dyDescent="0.25">
      <c r="A132" s="1" t="s">
        <v>272</v>
      </c>
      <c r="B132" s="1" t="s">
        <v>280</v>
      </c>
      <c r="C132" s="1" t="s">
        <v>281</v>
      </c>
      <c r="D132">
        <v>120004</v>
      </c>
      <c r="E132" s="2" t="s">
        <v>13</v>
      </c>
      <c r="F132" s="4">
        <v>0.9</v>
      </c>
      <c r="G132" s="3">
        <v>0</v>
      </c>
      <c r="H132" s="3">
        <v>356</v>
      </c>
      <c r="I132" s="4">
        <v>0</v>
      </c>
      <c r="J132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33" spans="1:10" hidden="1" x14ac:dyDescent="0.25">
      <c r="A133" s="1" t="s">
        <v>272</v>
      </c>
      <c r="B133" s="1" t="s">
        <v>282</v>
      </c>
      <c r="C133" s="1" t="s">
        <v>283</v>
      </c>
      <c r="D133">
        <v>120001</v>
      </c>
      <c r="E133" s="2" t="s">
        <v>13</v>
      </c>
      <c r="F133" s="4">
        <v>0.8</v>
      </c>
      <c r="G133" s="3">
        <v>145</v>
      </c>
      <c r="H133" s="3">
        <v>550</v>
      </c>
      <c r="I133" s="4">
        <v>0.2636</v>
      </c>
      <c r="J133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34" spans="1:10" hidden="1" x14ac:dyDescent="0.25">
      <c r="A134" s="1" t="s">
        <v>272</v>
      </c>
      <c r="B134" s="1" t="s">
        <v>284</v>
      </c>
      <c r="C134" s="1" t="s">
        <v>285</v>
      </c>
      <c r="D134">
        <v>120003</v>
      </c>
      <c r="E134" s="2" t="s">
        <v>13</v>
      </c>
      <c r="F134" s="4">
        <v>0.9</v>
      </c>
      <c r="G134" s="3">
        <v>152</v>
      </c>
      <c r="H134" s="3">
        <v>192</v>
      </c>
      <c r="I134" s="4">
        <v>0.79159999999999997</v>
      </c>
      <c r="J134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35" spans="1:10" hidden="1" x14ac:dyDescent="0.25">
      <c r="A135" s="1" t="s">
        <v>272</v>
      </c>
      <c r="B135" s="1" t="s">
        <v>286</v>
      </c>
      <c r="C135" s="1" t="s">
        <v>287</v>
      </c>
      <c r="D135">
        <v>120002</v>
      </c>
      <c r="E135" s="2" t="s">
        <v>13</v>
      </c>
      <c r="F135" s="4">
        <v>0.9</v>
      </c>
      <c r="G135" s="3">
        <v>26</v>
      </c>
      <c r="H135" s="3">
        <v>98</v>
      </c>
      <c r="I135" s="4">
        <v>0.27</v>
      </c>
      <c r="J135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36" spans="1:10" hidden="1" x14ac:dyDescent="0.25">
      <c r="A136" s="1" t="s">
        <v>272</v>
      </c>
      <c r="B136" s="1" t="s">
        <v>288</v>
      </c>
      <c r="C136" s="1" t="s">
        <v>289</v>
      </c>
      <c r="D136">
        <v>120005</v>
      </c>
      <c r="E136" s="2" t="s">
        <v>13</v>
      </c>
      <c r="F136" s="4">
        <v>0.9</v>
      </c>
      <c r="G136" s="3">
        <v>147</v>
      </c>
      <c r="H136" s="3">
        <v>154</v>
      </c>
      <c r="I136" s="4">
        <v>0.95450000000000002</v>
      </c>
      <c r="J136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Sí</v>
      </c>
    </row>
    <row r="137" spans="1:10" hidden="1" x14ac:dyDescent="0.25">
      <c r="A137" s="1" t="s">
        <v>272</v>
      </c>
      <c r="B137" s="1" t="s">
        <v>290</v>
      </c>
      <c r="C137" s="1" t="s">
        <v>291</v>
      </c>
      <c r="D137">
        <v>120009</v>
      </c>
      <c r="E137" s="2" t="s">
        <v>13</v>
      </c>
      <c r="F137" s="4">
        <v>0.9</v>
      </c>
      <c r="G137" s="3">
        <v>63</v>
      </c>
      <c r="H137" s="3">
        <v>72</v>
      </c>
      <c r="I137" s="4">
        <v>0.88</v>
      </c>
      <c r="J137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38" spans="1:10" hidden="1" x14ac:dyDescent="0.25">
      <c r="A138" s="1" t="s">
        <v>272</v>
      </c>
      <c r="B138" s="1" t="s">
        <v>292</v>
      </c>
      <c r="C138" s="1" t="s">
        <v>293</v>
      </c>
      <c r="D138">
        <v>120006</v>
      </c>
      <c r="E138" s="2" t="s">
        <v>13</v>
      </c>
      <c r="F138" s="4">
        <v>0.9</v>
      </c>
      <c r="G138" s="3">
        <v>45</v>
      </c>
      <c r="H138" s="3">
        <v>58</v>
      </c>
      <c r="I138" s="4">
        <v>0.78</v>
      </c>
      <c r="J138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39" spans="1:10" hidden="1" x14ac:dyDescent="0.25">
      <c r="A139" s="1" t="s">
        <v>272</v>
      </c>
      <c r="B139" s="1" t="s">
        <v>294</v>
      </c>
      <c r="C139" s="1" t="s">
        <v>295</v>
      </c>
      <c r="D139">
        <v>120011</v>
      </c>
      <c r="E139" s="2" t="s">
        <v>13</v>
      </c>
      <c r="F139" s="4">
        <v>0.9</v>
      </c>
      <c r="G139" s="3">
        <v>139</v>
      </c>
      <c r="H139" s="3">
        <v>148</v>
      </c>
      <c r="I139" s="4">
        <v>0.94</v>
      </c>
      <c r="J139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Sí</v>
      </c>
    </row>
    <row r="140" spans="1:10" hidden="1" x14ac:dyDescent="0.25">
      <c r="A140" s="1" t="s">
        <v>272</v>
      </c>
      <c r="B140" s="1" t="s">
        <v>296</v>
      </c>
      <c r="C140" s="1" t="s">
        <v>297</v>
      </c>
      <c r="D140">
        <v>120010</v>
      </c>
      <c r="E140" s="2" t="s">
        <v>13</v>
      </c>
      <c r="F140" s="4">
        <v>0.85</v>
      </c>
      <c r="G140" s="3">
        <v>0</v>
      </c>
      <c r="H140" s="3">
        <v>268</v>
      </c>
      <c r="I140" s="4">
        <v>0</v>
      </c>
      <c r="J140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41" spans="1:10" hidden="1" x14ac:dyDescent="0.25">
      <c r="A141" s="1" t="s">
        <v>272</v>
      </c>
      <c r="B141" s="1" t="s">
        <v>298</v>
      </c>
      <c r="C141" s="1" t="s">
        <v>299</v>
      </c>
      <c r="D141">
        <v>120012</v>
      </c>
      <c r="E141" s="2" t="s">
        <v>13</v>
      </c>
      <c r="F141" s="4">
        <v>0.85</v>
      </c>
      <c r="G141" s="3">
        <v>35</v>
      </c>
      <c r="H141" s="3">
        <v>143</v>
      </c>
      <c r="I141" s="4">
        <v>0.2447</v>
      </c>
      <c r="J141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42" spans="1:10" hidden="1" x14ac:dyDescent="0.25">
      <c r="A142" s="1" t="s">
        <v>300</v>
      </c>
      <c r="B142" s="1" t="s">
        <v>301</v>
      </c>
      <c r="C142" s="1" t="s">
        <v>302</v>
      </c>
      <c r="D142">
        <v>130000</v>
      </c>
      <c r="E142" s="2" t="s">
        <v>91</v>
      </c>
      <c r="F142" s="4">
        <v>0.9</v>
      </c>
      <c r="G142" s="3">
        <v>14</v>
      </c>
      <c r="H142" s="3">
        <v>22</v>
      </c>
      <c r="I142" s="4">
        <v>0.64</v>
      </c>
      <c r="J142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43" spans="1:10" hidden="1" x14ac:dyDescent="0.25">
      <c r="A143" s="1" t="s">
        <v>300</v>
      </c>
      <c r="B143" s="1" t="s">
        <v>303</v>
      </c>
      <c r="C143" s="1" t="s">
        <v>304</v>
      </c>
      <c r="D143">
        <v>130005</v>
      </c>
      <c r="E143" s="2" t="s">
        <v>13</v>
      </c>
      <c r="F143" s="4">
        <v>0.9</v>
      </c>
      <c r="G143" s="3">
        <v>53</v>
      </c>
      <c r="H143" s="3">
        <v>96</v>
      </c>
      <c r="I143" s="4">
        <v>0.55200000000000005</v>
      </c>
      <c r="J143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44" spans="1:10" hidden="1" x14ac:dyDescent="0.25">
      <c r="A144" s="1" t="s">
        <v>300</v>
      </c>
      <c r="B144" s="1" t="s">
        <v>305</v>
      </c>
      <c r="C144" s="1" t="s">
        <v>306</v>
      </c>
      <c r="D144">
        <v>130008</v>
      </c>
      <c r="E144" s="2" t="s">
        <v>13</v>
      </c>
      <c r="F144" s="4">
        <v>0.9</v>
      </c>
      <c r="G144" s="3">
        <v>24</v>
      </c>
      <c r="H144" s="3">
        <v>82</v>
      </c>
      <c r="I144" s="4">
        <v>0.29260000000000003</v>
      </c>
      <c r="J144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45" spans="1:10" hidden="1" x14ac:dyDescent="0.25">
      <c r="A145" s="1" t="s">
        <v>300</v>
      </c>
      <c r="B145" s="1" t="s">
        <v>307</v>
      </c>
      <c r="C145" s="1" t="s">
        <v>308</v>
      </c>
      <c r="D145">
        <v>130003</v>
      </c>
      <c r="E145" s="2" t="s">
        <v>13</v>
      </c>
      <c r="F145" s="4">
        <v>0.9</v>
      </c>
      <c r="G145" s="3">
        <v>123</v>
      </c>
      <c r="H145" s="3">
        <v>123</v>
      </c>
      <c r="I145" s="4">
        <v>1</v>
      </c>
      <c r="J145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Sí</v>
      </c>
    </row>
    <row r="146" spans="1:10" hidden="1" x14ac:dyDescent="0.25">
      <c r="A146" s="1" t="s">
        <v>300</v>
      </c>
      <c r="B146" s="1" t="s">
        <v>309</v>
      </c>
      <c r="C146" s="1" t="s">
        <v>310</v>
      </c>
      <c r="D146">
        <v>130012</v>
      </c>
      <c r="E146" s="2" t="s">
        <v>13</v>
      </c>
      <c r="F146" s="4">
        <v>0.85</v>
      </c>
      <c r="G146" s="3">
        <v>15</v>
      </c>
      <c r="H146" s="3">
        <v>87</v>
      </c>
      <c r="I146" s="4">
        <v>0.1724</v>
      </c>
      <c r="J146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47" spans="1:10" hidden="1" x14ac:dyDescent="0.25">
      <c r="A147" s="1" t="s">
        <v>300</v>
      </c>
      <c r="B147" s="1" t="s">
        <v>311</v>
      </c>
      <c r="C147" s="1" t="s">
        <v>312</v>
      </c>
      <c r="D147">
        <v>130007</v>
      </c>
      <c r="E147" s="2" t="s">
        <v>13</v>
      </c>
      <c r="F147" s="4">
        <v>0.85</v>
      </c>
      <c r="G147" s="3">
        <v>68</v>
      </c>
      <c r="H147" s="3">
        <v>248</v>
      </c>
      <c r="I147" s="4">
        <v>0.27410000000000001</v>
      </c>
      <c r="J147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48" spans="1:10" hidden="1" x14ac:dyDescent="0.25">
      <c r="A148" s="1" t="s">
        <v>300</v>
      </c>
      <c r="B148" s="1" t="s">
        <v>313</v>
      </c>
      <c r="C148" s="1" t="s">
        <v>314</v>
      </c>
      <c r="D148">
        <v>130011</v>
      </c>
      <c r="E148" s="2" t="s">
        <v>13</v>
      </c>
      <c r="F148" s="4">
        <v>0.85</v>
      </c>
      <c r="G148" s="3">
        <v>20</v>
      </c>
      <c r="H148" s="3">
        <v>31</v>
      </c>
      <c r="I148" s="4">
        <v>0.65</v>
      </c>
      <c r="J148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49" spans="1:10" hidden="1" x14ac:dyDescent="0.25">
      <c r="A149" s="1" t="s">
        <v>300</v>
      </c>
      <c r="B149" s="1" t="s">
        <v>315</v>
      </c>
      <c r="C149" s="1" t="s">
        <v>316</v>
      </c>
      <c r="D149">
        <v>130010</v>
      </c>
      <c r="E149" s="2" t="s">
        <v>13</v>
      </c>
      <c r="F149" s="4">
        <v>0.85</v>
      </c>
      <c r="G149" s="3">
        <v>343</v>
      </c>
      <c r="H149" s="3">
        <v>350</v>
      </c>
      <c r="I149" s="4">
        <v>0.98</v>
      </c>
      <c r="J149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Sí</v>
      </c>
    </row>
    <row r="150" spans="1:10" hidden="1" x14ac:dyDescent="0.25">
      <c r="A150" s="1" t="s">
        <v>300</v>
      </c>
      <c r="B150" s="1" t="s">
        <v>317</v>
      </c>
      <c r="C150" s="1" t="s">
        <v>318</v>
      </c>
      <c r="D150">
        <v>130009</v>
      </c>
      <c r="E150" s="2" t="s">
        <v>13</v>
      </c>
      <c r="F150" s="4">
        <v>0.85</v>
      </c>
      <c r="G150" s="3">
        <v>205</v>
      </c>
      <c r="H150" s="3">
        <v>355</v>
      </c>
      <c r="I150" s="4">
        <v>0.57999999999999996</v>
      </c>
      <c r="J150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51" spans="1:10" hidden="1" x14ac:dyDescent="0.25">
      <c r="A151" s="1" t="s">
        <v>300</v>
      </c>
      <c r="B151" s="1" t="s">
        <v>319</v>
      </c>
      <c r="C151" s="1" t="s">
        <v>320</v>
      </c>
      <c r="D151">
        <v>130004</v>
      </c>
      <c r="E151" s="2" t="s">
        <v>13</v>
      </c>
      <c r="F151" s="4">
        <v>0.85</v>
      </c>
      <c r="G151" s="3">
        <v>18</v>
      </c>
      <c r="H151" s="3">
        <v>64</v>
      </c>
      <c r="I151" s="4">
        <v>0.28120000000000001</v>
      </c>
      <c r="J151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52" spans="1:10" hidden="1" x14ac:dyDescent="0.25">
      <c r="A152" s="1" t="s">
        <v>300</v>
      </c>
      <c r="B152" s="1" t="s">
        <v>321</v>
      </c>
      <c r="C152" s="1" t="s">
        <v>322</v>
      </c>
      <c r="D152">
        <v>130006</v>
      </c>
      <c r="E152" s="2" t="s">
        <v>13</v>
      </c>
      <c r="F152" s="4">
        <v>0.85</v>
      </c>
      <c r="G152" s="3">
        <v>158</v>
      </c>
      <c r="H152" s="3">
        <v>167</v>
      </c>
      <c r="I152" s="4">
        <v>0.95</v>
      </c>
      <c r="J152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Sí</v>
      </c>
    </row>
    <row r="153" spans="1:10" hidden="1" x14ac:dyDescent="0.25">
      <c r="A153" s="1" t="s">
        <v>300</v>
      </c>
      <c r="B153" s="1" t="s">
        <v>323</v>
      </c>
      <c r="C153" s="1" t="s">
        <v>324</v>
      </c>
      <c r="D153">
        <v>130002</v>
      </c>
      <c r="E153" s="2" t="s">
        <v>13</v>
      </c>
      <c r="F153" s="4">
        <v>0.9</v>
      </c>
      <c r="G153" s="3">
        <v>35</v>
      </c>
      <c r="H153" s="3">
        <v>98</v>
      </c>
      <c r="I153" s="4">
        <v>0.36</v>
      </c>
      <c r="J153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54" spans="1:10" hidden="1" x14ac:dyDescent="0.25">
      <c r="A154" s="1" t="s">
        <v>300</v>
      </c>
      <c r="B154" s="1" t="s">
        <v>325</v>
      </c>
      <c r="C154" s="1" t="s">
        <v>326</v>
      </c>
      <c r="D154">
        <v>130014</v>
      </c>
      <c r="E154" s="2" t="s">
        <v>13</v>
      </c>
      <c r="F154" s="4">
        <v>0.9</v>
      </c>
      <c r="G154" s="3">
        <v>32</v>
      </c>
      <c r="H154" s="3">
        <v>212</v>
      </c>
      <c r="I154" s="4">
        <v>0.15090000000000001</v>
      </c>
      <c r="J154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55" spans="1:10" hidden="1" x14ac:dyDescent="0.25">
      <c r="A155" s="1" t="s">
        <v>300</v>
      </c>
      <c r="B155" s="1" t="s">
        <v>327</v>
      </c>
      <c r="C155" s="1" t="s">
        <v>328</v>
      </c>
      <c r="D155">
        <v>130015</v>
      </c>
      <c r="E155" s="2" t="s">
        <v>13</v>
      </c>
      <c r="F155" s="4">
        <v>0.9</v>
      </c>
      <c r="G155" s="3">
        <v>37</v>
      </c>
      <c r="H155" s="3">
        <v>69</v>
      </c>
      <c r="I155" s="4">
        <v>0.54</v>
      </c>
      <c r="J155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56" spans="1:10" hidden="1" x14ac:dyDescent="0.25">
      <c r="A156" s="1" t="s">
        <v>300</v>
      </c>
      <c r="B156" s="1" t="s">
        <v>329</v>
      </c>
      <c r="C156" s="1" t="s">
        <v>330</v>
      </c>
      <c r="D156">
        <v>130016</v>
      </c>
      <c r="E156" s="2" t="s">
        <v>13</v>
      </c>
      <c r="F156" s="4">
        <v>0.9</v>
      </c>
      <c r="G156" s="3">
        <v>21</v>
      </c>
      <c r="H156" s="3">
        <v>172</v>
      </c>
      <c r="I156" s="4">
        <v>0.122</v>
      </c>
      <c r="J156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57" spans="1:10" hidden="1" x14ac:dyDescent="0.25">
      <c r="A157" s="1" t="s">
        <v>300</v>
      </c>
      <c r="B157" s="1" t="s">
        <v>331</v>
      </c>
      <c r="C157" s="1" t="s">
        <v>332</v>
      </c>
      <c r="D157">
        <v>130017</v>
      </c>
      <c r="E157" s="2" t="s">
        <v>13</v>
      </c>
      <c r="F157" s="4">
        <v>0.9</v>
      </c>
      <c r="G157" s="3">
        <v>79</v>
      </c>
      <c r="H157" s="3">
        <v>94</v>
      </c>
      <c r="I157" s="4">
        <v>0.84040000000000004</v>
      </c>
      <c r="J157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58" spans="1:10" hidden="1" x14ac:dyDescent="0.25">
      <c r="A158" s="1" t="s">
        <v>333</v>
      </c>
      <c r="B158" s="1" t="s">
        <v>334</v>
      </c>
      <c r="C158" s="1" t="s">
        <v>335</v>
      </c>
      <c r="D158">
        <v>140001</v>
      </c>
      <c r="E158" s="2" t="s">
        <v>13</v>
      </c>
      <c r="F158" s="4">
        <v>0.8</v>
      </c>
      <c r="G158" s="3">
        <v>83</v>
      </c>
      <c r="H158" s="3">
        <v>1060</v>
      </c>
      <c r="I158" s="4">
        <v>0.08</v>
      </c>
      <c r="J158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59" spans="1:10" hidden="1" x14ac:dyDescent="0.25">
      <c r="A159" s="1" t="s">
        <v>333</v>
      </c>
      <c r="B159" s="1" t="s">
        <v>336</v>
      </c>
      <c r="C159" s="1" t="s">
        <v>337</v>
      </c>
      <c r="D159">
        <v>140003</v>
      </c>
      <c r="E159" s="2" t="s">
        <v>13</v>
      </c>
      <c r="F159" s="4">
        <v>0.8</v>
      </c>
      <c r="G159" s="3">
        <v>133</v>
      </c>
      <c r="H159" s="3">
        <v>419</v>
      </c>
      <c r="I159" s="4">
        <v>0.32</v>
      </c>
      <c r="J159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60" spans="1:10" hidden="1" x14ac:dyDescent="0.25">
      <c r="A160" s="1" t="s">
        <v>333</v>
      </c>
      <c r="B160" s="1" t="s">
        <v>338</v>
      </c>
      <c r="C160" s="1" t="s">
        <v>339</v>
      </c>
      <c r="D160">
        <v>140002</v>
      </c>
      <c r="E160" s="2" t="s">
        <v>13</v>
      </c>
      <c r="F160" s="4">
        <v>0.85</v>
      </c>
      <c r="G160" s="3">
        <v>164</v>
      </c>
      <c r="H160" s="3">
        <v>298</v>
      </c>
      <c r="I160" s="4">
        <v>0.55030000000000001</v>
      </c>
      <c r="J160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61" spans="1:10" ht="25.5" x14ac:dyDescent="0.25">
      <c r="A161" s="1" t="s">
        <v>333</v>
      </c>
      <c r="B161" s="1" t="s">
        <v>340</v>
      </c>
      <c r="C161" s="1" t="s">
        <v>341</v>
      </c>
      <c r="D161">
        <v>140000</v>
      </c>
      <c r="E161" s="2" t="s">
        <v>91</v>
      </c>
      <c r="F161" s="4" t="s">
        <v>17</v>
      </c>
      <c r="G161" s="4" t="s">
        <v>17</v>
      </c>
      <c r="H161" s="4" t="s">
        <v>17</v>
      </c>
      <c r="I161" s="4" t="s">
        <v>17</v>
      </c>
      <c r="J161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 APLICA</v>
      </c>
    </row>
    <row r="162" spans="1:10" hidden="1" x14ac:dyDescent="0.25">
      <c r="A162" s="1" t="s">
        <v>342</v>
      </c>
      <c r="B162" s="1" t="s">
        <v>343</v>
      </c>
      <c r="C162" s="1" t="s">
        <v>344</v>
      </c>
      <c r="D162">
        <v>160001</v>
      </c>
      <c r="E162" s="2" t="s">
        <v>33</v>
      </c>
      <c r="F162" s="4">
        <v>0.8</v>
      </c>
      <c r="G162" s="3">
        <v>496</v>
      </c>
      <c r="H162" s="3">
        <v>1005</v>
      </c>
      <c r="I162" s="4">
        <v>0.49349999999999999</v>
      </c>
      <c r="J162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63" spans="1:10" hidden="1" x14ac:dyDescent="0.25">
      <c r="A163" s="1" t="s">
        <v>342</v>
      </c>
      <c r="B163" s="1" t="s">
        <v>343</v>
      </c>
      <c r="C163" s="1" t="s">
        <v>345</v>
      </c>
      <c r="D163">
        <v>160000</v>
      </c>
      <c r="E163" s="2" t="s">
        <v>16</v>
      </c>
      <c r="F163" s="4">
        <v>0.9</v>
      </c>
      <c r="G163" s="3">
        <v>0</v>
      </c>
      <c r="H163" s="3">
        <v>27</v>
      </c>
      <c r="I163" s="4">
        <v>0</v>
      </c>
      <c r="J163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64" spans="1:10" ht="25.5" hidden="1" x14ac:dyDescent="0.25">
      <c r="A164" s="1" t="s">
        <v>342</v>
      </c>
      <c r="B164" s="1" t="s">
        <v>346</v>
      </c>
      <c r="C164" s="1" t="s">
        <v>347</v>
      </c>
      <c r="D164">
        <v>160002</v>
      </c>
      <c r="E164" s="2" t="s">
        <v>13</v>
      </c>
      <c r="F164" s="4">
        <v>0.85</v>
      </c>
      <c r="G164" s="3">
        <v>0</v>
      </c>
      <c r="H164" s="3">
        <v>353</v>
      </c>
      <c r="I164" s="4">
        <v>0</v>
      </c>
      <c r="J164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65" spans="1:10" hidden="1" x14ac:dyDescent="0.25">
      <c r="A165" s="1" t="s">
        <v>342</v>
      </c>
      <c r="B165" s="1" t="s">
        <v>348</v>
      </c>
      <c r="C165" s="1" t="s">
        <v>349</v>
      </c>
      <c r="D165">
        <v>160007</v>
      </c>
      <c r="E165" s="2" t="s">
        <v>13</v>
      </c>
      <c r="F165" s="4">
        <v>0.85</v>
      </c>
      <c r="G165" s="3">
        <v>0</v>
      </c>
      <c r="H165" s="3">
        <v>301</v>
      </c>
      <c r="I165" s="4">
        <v>0</v>
      </c>
      <c r="J165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66" spans="1:10" ht="25.5" hidden="1" x14ac:dyDescent="0.25">
      <c r="A166" s="1" t="s">
        <v>342</v>
      </c>
      <c r="B166" s="1" t="s">
        <v>350</v>
      </c>
      <c r="C166" s="1" t="s">
        <v>351</v>
      </c>
      <c r="D166">
        <v>160005</v>
      </c>
      <c r="E166" s="2" t="s">
        <v>13</v>
      </c>
      <c r="F166" s="4">
        <v>0.85</v>
      </c>
      <c r="G166" s="3">
        <v>0</v>
      </c>
      <c r="H166" s="3">
        <v>250</v>
      </c>
      <c r="I166" s="4">
        <v>0</v>
      </c>
      <c r="J166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67" spans="1:10" hidden="1" x14ac:dyDescent="0.25">
      <c r="A167" s="1" t="s">
        <v>342</v>
      </c>
      <c r="B167" s="1" t="s">
        <v>352</v>
      </c>
      <c r="C167" s="1" t="s">
        <v>353</v>
      </c>
      <c r="D167">
        <v>160006</v>
      </c>
      <c r="E167" s="2" t="s">
        <v>13</v>
      </c>
      <c r="F167" s="4">
        <v>0.85</v>
      </c>
      <c r="G167" s="3">
        <v>0</v>
      </c>
      <c r="H167" s="3">
        <v>218</v>
      </c>
      <c r="I167" s="4">
        <v>0</v>
      </c>
      <c r="J167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68" spans="1:10" hidden="1" x14ac:dyDescent="0.25">
      <c r="A168" s="1" t="s">
        <v>342</v>
      </c>
      <c r="B168" s="1" t="s">
        <v>354</v>
      </c>
      <c r="C168" s="1" t="s">
        <v>355</v>
      </c>
      <c r="D168">
        <v>160004</v>
      </c>
      <c r="E168" s="2" t="s">
        <v>13</v>
      </c>
      <c r="F168" s="4">
        <v>0.85</v>
      </c>
      <c r="G168" s="3">
        <v>0</v>
      </c>
      <c r="H168" s="3">
        <v>381</v>
      </c>
      <c r="I168" s="4">
        <v>0</v>
      </c>
      <c r="J168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69" spans="1:10" ht="25.5" hidden="1" x14ac:dyDescent="0.25">
      <c r="A169" s="1" t="s">
        <v>342</v>
      </c>
      <c r="B169" s="1" t="s">
        <v>356</v>
      </c>
      <c r="C169" s="1" t="s">
        <v>357</v>
      </c>
      <c r="D169">
        <v>160003</v>
      </c>
      <c r="E169" s="2" t="s">
        <v>13</v>
      </c>
      <c r="F169" s="4">
        <v>0.85</v>
      </c>
      <c r="G169" s="3">
        <v>0</v>
      </c>
      <c r="H169" s="3">
        <v>238</v>
      </c>
      <c r="I169" s="4">
        <v>0</v>
      </c>
      <c r="J169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70" spans="1:10" hidden="1" x14ac:dyDescent="0.25">
      <c r="A170" s="1" t="s">
        <v>342</v>
      </c>
      <c r="B170" s="1" t="s">
        <v>358</v>
      </c>
      <c r="C170" s="1" t="s">
        <v>359</v>
      </c>
      <c r="D170">
        <v>160008</v>
      </c>
      <c r="E170" s="2" t="s">
        <v>13</v>
      </c>
      <c r="F170" s="4">
        <v>0.85</v>
      </c>
      <c r="G170" s="3">
        <v>0</v>
      </c>
      <c r="H170" s="3">
        <v>87</v>
      </c>
      <c r="I170" s="4">
        <v>0</v>
      </c>
      <c r="J170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71" spans="1:10" x14ac:dyDescent="0.25">
      <c r="A171" s="1" t="s">
        <v>360</v>
      </c>
      <c r="B171" s="1" t="s">
        <v>361</v>
      </c>
      <c r="C171" s="1" t="s">
        <v>362</v>
      </c>
      <c r="D171">
        <v>170003</v>
      </c>
      <c r="E171" s="2" t="s">
        <v>33</v>
      </c>
      <c r="F171" s="4" t="s">
        <v>17</v>
      </c>
      <c r="G171" s="4" t="s">
        <v>17</v>
      </c>
      <c r="H171" s="4" t="s">
        <v>17</v>
      </c>
      <c r="I171" s="4" t="s">
        <v>17</v>
      </c>
      <c r="J171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 APLICA</v>
      </c>
    </row>
    <row r="172" spans="1:10" x14ac:dyDescent="0.25">
      <c r="A172" s="1" t="s">
        <v>360</v>
      </c>
      <c r="B172" s="1" t="s">
        <v>361</v>
      </c>
      <c r="C172" s="1" t="s">
        <v>363</v>
      </c>
      <c r="D172">
        <v>170000</v>
      </c>
      <c r="E172" s="2" t="s">
        <v>16</v>
      </c>
      <c r="F172" s="4" t="s">
        <v>17</v>
      </c>
      <c r="G172" s="4" t="s">
        <v>17</v>
      </c>
      <c r="H172" s="4" t="s">
        <v>17</v>
      </c>
      <c r="I172" s="4" t="s">
        <v>17</v>
      </c>
      <c r="J172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 APLICA</v>
      </c>
    </row>
    <row r="173" spans="1:10" x14ac:dyDescent="0.25">
      <c r="A173" s="1" t="s">
        <v>360</v>
      </c>
      <c r="B173" s="1" t="s">
        <v>361</v>
      </c>
      <c r="C173" s="1" t="s">
        <v>364</v>
      </c>
      <c r="D173">
        <v>170002</v>
      </c>
      <c r="E173" s="2" t="s">
        <v>33</v>
      </c>
      <c r="F173" s="4" t="s">
        <v>17</v>
      </c>
      <c r="G173" s="4" t="s">
        <v>17</v>
      </c>
      <c r="H173" s="4" t="s">
        <v>17</v>
      </c>
      <c r="I173" s="4" t="s">
        <v>17</v>
      </c>
      <c r="J173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 APLICA</v>
      </c>
    </row>
    <row r="174" spans="1:10" hidden="1" x14ac:dyDescent="0.25">
      <c r="A174" s="1" t="s">
        <v>360</v>
      </c>
      <c r="B174" s="1" t="s">
        <v>361</v>
      </c>
      <c r="C174" s="1" t="s">
        <v>365</v>
      </c>
      <c r="D174">
        <v>170001</v>
      </c>
      <c r="E174" s="2" t="s">
        <v>33</v>
      </c>
      <c r="F174" s="4">
        <v>0.9</v>
      </c>
      <c r="G174" s="3">
        <v>10</v>
      </c>
      <c r="H174" s="3">
        <v>119</v>
      </c>
      <c r="I174" s="4">
        <v>8.4000000000000005E-2</v>
      </c>
      <c r="J174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75" spans="1:10" hidden="1" x14ac:dyDescent="0.25">
      <c r="A175" s="1" t="s">
        <v>366</v>
      </c>
      <c r="B175" s="1" t="s">
        <v>367</v>
      </c>
      <c r="C175" s="1" t="s">
        <v>368</v>
      </c>
      <c r="D175">
        <v>180000</v>
      </c>
      <c r="E175" s="2" t="s">
        <v>91</v>
      </c>
      <c r="F175" s="4">
        <v>0.9</v>
      </c>
      <c r="G175" s="3">
        <v>11</v>
      </c>
      <c r="H175" s="3">
        <v>11</v>
      </c>
      <c r="I175" s="4">
        <v>1</v>
      </c>
      <c r="J175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Sí</v>
      </c>
    </row>
    <row r="176" spans="1:10" ht="25.5" x14ac:dyDescent="0.25">
      <c r="A176" s="1" t="s">
        <v>366</v>
      </c>
      <c r="B176" s="1" t="s">
        <v>367</v>
      </c>
      <c r="C176" s="1" t="s">
        <v>369</v>
      </c>
      <c r="D176">
        <v>180005</v>
      </c>
      <c r="E176" s="2" t="s">
        <v>33</v>
      </c>
      <c r="F176" s="4" t="s">
        <v>17</v>
      </c>
      <c r="G176" s="4" t="s">
        <v>17</v>
      </c>
      <c r="H176" s="4" t="s">
        <v>17</v>
      </c>
      <c r="I176" s="4" t="s">
        <v>17</v>
      </c>
      <c r="J176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 APLICA</v>
      </c>
    </row>
    <row r="177" spans="1:10" hidden="1" x14ac:dyDescent="0.25">
      <c r="A177" s="1" t="s">
        <v>366</v>
      </c>
      <c r="B177" s="1" t="s">
        <v>370</v>
      </c>
      <c r="C177" s="1" t="s">
        <v>371</v>
      </c>
      <c r="D177">
        <v>180003</v>
      </c>
      <c r="E177" s="2" t="s">
        <v>13</v>
      </c>
      <c r="F177" s="4">
        <v>0.9</v>
      </c>
      <c r="G177" s="3">
        <v>19</v>
      </c>
      <c r="H177" s="3">
        <v>27</v>
      </c>
      <c r="I177" s="4">
        <v>0.70369999999999999</v>
      </c>
      <c r="J177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78" spans="1:10" hidden="1" x14ac:dyDescent="0.25">
      <c r="A178" s="1" t="s">
        <v>366</v>
      </c>
      <c r="B178" s="1" t="s">
        <v>372</v>
      </c>
      <c r="C178" s="1" t="s">
        <v>373</v>
      </c>
      <c r="D178">
        <v>180001</v>
      </c>
      <c r="E178" s="2" t="s">
        <v>13</v>
      </c>
      <c r="F178" s="4">
        <v>0.9</v>
      </c>
      <c r="G178" s="3">
        <v>39</v>
      </c>
      <c r="H178" s="3">
        <v>110</v>
      </c>
      <c r="I178" s="4">
        <v>0.35449999999999998</v>
      </c>
      <c r="J178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79" spans="1:10" x14ac:dyDescent="0.25">
      <c r="A179" s="1" t="s">
        <v>366</v>
      </c>
      <c r="B179" s="1" t="s">
        <v>374</v>
      </c>
      <c r="C179" s="1" t="s">
        <v>375</v>
      </c>
      <c r="D179">
        <v>180002</v>
      </c>
      <c r="E179" s="2" t="s">
        <v>13</v>
      </c>
      <c r="F179" s="4" t="s">
        <v>17</v>
      </c>
      <c r="G179" s="4" t="s">
        <v>17</v>
      </c>
      <c r="H179" s="4" t="s">
        <v>17</v>
      </c>
      <c r="I179" s="4" t="s">
        <v>17</v>
      </c>
      <c r="J179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 APLICA</v>
      </c>
    </row>
    <row r="180" spans="1:10" x14ac:dyDescent="0.25">
      <c r="A180" s="1" t="s">
        <v>376</v>
      </c>
      <c r="B180" s="1" t="s">
        <v>377</v>
      </c>
      <c r="C180" s="1" t="s">
        <v>378</v>
      </c>
      <c r="D180">
        <v>190000</v>
      </c>
      <c r="E180" s="2" t="s">
        <v>16</v>
      </c>
      <c r="F180" s="4" t="s">
        <v>17</v>
      </c>
      <c r="G180" s="4" t="s">
        <v>17</v>
      </c>
      <c r="H180" s="4" t="s">
        <v>17</v>
      </c>
      <c r="I180" s="4" t="s">
        <v>17</v>
      </c>
      <c r="J180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 APLICA</v>
      </c>
    </row>
    <row r="181" spans="1:10" hidden="1" x14ac:dyDescent="0.25">
      <c r="A181" s="1" t="s">
        <v>376</v>
      </c>
      <c r="B181" s="1" t="s">
        <v>379</v>
      </c>
      <c r="C181" s="1" t="s">
        <v>380</v>
      </c>
      <c r="D181">
        <v>190006</v>
      </c>
      <c r="E181" s="2" t="s">
        <v>33</v>
      </c>
      <c r="F181" s="4">
        <v>0.85</v>
      </c>
      <c r="G181" s="3">
        <v>17</v>
      </c>
      <c r="H181" s="3">
        <v>108</v>
      </c>
      <c r="I181" s="4">
        <v>0.16</v>
      </c>
      <c r="J181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82" spans="1:10" hidden="1" x14ac:dyDescent="0.25">
      <c r="A182" s="1" t="s">
        <v>376</v>
      </c>
      <c r="B182" s="1" t="s">
        <v>379</v>
      </c>
      <c r="C182" s="1" t="s">
        <v>381</v>
      </c>
      <c r="D182">
        <v>190003</v>
      </c>
      <c r="E182" s="2" t="s">
        <v>13</v>
      </c>
      <c r="F182" s="4">
        <v>0.85</v>
      </c>
      <c r="G182" s="3">
        <v>31</v>
      </c>
      <c r="H182" s="3">
        <v>178</v>
      </c>
      <c r="I182" s="4">
        <v>0.1741</v>
      </c>
      <c r="J182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83" spans="1:10" hidden="1" x14ac:dyDescent="0.25">
      <c r="A183" s="1" t="s">
        <v>376</v>
      </c>
      <c r="B183" s="1" t="s">
        <v>382</v>
      </c>
      <c r="C183" s="1" t="s">
        <v>383</v>
      </c>
      <c r="D183">
        <v>190002</v>
      </c>
      <c r="E183" s="2" t="s">
        <v>13</v>
      </c>
      <c r="F183" s="4">
        <v>0.9</v>
      </c>
      <c r="G183" s="3">
        <v>0</v>
      </c>
      <c r="H183" s="3">
        <v>100</v>
      </c>
      <c r="I183" s="4">
        <v>0</v>
      </c>
      <c r="J183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84" spans="1:10" hidden="1" x14ac:dyDescent="0.25">
      <c r="A184" s="1" t="s">
        <v>376</v>
      </c>
      <c r="B184" s="1" t="s">
        <v>384</v>
      </c>
      <c r="C184" s="1" t="s">
        <v>385</v>
      </c>
      <c r="D184">
        <v>190001</v>
      </c>
      <c r="E184" s="2" t="s">
        <v>13</v>
      </c>
      <c r="F184" s="4">
        <v>0.8</v>
      </c>
      <c r="G184" s="3">
        <v>229</v>
      </c>
      <c r="H184" s="3">
        <v>302</v>
      </c>
      <c r="I184" s="4">
        <v>0.76</v>
      </c>
      <c r="J184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85" spans="1:10" hidden="1" x14ac:dyDescent="0.25">
      <c r="A185" s="1" t="s">
        <v>386</v>
      </c>
      <c r="B185" s="1" t="s">
        <v>387</v>
      </c>
      <c r="C185" s="1" t="s">
        <v>388</v>
      </c>
      <c r="D185">
        <v>200004</v>
      </c>
      <c r="E185" s="2" t="s">
        <v>33</v>
      </c>
      <c r="F185" s="4">
        <v>0.9</v>
      </c>
      <c r="G185" s="3">
        <v>0</v>
      </c>
      <c r="H185" s="3">
        <v>119</v>
      </c>
      <c r="I185" s="4">
        <v>0</v>
      </c>
      <c r="J185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86" spans="1:10" hidden="1" x14ac:dyDescent="0.25">
      <c r="A186" s="1" t="s">
        <v>386</v>
      </c>
      <c r="B186" s="1" t="s">
        <v>387</v>
      </c>
      <c r="C186" s="1" t="s">
        <v>389</v>
      </c>
      <c r="D186">
        <v>200003</v>
      </c>
      <c r="E186" s="2" t="s">
        <v>33</v>
      </c>
      <c r="F186" s="4">
        <v>0.8</v>
      </c>
      <c r="G186" s="3">
        <v>0</v>
      </c>
      <c r="H186" s="3">
        <v>195</v>
      </c>
      <c r="I186" s="4">
        <v>0</v>
      </c>
      <c r="J186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87" spans="1:10" hidden="1" x14ac:dyDescent="0.25">
      <c r="A187" s="1" t="s">
        <v>386</v>
      </c>
      <c r="B187" s="1" t="s">
        <v>387</v>
      </c>
      <c r="C187" s="1" t="s">
        <v>390</v>
      </c>
      <c r="D187">
        <v>200000</v>
      </c>
      <c r="E187" s="2" t="s">
        <v>16</v>
      </c>
      <c r="F187" s="4">
        <v>0.9</v>
      </c>
      <c r="G187" s="3">
        <v>0</v>
      </c>
      <c r="H187" s="3">
        <v>12</v>
      </c>
      <c r="I187" s="4">
        <v>0</v>
      </c>
      <c r="J187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88" spans="1:10" hidden="1" x14ac:dyDescent="0.25">
      <c r="A188" s="1" t="s">
        <v>386</v>
      </c>
      <c r="B188" s="1" t="s">
        <v>387</v>
      </c>
      <c r="C188" s="1" t="s">
        <v>391</v>
      </c>
      <c r="D188">
        <v>200001</v>
      </c>
      <c r="E188" s="2" t="s">
        <v>33</v>
      </c>
      <c r="F188" s="4">
        <v>0.8</v>
      </c>
      <c r="G188" s="3">
        <v>0</v>
      </c>
      <c r="H188" s="3">
        <v>967</v>
      </c>
      <c r="I188" s="4">
        <v>0</v>
      </c>
      <c r="J188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89" spans="1:10" hidden="1" x14ac:dyDescent="0.25">
      <c r="A189" s="1" t="s">
        <v>386</v>
      </c>
      <c r="B189" s="1" t="s">
        <v>387</v>
      </c>
      <c r="C189" s="1" t="s">
        <v>392</v>
      </c>
      <c r="D189">
        <v>200002</v>
      </c>
      <c r="E189" s="2" t="s">
        <v>33</v>
      </c>
      <c r="F189" s="4">
        <v>0.9</v>
      </c>
      <c r="G189" s="3">
        <v>0</v>
      </c>
      <c r="H189" s="3">
        <v>360</v>
      </c>
      <c r="I189" s="4">
        <v>0</v>
      </c>
      <c r="J189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90" spans="1:10" hidden="1" x14ac:dyDescent="0.25">
      <c r="A190" s="1" t="s">
        <v>386</v>
      </c>
      <c r="B190" s="1" t="s">
        <v>393</v>
      </c>
      <c r="C190" s="1" t="s">
        <v>394</v>
      </c>
      <c r="D190">
        <v>200010</v>
      </c>
      <c r="E190" s="2" t="s">
        <v>13</v>
      </c>
      <c r="F190" s="4">
        <v>0.8</v>
      </c>
      <c r="G190" s="3">
        <v>0</v>
      </c>
      <c r="H190" s="3">
        <v>509</v>
      </c>
      <c r="I190" s="4">
        <v>0</v>
      </c>
      <c r="J190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91" spans="1:10" hidden="1" x14ac:dyDescent="0.25">
      <c r="A191" s="1" t="s">
        <v>386</v>
      </c>
      <c r="B191" s="1" t="s">
        <v>395</v>
      </c>
      <c r="C191" s="1" t="s">
        <v>396</v>
      </c>
      <c r="D191">
        <v>200007</v>
      </c>
      <c r="E191" s="2" t="s">
        <v>13</v>
      </c>
      <c r="F191" s="4">
        <v>0.9</v>
      </c>
      <c r="G191" s="3">
        <v>0</v>
      </c>
      <c r="H191" s="3">
        <v>382</v>
      </c>
      <c r="I191" s="4">
        <v>0</v>
      </c>
      <c r="J191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92" spans="1:10" hidden="1" x14ac:dyDescent="0.25">
      <c r="A192" s="1" t="s">
        <v>386</v>
      </c>
      <c r="B192" s="1" t="s">
        <v>397</v>
      </c>
      <c r="C192" s="1" t="s">
        <v>398</v>
      </c>
      <c r="D192">
        <v>200009</v>
      </c>
      <c r="E192" s="2" t="s">
        <v>13</v>
      </c>
      <c r="F192" s="4">
        <v>0.9</v>
      </c>
      <c r="G192" s="3">
        <v>55</v>
      </c>
      <c r="H192" s="3">
        <v>56</v>
      </c>
      <c r="I192" s="4">
        <v>0.98209999999999997</v>
      </c>
      <c r="J192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Sí</v>
      </c>
    </row>
    <row r="193" spans="1:10" hidden="1" x14ac:dyDescent="0.25">
      <c r="A193" s="1" t="s">
        <v>386</v>
      </c>
      <c r="B193" s="1" t="s">
        <v>399</v>
      </c>
      <c r="C193" s="1" t="s">
        <v>400</v>
      </c>
      <c r="D193">
        <v>200011</v>
      </c>
      <c r="E193" s="2" t="s">
        <v>13</v>
      </c>
      <c r="F193" s="4">
        <v>0.9</v>
      </c>
      <c r="G193" s="3">
        <v>84</v>
      </c>
      <c r="H193" s="3">
        <v>101</v>
      </c>
      <c r="I193" s="4">
        <v>0.83168316831683164</v>
      </c>
      <c r="J193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94" spans="1:10" hidden="1" x14ac:dyDescent="0.25">
      <c r="A194" s="1" t="s">
        <v>386</v>
      </c>
      <c r="B194" s="1" t="s">
        <v>401</v>
      </c>
      <c r="C194" s="1" t="s">
        <v>402</v>
      </c>
      <c r="D194">
        <v>200008</v>
      </c>
      <c r="E194" s="2" t="s">
        <v>13</v>
      </c>
      <c r="F194" s="4">
        <v>0.8</v>
      </c>
      <c r="G194" s="3">
        <v>0</v>
      </c>
      <c r="H194" s="3">
        <v>593</v>
      </c>
      <c r="I194" s="4">
        <v>0</v>
      </c>
      <c r="J194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95" spans="1:10" hidden="1" x14ac:dyDescent="0.25">
      <c r="A195" s="1" t="s">
        <v>386</v>
      </c>
      <c r="B195" s="1" t="s">
        <v>403</v>
      </c>
      <c r="C195" s="1" t="s">
        <v>404</v>
      </c>
      <c r="D195">
        <v>200005</v>
      </c>
      <c r="E195" s="2" t="s">
        <v>13</v>
      </c>
      <c r="F195" s="4">
        <v>0.85</v>
      </c>
      <c r="G195" s="3">
        <v>260</v>
      </c>
      <c r="H195" s="3">
        <v>312</v>
      </c>
      <c r="I195" s="4">
        <v>0.83330000000000004</v>
      </c>
      <c r="J195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96" spans="1:10" ht="25.5" hidden="1" x14ac:dyDescent="0.25">
      <c r="A196" s="1" t="s">
        <v>386</v>
      </c>
      <c r="B196" s="1" t="s">
        <v>405</v>
      </c>
      <c r="C196" s="1" t="s">
        <v>406</v>
      </c>
      <c r="D196">
        <v>200006</v>
      </c>
      <c r="E196" s="2" t="s">
        <v>13</v>
      </c>
      <c r="F196" s="4">
        <v>0.85</v>
      </c>
      <c r="G196" s="3">
        <v>123</v>
      </c>
      <c r="H196" s="3">
        <v>220</v>
      </c>
      <c r="I196" s="4">
        <v>0.56000000000000005</v>
      </c>
      <c r="J196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97" spans="1:10" hidden="1" x14ac:dyDescent="0.25">
      <c r="A197" s="1" t="s">
        <v>386</v>
      </c>
      <c r="B197" s="1" t="s">
        <v>407</v>
      </c>
      <c r="C197" s="1" t="s">
        <v>408</v>
      </c>
      <c r="D197">
        <v>200012</v>
      </c>
      <c r="E197" s="2" t="s">
        <v>13</v>
      </c>
      <c r="F197" s="4">
        <v>0.85</v>
      </c>
      <c r="G197" s="3">
        <v>0</v>
      </c>
      <c r="H197" s="3">
        <v>318</v>
      </c>
      <c r="I197" s="4">
        <v>0</v>
      </c>
      <c r="J197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98" spans="1:10" hidden="1" x14ac:dyDescent="0.25">
      <c r="A198" s="1" t="s">
        <v>409</v>
      </c>
      <c r="B198" s="1" t="s">
        <v>410</v>
      </c>
      <c r="C198" s="1" t="s">
        <v>411</v>
      </c>
      <c r="D198">
        <v>210000</v>
      </c>
      <c r="E198" s="2" t="s">
        <v>16</v>
      </c>
      <c r="F198" s="4">
        <v>0.9</v>
      </c>
      <c r="G198" s="3">
        <v>0</v>
      </c>
      <c r="H198" s="3">
        <v>40</v>
      </c>
      <c r="I198" s="4">
        <v>0</v>
      </c>
      <c r="J198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199" spans="1:10" hidden="1" x14ac:dyDescent="0.25">
      <c r="A199" s="1" t="s">
        <v>409</v>
      </c>
      <c r="B199" s="1" t="s">
        <v>412</v>
      </c>
      <c r="C199" s="1" t="s">
        <v>413</v>
      </c>
      <c r="D199">
        <v>210011</v>
      </c>
      <c r="E199" s="2" t="s">
        <v>13</v>
      </c>
      <c r="F199" s="4">
        <v>0.9</v>
      </c>
      <c r="G199" s="3">
        <v>0</v>
      </c>
      <c r="H199" s="3">
        <v>267</v>
      </c>
      <c r="I199" s="4">
        <v>0</v>
      </c>
      <c r="J199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200" spans="1:10" hidden="1" x14ac:dyDescent="0.25">
      <c r="A200" s="1" t="s">
        <v>409</v>
      </c>
      <c r="B200" s="1" t="s">
        <v>414</v>
      </c>
      <c r="C200" s="1" t="s">
        <v>415</v>
      </c>
      <c r="D200">
        <v>210010</v>
      </c>
      <c r="E200" s="2" t="s">
        <v>13</v>
      </c>
      <c r="F200" s="4">
        <v>0.9</v>
      </c>
      <c r="G200" s="3">
        <v>0</v>
      </c>
      <c r="H200" s="3">
        <v>257</v>
      </c>
      <c r="I200" s="4">
        <v>0</v>
      </c>
      <c r="J200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201" spans="1:10" hidden="1" x14ac:dyDescent="0.25">
      <c r="A201" s="1" t="s">
        <v>409</v>
      </c>
      <c r="B201" s="1" t="s">
        <v>416</v>
      </c>
      <c r="C201" s="1" t="s">
        <v>417</v>
      </c>
      <c r="D201">
        <v>210002</v>
      </c>
      <c r="E201" s="2" t="s">
        <v>13</v>
      </c>
      <c r="F201" s="4">
        <v>0.8</v>
      </c>
      <c r="G201" s="3">
        <v>0</v>
      </c>
      <c r="H201" s="3">
        <v>440</v>
      </c>
      <c r="I201" s="4">
        <v>0</v>
      </c>
      <c r="J201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202" spans="1:10" hidden="1" x14ac:dyDescent="0.25">
      <c r="A202" s="1" t="s">
        <v>409</v>
      </c>
      <c r="B202" s="1" t="s">
        <v>418</v>
      </c>
      <c r="C202" s="1" t="s">
        <v>419</v>
      </c>
      <c r="D202">
        <v>210006</v>
      </c>
      <c r="E202" s="2" t="s">
        <v>13</v>
      </c>
      <c r="F202" s="4">
        <v>0.85</v>
      </c>
      <c r="G202" s="3">
        <v>0</v>
      </c>
      <c r="H202" s="3">
        <v>249</v>
      </c>
      <c r="I202" s="4">
        <v>0</v>
      </c>
      <c r="J202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203" spans="1:10" hidden="1" x14ac:dyDescent="0.25">
      <c r="A203" s="1" t="s">
        <v>409</v>
      </c>
      <c r="B203" s="1" t="s">
        <v>420</v>
      </c>
      <c r="C203" s="1" t="s">
        <v>421</v>
      </c>
      <c r="D203">
        <v>210007</v>
      </c>
      <c r="E203" s="2" t="s">
        <v>13</v>
      </c>
      <c r="F203" s="4">
        <v>0.9</v>
      </c>
      <c r="G203" s="3">
        <v>32</v>
      </c>
      <c r="H203" s="3">
        <v>107</v>
      </c>
      <c r="I203" s="4">
        <v>0.3</v>
      </c>
      <c r="J203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204" spans="1:10" hidden="1" x14ac:dyDescent="0.25">
      <c r="A204" s="1" t="s">
        <v>409</v>
      </c>
      <c r="B204" s="1" t="s">
        <v>422</v>
      </c>
      <c r="C204" s="1" t="s">
        <v>423</v>
      </c>
      <c r="D204">
        <v>210004</v>
      </c>
      <c r="E204" s="2" t="s">
        <v>13</v>
      </c>
      <c r="F204" s="4">
        <v>0.9</v>
      </c>
      <c r="G204" s="3">
        <v>20</v>
      </c>
      <c r="H204" s="3">
        <v>202</v>
      </c>
      <c r="I204" s="4">
        <v>0.1</v>
      </c>
      <c r="J204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205" spans="1:10" hidden="1" x14ac:dyDescent="0.25">
      <c r="A205" s="1" t="s">
        <v>409</v>
      </c>
      <c r="B205" s="1" t="s">
        <v>424</v>
      </c>
      <c r="C205" s="1" t="s">
        <v>425</v>
      </c>
      <c r="D205">
        <v>210005</v>
      </c>
      <c r="E205" s="2" t="s">
        <v>13</v>
      </c>
      <c r="F205" s="4">
        <v>0.9</v>
      </c>
      <c r="G205" s="3">
        <v>0</v>
      </c>
      <c r="H205" s="3">
        <v>273</v>
      </c>
      <c r="I205" s="4">
        <v>0</v>
      </c>
      <c r="J205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206" spans="1:10" hidden="1" x14ac:dyDescent="0.25">
      <c r="A206" s="1" t="s">
        <v>409</v>
      </c>
      <c r="B206" s="1" t="s">
        <v>426</v>
      </c>
      <c r="C206" s="1" t="s">
        <v>427</v>
      </c>
      <c r="D206">
        <v>210013</v>
      </c>
      <c r="E206" s="2" t="s">
        <v>13</v>
      </c>
      <c r="F206" s="4">
        <v>0.85</v>
      </c>
      <c r="G206" s="3">
        <v>0</v>
      </c>
      <c r="H206" s="3">
        <v>86</v>
      </c>
      <c r="I206" s="4">
        <v>0</v>
      </c>
      <c r="J206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207" spans="1:10" hidden="1" x14ac:dyDescent="0.25">
      <c r="A207" s="1" t="s">
        <v>409</v>
      </c>
      <c r="B207" s="1" t="s">
        <v>428</v>
      </c>
      <c r="C207" s="1" t="s">
        <v>429</v>
      </c>
      <c r="D207">
        <v>210003</v>
      </c>
      <c r="E207" s="2" t="s">
        <v>13</v>
      </c>
      <c r="F207" s="4">
        <v>0.9</v>
      </c>
      <c r="G207" s="3">
        <v>0</v>
      </c>
      <c r="H207" s="3">
        <v>128</v>
      </c>
      <c r="I207" s="4">
        <v>0</v>
      </c>
      <c r="J207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208" spans="1:10" hidden="1" x14ac:dyDescent="0.25">
      <c r="A208" s="1" t="s">
        <v>409</v>
      </c>
      <c r="B208" s="1" t="s">
        <v>430</v>
      </c>
      <c r="C208" s="1" t="s">
        <v>431</v>
      </c>
      <c r="D208">
        <v>210012</v>
      </c>
      <c r="E208" s="2" t="s">
        <v>13</v>
      </c>
      <c r="F208" s="4">
        <v>0.85</v>
      </c>
      <c r="G208" s="3">
        <v>0</v>
      </c>
      <c r="H208" s="3">
        <v>146</v>
      </c>
      <c r="I208" s="4">
        <v>0</v>
      </c>
      <c r="J208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209" spans="1:10" hidden="1" x14ac:dyDescent="0.25">
      <c r="A209" s="1" t="s">
        <v>409</v>
      </c>
      <c r="B209" s="1" t="s">
        <v>432</v>
      </c>
      <c r="C209" s="1" t="s">
        <v>433</v>
      </c>
      <c r="D209">
        <v>210001</v>
      </c>
      <c r="E209" s="2" t="s">
        <v>13</v>
      </c>
      <c r="F209" s="4">
        <v>0.9</v>
      </c>
      <c r="G209" s="3">
        <v>0</v>
      </c>
      <c r="H209" s="3">
        <v>394</v>
      </c>
      <c r="I209" s="4">
        <v>0</v>
      </c>
      <c r="J209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210" spans="1:10" hidden="1" x14ac:dyDescent="0.25">
      <c r="A210" s="1" t="s">
        <v>409</v>
      </c>
      <c r="B210" s="1" t="s">
        <v>434</v>
      </c>
      <c r="C210" s="1" t="s">
        <v>435</v>
      </c>
      <c r="D210">
        <v>210009</v>
      </c>
      <c r="E210" s="2" t="s">
        <v>13</v>
      </c>
      <c r="F210" s="4">
        <v>0.9</v>
      </c>
      <c r="G210" s="3">
        <v>9</v>
      </c>
      <c r="H210" s="3">
        <v>53</v>
      </c>
      <c r="I210" s="4">
        <v>0.17</v>
      </c>
      <c r="J210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211" spans="1:10" hidden="1" x14ac:dyDescent="0.25">
      <c r="A211" s="1" t="s">
        <v>409</v>
      </c>
      <c r="B211" s="1" t="s">
        <v>436</v>
      </c>
      <c r="C211" s="1" t="s">
        <v>437</v>
      </c>
      <c r="D211">
        <v>210008</v>
      </c>
      <c r="E211" s="2" t="s">
        <v>13</v>
      </c>
      <c r="F211" s="4">
        <v>0.85</v>
      </c>
      <c r="G211" s="3">
        <v>0</v>
      </c>
      <c r="H211" s="3">
        <v>74</v>
      </c>
      <c r="I211" s="4">
        <v>0</v>
      </c>
      <c r="J211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212" spans="1:10" hidden="1" x14ac:dyDescent="0.25">
      <c r="A212" s="1" t="s">
        <v>409</v>
      </c>
      <c r="B212" s="1" t="s">
        <v>438</v>
      </c>
      <c r="C212" s="1" t="s">
        <v>439</v>
      </c>
      <c r="D212">
        <v>210014</v>
      </c>
      <c r="E212" s="2" t="s">
        <v>13</v>
      </c>
      <c r="F212" s="4">
        <v>0.9</v>
      </c>
      <c r="G212" s="3">
        <v>0</v>
      </c>
      <c r="H212" s="3">
        <v>94</v>
      </c>
      <c r="I212" s="4">
        <v>0</v>
      </c>
      <c r="J212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213" spans="1:10" hidden="1" x14ac:dyDescent="0.25">
      <c r="A213" s="1" t="s">
        <v>440</v>
      </c>
      <c r="B213" s="1" t="s">
        <v>441</v>
      </c>
      <c r="C213" s="1" t="s">
        <v>442</v>
      </c>
      <c r="D213">
        <v>220001</v>
      </c>
      <c r="E213" s="2" t="s">
        <v>33</v>
      </c>
      <c r="F213" s="4">
        <v>0.9</v>
      </c>
      <c r="G213" s="3">
        <v>114</v>
      </c>
      <c r="H213" s="3">
        <v>121</v>
      </c>
      <c r="I213" s="4">
        <v>0.94210000000000005</v>
      </c>
      <c r="J213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Sí</v>
      </c>
    </row>
    <row r="214" spans="1:10" hidden="1" x14ac:dyDescent="0.25">
      <c r="A214" s="1" t="s">
        <v>440</v>
      </c>
      <c r="B214" s="1" t="s">
        <v>441</v>
      </c>
      <c r="C214" s="1" t="s">
        <v>443</v>
      </c>
      <c r="D214">
        <v>220000</v>
      </c>
      <c r="E214" s="2" t="s">
        <v>16</v>
      </c>
      <c r="F214" s="4">
        <v>0.9</v>
      </c>
      <c r="G214" s="3">
        <v>0</v>
      </c>
      <c r="H214" s="3">
        <v>7</v>
      </c>
      <c r="I214" s="4">
        <v>0</v>
      </c>
      <c r="J214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215" spans="1:10" hidden="1" x14ac:dyDescent="0.25">
      <c r="A215" s="1" t="s">
        <v>440</v>
      </c>
      <c r="B215" s="1" t="s">
        <v>444</v>
      </c>
      <c r="C215" s="1" t="s">
        <v>445</v>
      </c>
      <c r="D215">
        <v>220005</v>
      </c>
      <c r="E215" s="2" t="s">
        <v>13</v>
      </c>
      <c r="F215" s="4">
        <v>0.9</v>
      </c>
      <c r="G215" s="3">
        <v>27</v>
      </c>
      <c r="H215" s="3">
        <v>27</v>
      </c>
      <c r="I215" s="4">
        <v>1</v>
      </c>
      <c r="J215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Sí</v>
      </c>
    </row>
    <row r="216" spans="1:10" hidden="1" x14ac:dyDescent="0.25">
      <c r="A216" s="1" t="s">
        <v>440</v>
      </c>
      <c r="B216" s="1" t="s">
        <v>444</v>
      </c>
      <c r="C216" s="1" t="s">
        <v>446</v>
      </c>
      <c r="D216">
        <v>220009</v>
      </c>
      <c r="E216" s="2" t="s">
        <v>33</v>
      </c>
      <c r="F216" s="4">
        <v>0.9</v>
      </c>
      <c r="G216" s="3">
        <v>12</v>
      </c>
      <c r="H216" s="3">
        <v>47</v>
      </c>
      <c r="I216" s="4">
        <v>0.26</v>
      </c>
      <c r="J216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217" spans="1:10" hidden="1" x14ac:dyDescent="0.25">
      <c r="A217" s="1" t="s">
        <v>440</v>
      </c>
      <c r="B217" s="1" t="s">
        <v>444</v>
      </c>
      <c r="C217" s="1" t="s">
        <v>447</v>
      </c>
      <c r="D217">
        <v>220007</v>
      </c>
      <c r="E217" s="2" t="s">
        <v>33</v>
      </c>
      <c r="F217" s="4">
        <v>0.85</v>
      </c>
      <c r="G217" s="3">
        <v>29</v>
      </c>
      <c r="H217" s="3">
        <v>34</v>
      </c>
      <c r="I217" s="4">
        <v>0.85289999999999999</v>
      </c>
      <c r="J217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Sí</v>
      </c>
    </row>
    <row r="218" spans="1:10" hidden="1" x14ac:dyDescent="0.25">
      <c r="A218" s="1" t="s">
        <v>440</v>
      </c>
      <c r="B218" s="1" t="s">
        <v>448</v>
      </c>
      <c r="C218" s="1" t="s">
        <v>449</v>
      </c>
      <c r="D218">
        <v>220003</v>
      </c>
      <c r="E218" s="2" t="s">
        <v>33</v>
      </c>
      <c r="F218" s="4">
        <v>0.85</v>
      </c>
      <c r="G218" s="3">
        <v>2</v>
      </c>
      <c r="H218" s="3">
        <v>32</v>
      </c>
      <c r="I218" s="4">
        <v>6.25E-2</v>
      </c>
      <c r="J218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219" spans="1:10" x14ac:dyDescent="0.25">
      <c r="A219" s="1" t="s">
        <v>440</v>
      </c>
      <c r="B219" s="1" t="s">
        <v>448</v>
      </c>
      <c r="C219" s="1" t="s">
        <v>450</v>
      </c>
      <c r="D219">
        <v>220006</v>
      </c>
      <c r="E219" s="2" t="s">
        <v>13</v>
      </c>
      <c r="F219" s="4" t="s">
        <v>17</v>
      </c>
      <c r="G219" s="4" t="s">
        <v>17</v>
      </c>
      <c r="H219" s="4" t="s">
        <v>17</v>
      </c>
      <c r="I219" s="4" t="s">
        <v>17</v>
      </c>
      <c r="J219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 APLICA</v>
      </c>
    </row>
    <row r="220" spans="1:10" hidden="1" x14ac:dyDescent="0.25">
      <c r="A220" s="1" t="s">
        <v>440</v>
      </c>
      <c r="B220" s="1" t="s">
        <v>451</v>
      </c>
      <c r="C220" s="1" t="s">
        <v>452</v>
      </c>
      <c r="D220">
        <v>220010</v>
      </c>
      <c r="E220" s="2" t="s">
        <v>13</v>
      </c>
      <c r="F220" s="4">
        <v>0.9</v>
      </c>
      <c r="G220" s="3">
        <v>102</v>
      </c>
      <c r="H220" s="3">
        <v>107</v>
      </c>
      <c r="I220" s="4">
        <v>0.95320000000000005</v>
      </c>
      <c r="J220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Sí</v>
      </c>
    </row>
    <row r="221" spans="1:10" hidden="1" x14ac:dyDescent="0.25">
      <c r="A221" s="1" t="s">
        <v>440</v>
      </c>
      <c r="B221" s="1" t="s">
        <v>453</v>
      </c>
      <c r="C221" s="1" t="s">
        <v>454</v>
      </c>
      <c r="D221">
        <v>220004</v>
      </c>
      <c r="E221" s="2" t="s">
        <v>13</v>
      </c>
      <c r="F221" s="4">
        <v>0.9</v>
      </c>
      <c r="G221" s="3">
        <v>0</v>
      </c>
      <c r="H221" s="3">
        <v>41</v>
      </c>
      <c r="I221" s="4">
        <v>0</v>
      </c>
      <c r="J221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222" spans="1:10" hidden="1" x14ac:dyDescent="0.25">
      <c r="A222" s="1" t="s">
        <v>440</v>
      </c>
      <c r="B222" s="1" t="s">
        <v>455</v>
      </c>
      <c r="C222" s="1" t="s">
        <v>456</v>
      </c>
      <c r="D222">
        <v>220008</v>
      </c>
      <c r="E222" s="2" t="s">
        <v>13</v>
      </c>
      <c r="F222" s="4">
        <v>0.9</v>
      </c>
      <c r="G222" s="3">
        <v>25</v>
      </c>
      <c r="H222" s="3">
        <v>34</v>
      </c>
      <c r="I222" s="4">
        <v>0.74</v>
      </c>
      <c r="J222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223" spans="1:10" x14ac:dyDescent="0.25">
      <c r="A223" s="1" t="s">
        <v>440</v>
      </c>
      <c r="B223" s="1" t="s">
        <v>457</v>
      </c>
      <c r="C223" s="1" t="s">
        <v>458</v>
      </c>
      <c r="D223">
        <v>220002</v>
      </c>
      <c r="E223" s="2" t="s">
        <v>13</v>
      </c>
      <c r="F223" s="4" t="s">
        <v>17</v>
      </c>
      <c r="G223" s="4" t="s">
        <v>17</v>
      </c>
      <c r="H223" s="4" t="s">
        <v>17</v>
      </c>
      <c r="I223" s="4" t="s">
        <v>17</v>
      </c>
      <c r="J223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 APLICA</v>
      </c>
    </row>
    <row r="224" spans="1:10" x14ac:dyDescent="0.25">
      <c r="A224" s="1" t="s">
        <v>459</v>
      </c>
      <c r="B224" s="1" t="s">
        <v>460</v>
      </c>
      <c r="C224" s="1" t="s">
        <v>461</v>
      </c>
      <c r="D224">
        <v>230003</v>
      </c>
      <c r="E224" s="2" t="s">
        <v>33</v>
      </c>
      <c r="F224" s="4" t="s">
        <v>17</v>
      </c>
      <c r="G224" s="4" t="s">
        <v>17</v>
      </c>
      <c r="H224" s="4" t="s">
        <v>17</v>
      </c>
      <c r="I224" s="4" t="s">
        <v>17</v>
      </c>
      <c r="J224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 APLICA</v>
      </c>
    </row>
    <row r="225" spans="1:10" x14ac:dyDescent="0.25">
      <c r="A225" s="1" t="s">
        <v>459</v>
      </c>
      <c r="B225" s="1" t="s">
        <v>460</v>
      </c>
      <c r="C225" s="1" t="s">
        <v>462</v>
      </c>
      <c r="D225">
        <v>230002</v>
      </c>
      <c r="E225" s="2" t="s">
        <v>33</v>
      </c>
      <c r="F225" s="4" t="s">
        <v>17</v>
      </c>
      <c r="G225" s="4" t="s">
        <v>17</v>
      </c>
      <c r="H225" s="4" t="s">
        <v>17</v>
      </c>
      <c r="I225" s="4" t="s">
        <v>17</v>
      </c>
      <c r="J225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 APLICA</v>
      </c>
    </row>
    <row r="226" spans="1:10" hidden="1" x14ac:dyDescent="0.25">
      <c r="A226" s="1" t="s">
        <v>459</v>
      </c>
      <c r="B226" s="1" t="s">
        <v>460</v>
      </c>
      <c r="C226" s="1" t="s">
        <v>463</v>
      </c>
      <c r="D226">
        <v>230004</v>
      </c>
      <c r="E226" s="2" t="s">
        <v>33</v>
      </c>
      <c r="F226" s="4">
        <v>0.9</v>
      </c>
      <c r="G226" s="3">
        <v>34</v>
      </c>
      <c r="H226" s="3">
        <v>34</v>
      </c>
      <c r="I226" s="4">
        <v>1</v>
      </c>
      <c r="J226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Sí</v>
      </c>
    </row>
    <row r="227" spans="1:10" x14ac:dyDescent="0.25">
      <c r="A227" s="1" t="s">
        <v>459</v>
      </c>
      <c r="B227" s="1" t="s">
        <v>460</v>
      </c>
      <c r="C227" s="1" t="s">
        <v>464</v>
      </c>
      <c r="D227">
        <v>230000</v>
      </c>
      <c r="E227" s="2" t="s">
        <v>16</v>
      </c>
      <c r="F227" s="4" t="s">
        <v>17</v>
      </c>
      <c r="G227" s="4" t="s">
        <v>17</v>
      </c>
      <c r="H227" s="4" t="s">
        <v>17</v>
      </c>
      <c r="I227" s="4" t="s">
        <v>17</v>
      </c>
      <c r="J227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 APLICA</v>
      </c>
    </row>
    <row r="228" spans="1:10" hidden="1" x14ac:dyDescent="0.25">
      <c r="A228" s="1" t="s">
        <v>459</v>
      </c>
      <c r="B228" s="1" t="s">
        <v>465</v>
      </c>
      <c r="C228" s="1" t="s">
        <v>466</v>
      </c>
      <c r="D228">
        <v>230001</v>
      </c>
      <c r="E228" s="2" t="s">
        <v>13</v>
      </c>
      <c r="F228" s="4">
        <v>0.9</v>
      </c>
      <c r="G228" s="3">
        <v>178</v>
      </c>
      <c r="H228" s="3">
        <v>184</v>
      </c>
      <c r="I228" s="4">
        <v>0.97</v>
      </c>
      <c r="J228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Sí</v>
      </c>
    </row>
    <row r="229" spans="1:10" x14ac:dyDescent="0.25">
      <c r="A229" s="1" t="s">
        <v>467</v>
      </c>
      <c r="B229" s="1" t="s">
        <v>468</v>
      </c>
      <c r="C229" s="1" t="s">
        <v>469</v>
      </c>
      <c r="D229">
        <v>240000</v>
      </c>
      <c r="E229" s="2" t="s">
        <v>16</v>
      </c>
      <c r="F229" s="4" t="s">
        <v>17</v>
      </c>
      <c r="G229" s="4" t="s">
        <v>17</v>
      </c>
      <c r="H229" s="4" t="s">
        <v>17</v>
      </c>
      <c r="I229" s="4" t="s">
        <v>17</v>
      </c>
      <c r="J229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 APLICA</v>
      </c>
    </row>
    <row r="230" spans="1:10" hidden="1" x14ac:dyDescent="0.25">
      <c r="A230" s="1" t="s">
        <v>467</v>
      </c>
      <c r="B230" s="1" t="s">
        <v>470</v>
      </c>
      <c r="C230" s="1" t="s">
        <v>471</v>
      </c>
      <c r="D230">
        <v>240001</v>
      </c>
      <c r="E230" s="2" t="s">
        <v>13</v>
      </c>
      <c r="F230" s="4">
        <v>0.9</v>
      </c>
      <c r="G230" s="3">
        <v>2</v>
      </c>
      <c r="H230" s="3">
        <v>207</v>
      </c>
      <c r="I230" s="4">
        <v>0.01</v>
      </c>
      <c r="J230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231" spans="1:10" ht="25.5" hidden="1" x14ac:dyDescent="0.25">
      <c r="A231" s="1" t="s">
        <v>467</v>
      </c>
      <c r="B231" s="1" t="s">
        <v>472</v>
      </c>
      <c r="C231" s="1" t="s">
        <v>473</v>
      </c>
      <c r="D231">
        <v>240002</v>
      </c>
      <c r="E231" s="2" t="s">
        <v>13</v>
      </c>
      <c r="F231" s="4">
        <v>0.9</v>
      </c>
      <c r="G231" s="3">
        <v>0</v>
      </c>
      <c r="H231" s="3">
        <v>80</v>
      </c>
      <c r="I231" s="4">
        <v>0</v>
      </c>
      <c r="J231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232" spans="1:10" hidden="1" x14ac:dyDescent="0.25">
      <c r="A232" s="1" t="s">
        <v>467</v>
      </c>
      <c r="B232" s="1" t="s">
        <v>474</v>
      </c>
      <c r="C232" s="1" t="s">
        <v>475</v>
      </c>
      <c r="D232">
        <v>240003</v>
      </c>
      <c r="E232" s="2" t="s">
        <v>13</v>
      </c>
      <c r="F232" s="4">
        <v>0.9</v>
      </c>
      <c r="G232" s="3">
        <v>2</v>
      </c>
      <c r="H232" s="3">
        <v>67</v>
      </c>
      <c r="I232" s="4">
        <v>0.03</v>
      </c>
      <c r="J232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233" spans="1:10" x14ac:dyDescent="0.25">
      <c r="A233" s="1" t="s">
        <v>476</v>
      </c>
      <c r="B233" s="1" t="s">
        <v>477</v>
      </c>
      <c r="C233" s="1" t="s">
        <v>478</v>
      </c>
      <c r="D233">
        <v>250000</v>
      </c>
      <c r="E233" s="2" t="s">
        <v>16</v>
      </c>
      <c r="F233" s="4" t="s">
        <v>17</v>
      </c>
      <c r="G233" s="4" t="s">
        <v>17</v>
      </c>
      <c r="H233" s="4" t="s">
        <v>17</v>
      </c>
      <c r="I233" s="4" t="s">
        <v>17</v>
      </c>
      <c r="J233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 APLICA</v>
      </c>
    </row>
    <row r="234" spans="1:10" x14ac:dyDescent="0.25">
      <c r="A234" s="1" t="s">
        <v>476</v>
      </c>
      <c r="B234" s="1" t="s">
        <v>479</v>
      </c>
      <c r="C234" s="1" t="s">
        <v>480</v>
      </c>
      <c r="D234">
        <v>250004</v>
      </c>
      <c r="E234" s="2" t="s">
        <v>13</v>
      </c>
      <c r="F234" s="4" t="s">
        <v>17</v>
      </c>
      <c r="G234" s="4" t="s">
        <v>17</v>
      </c>
      <c r="H234" s="4" t="s">
        <v>17</v>
      </c>
      <c r="I234" s="4" t="s">
        <v>17</v>
      </c>
      <c r="J234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 APLICA</v>
      </c>
    </row>
    <row r="235" spans="1:10" hidden="1" x14ac:dyDescent="0.25">
      <c r="A235" s="1" t="s">
        <v>476</v>
      </c>
      <c r="B235" s="1" t="s">
        <v>481</v>
      </c>
      <c r="C235" s="1" t="s">
        <v>482</v>
      </c>
      <c r="D235">
        <v>250002</v>
      </c>
      <c r="E235" s="2" t="s">
        <v>13</v>
      </c>
      <c r="F235" s="4">
        <v>0.85</v>
      </c>
      <c r="G235" s="3">
        <v>107</v>
      </c>
      <c r="H235" s="3">
        <v>235</v>
      </c>
      <c r="I235" s="4">
        <v>0.46</v>
      </c>
      <c r="J235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236" spans="1:10" hidden="1" x14ac:dyDescent="0.25">
      <c r="A236" s="1" t="s">
        <v>476</v>
      </c>
      <c r="B236" s="1" t="s">
        <v>483</v>
      </c>
      <c r="C236" s="1" t="s">
        <v>484</v>
      </c>
      <c r="D236">
        <v>250001</v>
      </c>
      <c r="E236" s="2" t="s">
        <v>13</v>
      </c>
      <c r="F236" s="4">
        <v>0.8</v>
      </c>
      <c r="G236" s="3">
        <v>299</v>
      </c>
      <c r="H236" s="3">
        <v>427</v>
      </c>
      <c r="I236" s="4">
        <v>0.70020000000000004</v>
      </c>
      <c r="J236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237" spans="1:10" hidden="1" x14ac:dyDescent="0.25">
      <c r="A237" s="1" t="s">
        <v>476</v>
      </c>
      <c r="B237" s="1" t="s">
        <v>485</v>
      </c>
      <c r="C237" s="1" t="s">
        <v>486</v>
      </c>
      <c r="D237">
        <v>250003</v>
      </c>
      <c r="E237" s="2" t="s">
        <v>13</v>
      </c>
      <c r="F237" s="4">
        <v>0.9</v>
      </c>
      <c r="G237" s="3">
        <v>44</v>
      </c>
      <c r="H237" s="3">
        <v>56</v>
      </c>
      <c r="I237" s="4">
        <v>0.79</v>
      </c>
      <c r="J237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238" spans="1:10" x14ac:dyDescent="0.25">
      <c r="A238" s="1" t="s">
        <v>487</v>
      </c>
      <c r="B238" s="1" t="s">
        <v>488</v>
      </c>
      <c r="C238" s="1" t="s">
        <v>489</v>
      </c>
      <c r="D238">
        <v>150200</v>
      </c>
      <c r="E238" s="2" t="s">
        <v>16</v>
      </c>
      <c r="F238" s="4" t="s">
        <v>17</v>
      </c>
      <c r="G238" s="4" t="s">
        <v>17</v>
      </c>
      <c r="H238" s="4" t="s">
        <v>17</v>
      </c>
      <c r="I238" s="4" t="s">
        <v>17</v>
      </c>
      <c r="J238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 APLICA</v>
      </c>
    </row>
    <row r="239" spans="1:10" hidden="1" x14ac:dyDescent="0.25">
      <c r="A239" s="1" t="s">
        <v>487</v>
      </c>
      <c r="B239" s="1" t="s">
        <v>490</v>
      </c>
      <c r="C239" s="1" t="s">
        <v>491</v>
      </c>
      <c r="D239">
        <v>150201</v>
      </c>
      <c r="E239" s="2" t="s">
        <v>13</v>
      </c>
      <c r="F239" s="4">
        <v>0.8</v>
      </c>
      <c r="G239" s="3">
        <v>6</v>
      </c>
      <c r="H239" s="3">
        <v>255</v>
      </c>
      <c r="I239" s="4">
        <v>2.35E-2</v>
      </c>
      <c r="J239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240" spans="1:10" hidden="1" x14ac:dyDescent="0.25">
      <c r="A240" s="1" t="s">
        <v>487</v>
      </c>
      <c r="B240" s="1" t="s">
        <v>492</v>
      </c>
      <c r="C240" s="1" t="s">
        <v>493</v>
      </c>
      <c r="D240">
        <v>150202</v>
      </c>
      <c r="E240" s="2" t="s">
        <v>13</v>
      </c>
      <c r="F240" s="4">
        <v>0.8</v>
      </c>
      <c r="G240" s="3">
        <v>115</v>
      </c>
      <c r="H240" s="3">
        <v>530</v>
      </c>
      <c r="I240" s="4">
        <v>0.22</v>
      </c>
      <c r="J240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241" spans="1:10" hidden="1" x14ac:dyDescent="0.25">
      <c r="A241" s="1" t="s">
        <v>487</v>
      </c>
      <c r="B241" s="1" t="s">
        <v>494</v>
      </c>
      <c r="C241" s="1" t="s">
        <v>495</v>
      </c>
      <c r="D241">
        <v>150203</v>
      </c>
      <c r="E241" s="2" t="s">
        <v>13</v>
      </c>
      <c r="F241" s="4">
        <v>0.9</v>
      </c>
      <c r="G241" s="3">
        <v>66</v>
      </c>
      <c r="H241" s="3">
        <v>256</v>
      </c>
      <c r="I241" s="4">
        <v>0.26</v>
      </c>
      <c r="J241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242" spans="1:10" hidden="1" x14ac:dyDescent="0.25">
      <c r="A242" s="1" t="s">
        <v>487</v>
      </c>
      <c r="B242" s="1" t="s">
        <v>496</v>
      </c>
      <c r="C242" s="1" t="s">
        <v>497</v>
      </c>
      <c r="D242">
        <v>150204</v>
      </c>
      <c r="E242" s="2" t="s">
        <v>13</v>
      </c>
      <c r="F242" s="4">
        <v>0.85</v>
      </c>
      <c r="G242" s="3">
        <v>8</v>
      </c>
      <c r="H242" s="3">
        <v>37</v>
      </c>
      <c r="I242" s="4">
        <v>0.22</v>
      </c>
      <c r="J242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243" spans="1:10" hidden="1" x14ac:dyDescent="0.25">
      <c r="A243" s="1" t="s">
        <v>487</v>
      </c>
      <c r="B243" s="1" t="s">
        <v>498</v>
      </c>
      <c r="C243" s="1" t="s">
        <v>499</v>
      </c>
      <c r="D243">
        <v>150205</v>
      </c>
      <c r="E243" s="2" t="s">
        <v>13</v>
      </c>
      <c r="F243" s="4">
        <v>0.85</v>
      </c>
      <c r="G243" s="3">
        <v>0</v>
      </c>
      <c r="H243" s="3">
        <v>45</v>
      </c>
      <c r="I243" s="4">
        <v>0</v>
      </c>
      <c r="J243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244" spans="1:10" hidden="1" x14ac:dyDescent="0.25">
      <c r="A244" s="1" t="s">
        <v>487</v>
      </c>
      <c r="B244" s="1" t="s">
        <v>500</v>
      </c>
      <c r="C244" s="1" t="s">
        <v>501</v>
      </c>
      <c r="D244">
        <v>150206</v>
      </c>
      <c r="E244" s="2" t="s">
        <v>13</v>
      </c>
      <c r="F244" s="4">
        <v>0.85</v>
      </c>
      <c r="G244" s="3">
        <v>0</v>
      </c>
      <c r="H244" s="3">
        <v>88</v>
      </c>
      <c r="I244" s="4">
        <v>0</v>
      </c>
      <c r="J244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245" spans="1:10" hidden="1" x14ac:dyDescent="0.25">
      <c r="A245" s="1" t="s">
        <v>487</v>
      </c>
      <c r="B245" s="1" t="s">
        <v>502</v>
      </c>
      <c r="C245" s="1" t="s">
        <v>503</v>
      </c>
      <c r="D245">
        <v>150207</v>
      </c>
      <c r="E245" s="2" t="s">
        <v>13</v>
      </c>
      <c r="F245" s="4">
        <v>0.9</v>
      </c>
      <c r="G245" s="3">
        <v>4</v>
      </c>
      <c r="H245" s="3">
        <v>55</v>
      </c>
      <c r="I245" s="4">
        <v>7.2700000000000001E-2</v>
      </c>
      <c r="J245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246" spans="1:10" hidden="1" x14ac:dyDescent="0.25">
      <c r="A246" s="1" t="s">
        <v>487</v>
      </c>
      <c r="B246" s="1" t="s">
        <v>504</v>
      </c>
      <c r="C246" s="1" t="s">
        <v>505</v>
      </c>
      <c r="D246">
        <v>150208</v>
      </c>
      <c r="E246" s="2" t="s">
        <v>13</v>
      </c>
      <c r="F246" s="4">
        <v>0.9</v>
      </c>
      <c r="G246" s="3">
        <v>20</v>
      </c>
      <c r="H246" s="3">
        <v>159</v>
      </c>
      <c r="I246" s="4">
        <v>0.13</v>
      </c>
      <c r="J246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247" spans="1:10" hidden="1" x14ac:dyDescent="0.25">
      <c r="A247" s="1" t="s">
        <v>487</v>
      </c>
      <c r="B247" s="1" t="s">
        <v>506</v>
      </c>
      <c r="C247" s="1" t="s">
        <v>507</v>
      </c>
      <c r="D247">
        <v>150209</v>
      </c>
      <c r="E247" s="2" t="s">
        <v>13</v>
      </c>
      <c r="F247" s="4">
        <v>0.9</v>
      </c>
      <c r="G247" s="3">
        <v>38</v>
      </c>
      <c r="H247" s="3">
        <v>193</v>
      </c>
      <c r="I247" s="4">
        <v>0.2</v>
      </c>
      <c r="J247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248" spans="1:10" hidden="1" x14ac:dyDescent="0.25">
      <c r="A248" s="1" t="s">
        <v>508</v>
      </c>
      <c r="B248" s="1" t="s">
        <v>509</v>
      </c>
      <c r="C248" s="1" t="s">
        <v>510</v>
      </c>
      <c r="D248">
        <v>70101</v>
      </c>
      <c r="E248" s="2" t="s">
        <v>16</v>
      </c>
      <c r="F248" s="4">
        <v>0.8</v>
      </c>
      <c r="G248" s="3">
        <v>216</v>
      </c>
      <c r="H248" s="3">
        <v>626</v>
      </c>
      <c r="I248" s="4">
        <v>0.35</v>
      </c>
      <c r="J248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  <row r="249" spans="1:10" hidden="1" x14ac:dyDescent="0.25">
      <c r="A249" s="1" t="s">
        <v>508</v>
      </c>
      <c r="B249" s="1" t="s">
        <v>511</v>
      </c>
      <c r="C249" s="1" t="s">
        <v>512</v>
      </c>
      <c r="D249">
        <v>70102</v>
      </c>
      <c r="E249" s="2" t="s">
        <v>13</v>
      </c>
      <c r="F249" s="4">
        <v>0.9</v>
      </c>
      <c r="G249" s="3">
        <v>128</v>
      </c>
      <c r="H249" s="3">
        <v>193</v>
      </c>
      <c r="I249" s="4">
        <v>0.66320000000000001</v>
      </c>
      <c r="J249" s="3" t="str">
        <f>IF(Tabla13[[#This Row],[Numerador]]="NO APLICA","NO APLICA",IF(Tabla13[[#This Row],[Numerador]]="NO APLICA*","NO APLICA*",IF(AND(Tabla13[[#This Row],[Valor logrado]]&gt;=Tabla13[[#This Row],[Meta]],Tabla13[[#This Row],[Valor logrado]]&gt;0,Tabla13[[#This Row],[Meta]]&gt;0),"Sí","No")))</f>
        <v>No</v>
      </c>
    </row>
  </sheetData>
  <pageMargins left="0.7" right="0.7" top="0.75" bottom="0.75" header="0.3" footer="0.3"/>
  <tableParts count="1">
    <tablePart r:id="rId1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6955F3-9564-498F-8C92-9EE25DFA1191}">
  <sheetPr codeName="Hoja34">
    <tabColor theme="3" tint="0.59999389629810485"/>
  </sheetPr>
  <dimension ref="A1:J249"/>
  <sheetViews>
    <sheetView workbookViewId="0"/>
  </sheetViews>
  <sheetFormatPr baseColWidth="10" defaultColWidth="11.42578125" defaultRowHeight="15" x14ac:dyDescent="0.25"/>
  <cols>
    <col min="1" max="1" width="21.7109375" bestFit="1" customWidth="1"/>
    <col min="2" max="2" width="74.85546875" customWidth="1"/>
    <col min="3" max="3" width="36.28515625" customWidth="1"/>
    <col min="4" max="4" width="25.140625" customWidth="1"/>
    <col min="5" max="5" width="17.7109375" bestFit="1" customWidth="1"/>
    <col min="6" max="6" width="14.7109375" style="4" customWidth="1"/>
    <col min="7" max="7" width="13.28515625" style="3" customWidth="1"/>
    <col min="8" max="8" width="15.28515625" style="3" customWidth="1"/>
    <col min="9" max="9" width="15" style="4" customWidth="1"/>
    <col min="10" max="10" width="15.85546875" style="3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4" t="s">
        <v>5</v>
      </c>
      <c r="G1" s="3" t="s">
        <v>6</v>
      </c>
      <c r="H1" s="3" t="s">
        <v>7</v>
      </c>
      <c r="I1" s="4" t="s">
        <v>8</v>
      </c>
      <c r="J1" s="3" t="s">
        <v>9</v>
      </c>
    </row>
    <row r="2" spans="1:10" x14ac:dyDescent="0.25">
      <c r="A2" s="1" t="s">
        <v>10</v>
      </c>
      <c r="B2" s="1" t="s">
        <v>11</v>
      </c>
      <c r="C2" s="1" t="s">
        <v>12</v>
      </c>
      <c r="D2">
        <v>150102</v>
      </c>
      <c r="E2" s="2" t="s">
        <v>13</v>
      </c>
      <c r="F2" s="4">
        <v>0.76</v>
      </c>
      <c r="J2" s="3" t="str">
        <f>IF(AND(Tabla1152037[[#This Row],[Valor logrado]]&gt;=Tabla1152037[[#This Row],[Meta]],Tabla1152037[[#This Row],[Valor logrado]]&gt;0,Tabla1152037[[#This Row],[Meta]]&gt;0),"Sí","No")</f>
        <v>No</v>
      </c>
    </row>
    <row r="3" spans="1:10" x14ac:dyDescent="0.25">
      <c r="A3" s="1" t="s">
        <v>10</v>
      </c>
      <c r="B3" s="1" t="s">
        <v>14</v>
      </c>
      <c r="C3" s="1" t="s">
        <v>15</v>
      </c>
      <c r="D3">
        <v>150101</v>
      </c>
      <c r="E3" s="2" t="s">
        <v>16</v>
      </c>
      <c r="F3" s="4">
        <v>0.76</v>
      </c>
      <c r="J3" s="3" t="str">
        <f>IF(AND(Tabla1152037[[#This Row],[Valor logrado]]&gt;=Tabla1152037[[#This Row],[Meta]],Tabla1152037[[#This Row],[Valor logrado]]&gt;0,Tabla1152037[[#This Row],[Meta]]&gt;0),"Sí","No")</f>
        <v>No</v>
      </c>
    </row>
    <row r="4" spans="1:10" x14ac:dyDescent="0.25">
      <c r="A4" s="1" t="s">
        <v>10</v>
      </c>
      <c r="B4" s="1" t="s">
        <v>18</v>
      </c>
      <c r="C4" s="1" t="s">
        <v>19</v>
      </c>
      <c r="D4">
        <v>150103</v>
      </c>
      <c r="E4" s="2" t="s">
        <v>13</v>
      </c>
      <c r="F4" s="4">
        <v>0.76</v>
      </c>
      <c r="J4" s="3" t="str">
        <f>IF(AND(Tabla1152037[[#This Row],[Valor logrado]]&gt;=Tabla1152037[[#This Row],[Meta]],Tabla1152037[[#This Row],[Valor logrado]]&gt;0,Tabla1152037[[#This Row],[Meta]]&gt;0),"Sí","No")</f>
        <v>No</v>
      </c>
    </row>
    <row r="5" spans="1:10" x14ac:dyDescent="0.25">
      <c r="A5" s="1" t="s">
        <v>10</v>
      </c>
      <c r="B5" s="1" t="s">
        <v>20</v>
      </c>
      <c r="C5" s="1" t="s">
        <v>21</v>
      </c>
      <c r="D5">
        <v>150104</v>
      </c>
      <c r="E5" s="2" t="s">
        <v>13</v>
      </c>
      <c r="F5" s="4">
        <v>0.76</v>
      </c>
      <c r="J5" s="3" t="str">
        <f>IF(AND(Tabla1152037[[#This Row],[Valor logrado]]&gt;=Tabla1152037[[#This Row],[Meta]],Tabla1152037[[#This Row],[Valor logrado]]&gt;0,Tabla1152037[[#This Row],[Meta]]&gt;0),"Sí","No")</f>
        <v>No</v>
      </c>
    </row>
    <row r="6" spans="1:10" x14ac:dyDescent="0.25">
      <c r="A6" s="1" t="s">
        <v>10</v>
      </c>
      <c r="B6" s="1" t="s">
        <v>22</v>
      </c>
      <c r="C6" s="1" t="s">
        <v>23</v>
      </c>
      <c r="D6">
        <v>150105</v>
      </c>
      <c r="E6" s="2" t="s">
        <v>13</v>
      </c>
      <c r="F6" s="4">
        <v>0.76</v>
      </c>
      <c r="J6" s="3" t="str">
        <f>IF(AND(Tabla1152037[[#This Row],[Valor logrado]]&gt;=Tabla1152037[[#This Row],[Meta]],Tabla1152037[[#This Row],[Valor logrado]]&gt;0,Tabla1152037[[#This Row],[Meta]]&gt;0),"Sí","No")</f>
        <v>No</v>
      </c>
    </row>
    <row r="7" spans="1:10" x14ac:dyDescent="0.25">
      <c r="A7" s="1" t="s">
        <v>10</v>
      </c>
      <c r="B7" s="1" t="s">
        <v>24</v>
      </c>
      <c r="C7" s="1" t="s">
        <v>25</v>
      </c>
      <c r="D7">
        <v>150106</v>
      </c>
      <c r="E7" s="2" t="s">
        <v>13</v>
      </c>
      <c r="F7" s="4">
        <v>0.76</v>
      </c>
      <c r="J7" s="3" t="str">
        <f>IF(AND(Tabla1152037[[#This Row],[Valor logrado]]&gt;=Tabla1152037[[#This Row],[Meta]],Tabla1152037[[#This Row],[Valor logrado]]&gt;0,Tabla1152037[[#This Row],[Meta]]&gt;0),"Sí","No")</f>
        <v>No</v>
      </c>
    </row>
    <row r="8" spans="1:10" x14ac:dyDescent="0.25">
      <c r="A8" s="1" t="s">
        <v>10</v>
      </c>
      <c r="B8" s="1" t="s">
        <v>26</v>
      </c>
      <c r="C8" s="1" t="s">
        <v>27</v>
      </c>
      <c r="D8">
        <v>150107</v>
      </c>
      <c r="E8" s="2" t="s">
        <v>13</v>
      </c>
      <c r="F8" s="4">
        <v>0.76</v>
      </c>
      <c r="J8" s="3" t="str">
        <f>IF(AND(Tabla1152037[[#This Row],[Valor logrado]]&gt;=Tabla1152037[[#This Row],[Meta]],Tabla1152037[[#This Row],[Valor logrado]]&gt;0,Tabla1152037[[#This Row],[Meta]]&gt;0),"Sí","No")</f>
        <v>No</v>
      </c>
    </row>
    <row r="9" spans="1:10" x14ac:dyDescent="0.25">
      <c r="A9" s="1" t="s">
        <v>10</v>
      </c>
      <c r="B9" s="1" t="s">
        <v>28</v>
      </c>
      <c r="C9" s="1" t="s">
        <v>29</v>
      </c>
      <c r="D9">
        <v>150108</v>
      </c>
      <c r="E9" s="2" t="s">
        <v>13</v>
      </c>
      <c r="F9" s="4">
        <v>0.76</v>
      </c>
      <c r="J9" s="3" t="str">
        <f>IF(AND(Tabla1152037[[#This Row],[Valor logrado]]&gt;=Tabla1152037[[#This Row],[Meta]],Tabla1152037[[#This Row],[Valor logrado]]&gt;0,Tabla1152037[[#This Row],[Meta]]&gt;0),"Sí","No")</f>
        <v>No</v>
      </c>
    </row>
    <row r="10" spans="1:10" x14ac:dyDescent="0.25">
      <c r="A10" s="1" t="s">
        <v>30</v>
      </c>
      <c r="B10" s="1" t="s">
        <v>31</v>
      </c>
      <c r="C10" s="1" t="s">
        <v>32</v>
      </c>
      <c r="D10">
        <v>10003</v>
      </c>
      <c r="E10" s="2" t="s">
        <v>33</v>
      </c>
      <c r="F10" s="4" t="s">
        <v>17</v>
      </c>
      <c r="J10" s="3" t="str">
        <f>IF(AND(Tabla1152037[[#This Row],[Valor logrado]]&gt;=Tabla1152037[[#This Row],[Meta]],Tabla1152037[[#This Row],[Valor logrado]]&gt;0,Tabla1152037[[#This Row],[Meta]]&gt;0),"Sí","No")</f>
        <v>No</v>
      </c>
    </row>
    <row r="11" spans="1:10" x14ac:dyDescent="0.25">
      <c r="A11" s="1" t="s">
        <v>30</v>
      </c>
      <c r="B11" s="1" t="s">
        <v>31</v>
      </c>
      <c r="C11" s="1" t="s">
        <v>34</v>
      </c>
      <c r="D11">
        <v>10001</v>
      </c>
      <c r="E11" s="2" t="s">
        <v>33</v>
      </c>
      <c r="F11" s="4" t="s">
        <v>17</v>
      </c>
      <c r="J11" s="3" t="str">
        <f>IF(AND(Tabla1152037[[#This Row],[Valor logrado]]&gt;=Tabla1152037[[#This Row],[Meta]],Tabla1152037[[#This Row],[Valor logrado]]&gt;0,Tabla1152037[[#This Row],[Meta]]&gt;0),"Sí","No")</f>
        <v>No</v>
      </c>
    </row>
    <row r="12" spans="1:10" x14ac:dyDescent="0.25">
      <c r="A12" s="1" t="s">
        <v>30</v>
      </c>
      <c r="B12" s="1" t="s">
        <v>31</v>
      </c>
      <c r="C12" s="1" t="s">
        <v>35</v>
      </c>
      <c r="D12">
        <v>10000</v>
      </c>
      <c r="E12" s="2" t="s">
        <v>16</v>
      </c>
      <c r="F12" s="4">
        <v>0.7</v>
      </c>
      <c r="J12" s="3" t="str">
        <f>IF(AND(Tabla1152037[[#This Row],[Valor logrado]]&gt;=Tabla1152037[[#This Row],[Meta]],Tabla1152037[[#This Row],[Valor logrado]]&gt;0,Tabla1152037[[#This Row],[Meta]]&gt;0),"Sí","No")</f>
        <v>No</v>
      </c>
    </row>
    <row r="13" spans="1:10" x14ac:dyDescent="0.25">
      <c r="A13" s="1" t="s">
        <v>30</v>
      </c>
      <c r="B13" s="1" t="s">
        <v>31</v>
      </c>
      <c r="C13" s="1" t="s">
        <v>36</v>
      </c>
      <c r="D13">
        <v>10005</v>
      </c>
      <c r="E13" s="2" t="s">
        <v>33</v>
      </c>
      <c r="F13" s="4" t="s">
        <v>17</v>
      </c>
      <c r="J13" s="3" t="str">
        <f>IF(AND(Tabla1152037[[#This Row],[Valor logrado]]&gt;=Tabla1152037[[#This Row],[Meta]],Tabla1152037[[#This Row],[Valor logrado]]&gt;0,Tabla1152037[[#This Row],[Meta]]&gt;0),"Sí","No")</f>
        <v>No</v>
      </c>
    </row>
    <row r="14" spans="1:10" x14ac:dyDescent="0.25">
      <c r="A14" s="1" t="s">
        <v>30</v>
      </c>
      <c r="B14" s="1" t="s">
        <v>31</v>
      </c>
      <c r="C14" s="1" t="s">
        <v>37</v>
      </c>
      <c r="D14">
        <v>10006</v>
      </c>
      <c r="E14" s="2" t="s">
        <v>33</v>
      </c>
      <c r="F14" s="4" t="s">
        <v>17</v>
      </c>
      <c r="J14" s="3" t="str">
        <f>IF(AND(Tabla1152037[[#This Row],[Valor logrado]]&gt;=Tabla1152037[[#This Row],[Meta]],Tabla1152037[[#This Row],[Valor logrado]]&gt;0,Tabla1152037[[#This Row],[Meta]]&gt;0),"Sí","No")</f>
        <v>No</v>
      </c>
    </row>
    <row r="15" spans="1:10" x14ac:dyDescent="0.25">
      <c r="A15" s="1" t="s">
        <v>30</v>
      </c>
      <c r="B15" s="1" t="s">
        <v>38</v>
      </c>
      <c r="C15" s="1" t="s">
        <v>39</v>
      </c>
      <c r="D15">
        <v>10007</v>
      </c>
      <c r="E15" s="2" t="s">
        <v>13</v>
      </c>
      <c r="F15" s="4">
        <v>0.7</v>
      </c>
      <c r="J15" s="3" t="str">
        <f>IF(AND(Tabla1152037[[#This Row],[Valor logrado]]&gt;=Tabla1152037[[#This Row],[Meta]],Tabla1152037[[#This Row],[Valor logrado]]&gt;0,Tabla1152037[[#This Row],[Meta]]&gt;0),"Sí","No")</f>
        <v>No</v>
      </c>
    </row>
    <row r="16" spans="1:10" x14ac:dyDescent="0.25">
      <c r="A16" s="1" t="s">
        <v>30</v>
      </c>
      <c r="B16" s="1" t="s">
        <v>40</v>
      </c>
      <c r="C16" s="1" t="s">
        <v>41</v>
      </c>
      <c r="D16">
        <v>10004</v>
      </c>
      <c r="E16" s="2" t="s">
        <v>13</v>
      </c>
      <c r="F16" s="4">
        <v>0.73</v>
      </c>
      <c r="J16" s="3" t="str">
        <f>IF(AND(Tabla1152037[[#This Row],[Valor logrado]]&gt;=Tabla1152037[[#This Row],[Meta]],Tabla1152037[[#This Row],[Valor logrado]]&gt;0,Tabla1152037[[#This Row],[Meta]]&gt;0),"Sí","No")</f>
        <v>No</v>
      </c>
    </row>
    <row r="17" spans="1:10" x14ac:dyDescent="0.25">
      <c r="A17" s="1" t="s">
        <v>30</v>
      </c>
      <c r="B17" s="1" t="s">
        <v>42</v>
      </c>
      <c r="C17" s="1" t="s">
        <v>43</v>
      </c>
      <c r="D17">
        <v>10002</v>
      </c>
      <c r="E17" s="2" t="s">
        <v>13</v>
      </c>
      <c r="F17" s="4">
        <v>0.7</v>
      </c>
      <c r="J17" s="3" t="str">
        <f>IF(AND(Tabla1152037[[#This Row],[Valor logrado]]&gt;=Tabla1152037[[#This Row],[Meta]],Tabla1152037[[#This Row],[Valor logrado]]&gt;0,Tabla1152037[[#This Row],[Meta]]&gt;0),"Sí","No")</f>
        <v>No</v>
      </c>
    </row>
    <row r="18" spans="1:10" x14ac:dyDescent="0.25">
      <c r="A18" s="1" t="s">
        <v>30</v>
      </c>
      <c r="B18" s="1" t="s">
        <v>42</v>
      </c>
      <c r="C18" s="1" t="s">
        <v>44</v>
      </c>
      <c r="D18">
        <v>10009</v>
      </c>
      <c r="E18" s="2" t="s">
        <v>33</v>
      </c>
      <c r="F18" s="4" t="s">
        <v>17</v>
      </c>
      <c r="J18" s="3" t="str">
        <f>IF(AND(Tabla1152037[[#This Row],[Valor logrado]]&gt;=Tabla1152037[[#This Row],[Meta]],Tabla1152037[[#This Row],[Valor logrado]]&gt;0,Tabla1152037[[#This Row],[Meta]]&gt;0),"Sí","No")</f>
        <v>No</v>
      </c>
    </row>
    <row r="19" spans="1:10" x14ac:dyDescent="0.25">
      <c r="A19" s="1" t="s">
        <v>45</v>
      </c>
      <c r="B19" s="1" t="s">
        <v>46</v>
      </c>
      <c r="C19" s="1" t="s">
        <v>47</v>
      </c>
      <c r="D19">
        <v>20000</v>
      </c>
      <c r="E19" s="2" t="s">
        <v>16</v>
      </c>
      <c r="F19" s="4">
        <v>0.7</v>
      </c>
      <c r="J19" s="3" t="str">
        <f>IF(AND(Tabla1152037[[#This Row],[Valor logrado]]&gt;=Tabla1152037[[#This Row],[Meta]],Tabla1152037[[#This Row],[Valor logrado]]&gt;0,Tabla1152037[[#This Row],[Meta]]&gt;0),"Sí","No")</f>
        <v>No</v>
      </c>
    </row>
    <row r="20" spans="1:10" x14ac:dyDescent="0.25">
      <c r="A20" s="1" t="s">
        <v>45</v>
      </c>
      <c r="B20" s="1" t="s">
        <v>48</v>
      </c>
      <c r="C20" s="1" t="s">
        <v>49</v>
      </c>
      <c r="D20">
        <v>20018</v>
      </c>
      <c r="E20" s="2" t="s">
        <v>13</v>
      </c>
      <c r="F20" s="4">
        <v>0.76</v>
      </c>
      <c r="J20" s="3" t="str">
        <f>IF(AND(Tabla1152037[[#This Row],[Valor logrado]]&gt;=Tabla1152037[[#This Row],[Meta]],Tabla1152037[[#This Row],[Valor logrado]]&gt;0,Tabla1152037[[#This Row],[Meta]]&gt;0),"Sí","No")</f>
        <v>No</v>
      </c>
    </row>
    <row r="21" spans="1:10" x14ac:dyDescent="0.25">
      <c r="A21" s="1" t="s">
        <v>45</v>
      </c>
      <c r="B21" s="1" t="s">
        <v>50</v>
      </c>
      <c r="C21" s="1" t="s">
        <v>51</v>
      </c>
      <c r="D21">
        <v>20012</v>
      </c>
      <c r="E21" s="2" t="s">
        <v>13</v>
      </c>
      <c r="F21" s="4">
        <v>0.7</v>
      </c>
      <c r="J21" s="3" t="str">
        <f>IF(AND(Tabla1152037[[#This Row],[Valor logrado]]&gt;=Tabla1152037[[#This Row],[Meta]],Tabla1152037[[#This Row],[Valor logrado]]&gt;0,Tabla1152037[[#This Row],[Meta]]&gt;0),"Sí","No")</f>
        <v>No</v>
      </c>
    </row>
    <row r="22" spans="1:10" x14ac:dyDescent="0.25">
      <c r="A22" s="1" t="s">
        <v>45</v>
      </c>
      <c r="B22" s="1" t="s">
        <v>52</v>
      </c>
      <c r="C22" s="1" t="s">
        <v>53</v>
      </c>
      <c r="D22">
        <v>20011</v>
      </c>
      <c r="E22" s="2" t="s">
        <v>13</v>
      </c>
      <c r="F22" s="4">
        <v>0.76</v>
      </c>
      <c r="J22" s="3" t="str">
        <f>IF(AND(Tabla1152037[[#This Row],[Valor logrado]]&gt;=Tabla1152037[[#This Row],[Meta]],Tabla1152037[[#This Row],[Valor logrado]]&gt;0,Tabla1152037[[#This Row],[Meta]]&gt;0),"Sí","No")</f>
        <v>No</v>
      </c>
    </row>
    <row r="23" spans="1:10" x14ac:dyDescent="0.25">
      <c r="A23" s="1" t="s">
        <v>45</v>
      </c>
      <c r="B23" s="1" t="s">
        <v>54</v>
      </c>
      <c r="C23" s="1" t="s">
        <v>55</v>
      </c>
      <c r="D23">
        <v>20002</v>
      </c>
      <c r="E23" s="2" t="s">
        <v>13</v>
      </c>
      <c r="F23" s="4">
        <v>0.73</v>
      </c>
      <c r="J23" s="3" t="str">
        <f>IF(AND(Tabla1152037[[#This Row],[Valor logrado]]&gt;=Tabla1152037[[#This Row],[Meta]],Tabla1152037[[#This Row],[Valor logrado]]&gt;0,Tabla1152037[[#This Row],[Meta]]&gt;0),"Sí","No")</f>
        <v>No</v>
      </c>
    </row>
    <row r="24" spans="1:10" x14ac:dyDescent="0.25">
      <c r="A24" s="1" t="s">
        <v>45</v>
      </c>
      <c r="B24" s="1" t="s">
        <v>56</v>
      </c>
      <c r="C24" s="1" t="s">
        <v>57</v>
      </c>
      <c r="D24">
        <v>20016</v>
      </c>
      <c r="E24" s="2" t="s">
        <v>13</v>
      </c>
      <c r="F24" s="4">
        <v>0.73</v>
      </c>
      <c r="J24" s="3" t="str">
        <f>IF(AND(Tabla1152037[[#This Row],[Valor logrado]]&gt;=Tabla1152037[[#This Row],[Meta]],Tabla1152037[[#This Row],[Valor logrado]]&gt;0,Tabla1152037[[#This Row],[Meta]]&gt;0),"Sí","No")</f>
        <v>No</v>
      </c>
    </row>
    <row r="25" spans="1:10" x14ac:dyDescent="0.25">
      <c r="A25" s="1" t="s">
        <v>45</v>
      </c>
      <c r="B25" s="1" t="s">
        <v>58</v>
      </c>
      <c r="C25" s="1" t="s">
        <v>59</v>
      </c>
      <c r="D25">
        <v>20019</v>
      </c>
      <c r="E25" s="2" t="s">
        <v>13</v>
      </c>
      <c r="F25" s="4">
        <v>0.7</v>
      </c>
      <c r="J25" s="3" t="str">
        <f>IF(AND(Tabla1152037[[#This Row],[Valor logrado]]&gt;=Tabla1152037[[#This Row],[Meta]],Tabla1152037[[#This Row],[Valor logrado]]&gt;0,Tabla1152037[[#This Row],[Meta]]&gt;0),"Sí","No")</f>
        <v>No</v>
      </c>
    </row>
    <row r="26" spans="1:10" x14ac:dyDescent="0.25">
      <c r="A26" s="1" t="s">
        <v>45</v>
      </c>
      <c r="B26" s="1" t="s">
        <v>60</v>
      </c>
      <c r="C26" s="1" t="s">
        <v>61</v>
      </c>
      <c r="D26">
        <v>20007</v>
      </c>
      <c r="E26" s="2" t="s">
        <v>13</v>
      </c>
      <c r="F26" s="4">
        <v>0.73</v>
      </c>
      <c r="J26" s="3" t="str">
        <f>IF(AND(Tabla1152037[[#This Row],[Valor logrado]]&gt;=Tabla1152037[[#This Row],[Meta]],Tabla1152037[[#This Row],[Valor logrado]]&gt;0,Tabla1152037[[#This Row],[Meta]]&gt;0),"Sí","No")</f>
        <v>No</v>
      </c>
    </row>
    <row r="27" spans="1:10" x14ac:dyDescent="0.25">
      <c r="A27" s="1" t="s">
        <v>45</v>
      </c>
      <c r="B27" s="1" t="s">
        <v>62</v>
      </c>
      <c r="C27" s="1" t="s">
        <v>63</v>
      </c>
      <c r="D27">
        <v>20010</v>
      </c>
      <c r="E27" s="2" t="s">
        <v>13</v>
      </c>
      <c r="F27" s="4">
        <v>0.73</v>
      </c>
      <c r="J27" s="3" t="str">
        <f>IF(AND(Tabla1152037[[#This Row],[Valor logrado]]&gt;=Tabla1152037[[#This Row],[Meta]],Tabla1152037[[#This Row],[Valor logrado]]&gt;0,Tabla1152037[[#This Row],[Meta]]&gt;0),"Sí","No")</f>
        <v>No</v>
      </c>
    </row>
    <row r="28" spans="1:10" x14ac:dyDescent="0.25">
      <c r="A28" s="1" t="s">
        <v>45</v>
      </c>
      <c r="B28" s="1" t="s">
        <v>64</v>
      </c>
      <c r="C28" s="1" t="s">
        <v>65</v>
      </c>
      <c r="D28">
        <v>20015</v>
      </c>
      <c r="E28" s="2" t="s">
        <v>13</v>
      </c>
      <c r="F28" s="4">
        <v>0.73</v>
      </c>
      <c r="J28" s="3" t="str">
        <f>IF(AND(Tabla1152037[[#This Row],[Valor logrado]]&gt;=Tabla1152037[[#This Row],[Meta]],Tabla1152037[[#This Row],[Valor logrado]]&gt;0,Tabla1152037[[#This Row],[Meta]]&gt;0),"Sí","No")</f>
        <v>No</v>
      </c>
    </row>
    <row r="29" spans="1:10" x14ac:dyDescent="0.25">
      <c r="A29" s="1" t="s">
        <v>45</v>
      </c>
      <c r="B29" s="1" t="s">
        <v>66</v>
      </c>
      <c r="C29" s="1" t="s">
        <v>67</v>
      </c>
      <c r="D29">
        <v>20008</v>
      </c>
      <c r="E29" s="2" t="s">
        <v>13</v>
      </c>
      <c r="F29" s="4">
        <v>0.7</v>
      </c>
      <c r="J29" s="3" t="str">
        <f>IF(AND(Tabla1152037[[#This Row],[Valor logrado]]&gt;=Tabla1152037[[#This Row],[Meta]],Tabla1152037[[#This Row],[Valor logrado]]&gt;0,Tabla1152037[[#This Row],[Meta]]&gt;0),"Sí","No")</f>
        <v>No</v>
      </c>
    </row>
    <row r="30" spans="1:10" x14ac:dyDescent="0.25">
      <c r="A30" s="1" t="s">
        <v>45</v>
      </c>
      <c r="B30" s="1" t="s">
        <v>68</v>
      </c>
      <c r="C30" s="1" t="s">
        <v>69</v>
      </c>
      <c r="D30">
        <v>20001</v>
      </c>
      <c r="E30" s="2" t="s">
        <v>13</v>
      </c>
      <c r="F30" s="4">
        <v>0.76</v>
      </c>
      <c r="J30" s="3" t="str">
        <f>IF(AND(Tabla1152037[[#This Row],[Valor logrado]]&gt;=Tabla1152037[[#This Row],[Meta]],Tabla1152037[[#This Row],[Valor logrado]]&gt;0,Tabla1152037[[#This Row],[Meta]]&gt;0),"Sí","No")</f>
        <v>No</v>
      </c>
    </row>
    <row r="31" spans="1:10" x14ac:dyDescent="0.25">
      <c r="A31" s="1" t="s">
        <v>45</v>
      </c>
      <c r="B31" s="1" t="s">
        <v>70</v>
      </c>
      <c r="C31" s="1" t="s">
        <v>71</v>
      </c>
      <c r="D31">
        <v>20003</v>
      </c>
      <c r="E31" s="2" t="s">
        <v>13</v>
      </c>
      <c r="F31" s="4">
        <v>0.73</v>
      </c>
      <c r="J31" s="3" t="str">
        <f>IF(AND(Tabla1152037[[#This Row],[Valor logrado]]&gt;=Tabla1152037[[#This Row],[Meta]],Tabla1152037[[#This Row],[Valor logrado]]&gt;0,Tabla1152037[[#This Row],[Meta]]&gt;0),"Sí","No")</f>
        <v>No</v>
      </c>
    </row>
    <row r="32" spans="1:10" x14ac:dyDescent="0.25">
      <c r="A32" s="1" t="s">
        <v>45</v>
      </c>
      <c r="B32" s="1" t="s">
        <v>72</v>
      </c>
      <c r="C32" s="1" t="s">
        <v>73</v>
      </c>
      <c r="D32">
        <v>20005</v>
      </c>
      <c r="E32" s="2" t="s">
        <v>13</v>
      </c>
      <c r="F32" s="4">
        <v>0.76</v>
      </c>
      <c r="J32" s="3" t="str">
        <f>IF(AND(Tabla1152037[[#This Row],[Valor logrado]]&gt;=Tabla1152037[[#This Row],[Meta]],Tabla1152037[[#This Row],[Valor logrado]]&gt;0,Tabla1152037[[#This Row],[Meta]]&gt;0),"Sí","No")</f>
        <v>No</v>
      </c>
    </row>
    <row r="33" spans="1:10" x14ac:dyDescent="0.25">
      <c r="A33" s="1" t="s">
        <v>45</v>
      </c>
      <c r="B33" s="1" t="s">
        <v>74</v>
      </c>
      <c r="C33" s="1" t="s">
        <v>75</v>
      </c>
      <c r="D33">
        <v>20004</v>
      </c>
      <c r="E33" s="2" t="s">
        <v>13</v>
      </c>
      <c r="F33" s="4">
        <v>0.76</v>
      </c>
      <c r="J33" s="3" t="str">
        <f>IF(AND(Tabla1152037[[#This Row],[Valor logrado]]&gt;=Tabla1152037[[#This Row],[Meta]],Tabla1152037[[#This Row],[Valor logrado]]&gt;0,Tabla1152037[[#This Row],[Meta]]&gt;0),"Sí","No")</f>
        <v>No</v>
      </c>
    </row>
    <row r="34" spans="1:10" x14ac:dyDescent="0.25">
      <c r="A34" s="1" t="s">
        <v>45</v>
      </c>
      <c r="B34" s="1" t="s">
        <v>76</v>
      </c>
      <c r="C34" s="1" t="s">
        <v>77</v>
      </c>
      <c r="D34">
        <v>20006</v>
      </c>
      <c r="E34" s="2" t="s">
        <v>13</v>
      </c>
      <c r="F34" s="4">
        <v>0.76</v>
      </c>
      <c r="J34" s="3" t="str">
        <f>IF(AND(Tabla1152037[[#This Row],[Valor logrado]]&gt;=Tabla1152037[[#This Row],[Meta]],Tabla1152037[[#This Row],[Valor logrado]]&gt;0,Tabla1152037[[#This Row],[Meta]]&gt;0),"Sí","No")</f>
        <v>No</v>
      </c>
    </row>
    <row r="35" spans="1:10" x14ac:dyDescent="0.25">
      <c r="A35" s="1" t="s">
        <v>45</v>
      </c>
      <c r="B35" s="1" t="s">
        <v>78</v>
      </c>
      <c r="C35" s="1" t="s">
        <v>79</v>
      </c>
      <c r="D35">
        <v>20013</v>
      </c>
      <c r="E35" s="2" t="s">
        <v>13</v>
      </c>
      <c r="F35" s="4">
        <v>0.7</v>
      </c>
      <c r="J35" s="3" t="str">
        <f>IF(AND(Tabla1152037[[#This Row],[Valor logrado]]&gt;=Tabla1152037[[#This Row],[Meta]],Tabla1152037[[#This Row],[Valor logrado]]&gt;0,Tabla1152037[[#This Row],[Meta]]&gt;0),"Sí","No")</f>
        <v>No</v>
      </c>
    </row>
    <row r="36" spans="1:10" x14ac:dyDescent="0.25">
      <c r="A36" s="1" t="s">
        <v>45</v>
      </c>
      <c r="B36" s="1" t="s">
        <v>80</v>
      </c>
      <c r="C36" s="1" t="s">
        <v>81</v>
      </c>
      <c r="D36">
        <v>20014</v>
      </c>
      <c r="E36" s="2" t="s">
        <v>13</v>
      </c>
      <c r="F36" s="4">
        <v>0.73</v>
      </c>
      <c r="J36" s="3" t="str">
        <f>IF(AND(Tabla1152037[[#This Row],[Valor logrado]]&gt;=Tabla1152037[[#This Row],[Meta]],Tabla1152037[[#This Row],[Valor logrado]]&gt;0,Tabla1152037[[#This Row],[Meta]]&gt;0),"Sí","No")</f>
        <v>No</v>
      </c>
    </row>
    <row r="37" spans="1:10" x14ac:dyDescent="0.25">
      <c r="A37" s="1" t="s">
        <v>45</v>
      </c>
      <c r="B37" s="1" t="s">
        <v>82</v>
      </c>
      <c r="C37" s="1" t="s">
        <v>83</v>
      </c>
      <c r="D37">
        <v>20017</v>
      </c>
      <c r="E37" s="2" t="s">
        <v>13</v>
      </c>
      <c r="F37" s="4">
        <v>0.76</v>
      </c>
      <c r="J37" s="3" t="str">
        <f>IF(AND(Tabla1152037[[#This Row],[Valor logrado]]&gt;=Tabla1152037[[#This Row],[Meta]],Tabla1152037[[#This Row],[Valor logrado]]&gt;0,Tabla1152037[[#This Row],[Meta]]&gt;0),"Sí","No")</f>
        <v>No</v>
      </c>
    </row>
    <row r="38" spans="1:10" x14ac:dyDescent="0.25">
      <c r="A38" s="1" t="s">
        <v>45</v>
      </c>
      <c r="B38" s="1" t="s">
        <v>84</v>
      </c>
      <c r="C38" s="1" t="s">
        <v>85</v>
      </c>
      <c r="D38">
        <v>20020</v>
      </c>
      <c r="E38" s="2" t="s">
        <v>13</v>
      </c>
      <c r="F38" s="4">
        <v>0.73</v>
      </c>
      <c r="J38" s="3" t="str">
        <f>IF(AND(Tabla1152037[[#This Row],[Valor logrado]]&gt;=Tabla1152037[[#This Row],[Meta]],Tabla1152037[[#This Row],[Valor logrado]]&gt;0,Tabla1152037[[#This Row],[Meta]]&gt;0),"Sí","No")</f>
        <v>No</v>
      </c>
    </row>
    <row r="39" spans="1:10" x14ac:dyDescent="0.25">
      <c r="A39" s="1" t="s">
        <v>45</v>
      </c>
      <c r="B39" s="1" t="s">
        <v>86</v>
      </c>
      <c r="C39" s="1" t="s">
        <v>87</v>
      </c>
      <c r="D39">
        <v>20009</v>
      </c>
      <c r="E39" s="2" t="s">
        <v>13</v>
      </c>
      <c r="F39" s="4">
        <v>0.73</v>
      </c>
      <c r="J39" s="3" t="str">
        <f>IF(AND(Tabla1152037[[#This Row],[Valor logrado]]&gt;=Tabla1152037[[#This Row],[Meta]],Tabla1152037[[#This Row],[Valor logrado]]&gt;0,Tabla1152037[[#This Row],[Meta]]&gt;0),"Sí","No")</f>
        <v>No</v>
      </c>
    </row>
    <row r="40" spans="1:10" x14ac:dyDescent="0.25">
      <c r="A40" s="1" t="s">
        <v>88</v>
      </c>
      <c r="B40" s="1" t="s">
        <v>89</v>
      </c>
      <c r="C40" s="1" t="s">
        <v>90</v>
      </c>
      <c r="D40">
        <v>30000</v>
      </c>
      <c r="E40" s="2" t="s">
        <v>91</v>
      </c>
      <c r="F40" s="4">
        <v>0.7</v>
      </c>
      <c r="J40" s="3" t="str">
        <f>IF(AND(Tabla1152037[[#This Row],[Valor logrado]]&gt;=Tabla1152037[[#This Row],[Meta]],Tabla1152037[[#This Row],[Valor logrado]]&gt;0,Tabla1152037[[#This Row],[Meta]]&gt;0),"Sí","No")</f>
        <v>No</v>
      </c>
    </row>
    <row r="41" spans="1:10" x14ac:dyDescent="0.25">
      <c r="A41" s="1" t="s">
        <v>88</v>
      </c>
      <c r="B41" s="1" t="s">
        <v>92</v>
      </c>
      <c r="C41" s="1" t="s">
        <v>93</v>
      </c>
      <c r="D41">
        <v>30002</v>
      </c>
      <c r="E41" s="2" t="s">
        <v>13</v>
      </c>
      <c r="F41" s="4">
        <v>0.76</v>
      </c>
      <c r="J41" s="3" t="str">
        <f>IF(AND(Tabla1152037[[#This Row],[Valor logrado]]&gt;=Tabla1152037[[#This Row],[Meta]],Tabla1152037[[#This Row],[Valor logrado]]&gt;0,Tabla1152037[[#This Row],[Meta]]&gt;0),"Sí","No")</f>
        <v>No</v>
      </c>
    </row>
    <row r="42" spans="1:10" x14ac:dyDescent="0.25">
      <c r="A42" s="1" t="s">
        <v>88</v>
      </c>
      <c r="B42" s="1" t="s">
        <v>94</v>
      </c>
      <c r="C42" s="1" t="s">
        <v>95</v>
      </c>
      <c r="D42">
        <v>30005</v>
      </c>
      <c r="E42" s="2" t="s">
        <v>13</v>
      </c>
      <c r="F42" s="4">
        <v>0.7</v>
      </c>
      <c r="J42" s="3" t="str">
        <f>IF(AND(Tabla1152037[[#This Row],[Valor logrado]]&gt;=Tabla1152037[[#This Row],[Meta]],Tabla1152037[[#This Row],[Valor logrado]]&gt;0,Tabla1152037[[#This Row],[Meta]]&gt;0),"Sí","No")</f>
        <v>No</v>
      </c>
    </row>
    <row r="43" spans="1:10" x14ac:dyDescent="0.25">
      <c r="A43" s="1" t="s">
        <v>88</v>
      </c>
      <c r="B43" s="1" t="s">
        <v>96</v>
      </c>
      <c r="C43" s="1" t="s">
        <v>97</v>
      </c>
      <c r="D43">
        <v>30006</v>
      </c>
      <c r="E43" s="2" t="s">
        <v>13</v>
      </c>
      <c r="F43" s="4">
        <v>0.73</v>
      </c>
      <c r="J43" s="3" t="str">
        <f>IF(AND(Tabla1152037[[#This Row],[Valor logrado]]&gt;=Tabla1152037[[#This Row],[Meta]],Tabla1152037[[#This Row],[Valor logrado]]&gt;0,Tabla1152037[[#This Row],[Meta]]&gt;0),"Sí","No")</f>
        <v>No</v>
      </c>
    </row>
    <row r="44" spans="1:10" x14ac:dyDescent="0.25">
      <c r="A44" s="1" t="s">
        <v>88</v>
      </c>
      <c r="B44" s="1" t="s">
        <v>98</v>
      </c>
      <c r="C44" s="1" t="s">
        <v>99</v>
      </c>
      <c r="D44">
        <v>30007</v>
      </c>
      <c r="E44" s="2" t="s">
        <v>13</v>
      </c>
      <c r="F44" s="4">
        <v>0.73</v>
      </c>
      <c r="J44" s="3" t="str">
        <f>IF(AND(Tabla1152037[[#This Row],[Valor logrado]]&gt;=Tabla1152037[[#This Row],[Meta]],Tabla1152037[[#This Row],[Valor logrado]]&gt;0,Tabla1152037[[#This Row],[Meta]]&gt;0),"Sí","No")</f>
        <v>No</v>
      </c>
    </row>
    <row r="45" spans="1:10" x14ac:dyDescent="0.25">
      <c r="A45" s="1" t="s">
        <v>88</v>
      </c>
      <c r="B45" s="1" t="s">
        <v>100</v>
      </c>
      <c r="C45" s="1" t="s">
        <v>101</v>
      </c>
      <c r="D45">
        <v>30008</v>
      </c>
      <c r="E45" s="2" t="s">
        <v>13</v>
      </c>
      <c r="F45" s="4">
        <v>0.7</v>
      </c>
      <c r="J45" s="3" t="str">
        <f>IF(AND(Tabla1152037[[#This Row],[Valor logrado]]&gt;=Tabla1152037[[#This Row],[Meta]],Tabla1152037[[#This Row],[Valor logrado]]&gt;0,Tabla1152037[[#This Row],[Meta]]&gt;0),"Sí","No")</f>
        <v>No</v>
      </c>
    </row>
    <row r="46" spans="1:10" x14ac:dyDescent="0.25">
      <c r="A46" s="1" t="s">
        <v>88</v>
      </c>
      <c r="B46" s="1" t="s">
        <v>102</v>
      </c>
      <c r="C46" s="1" t="s">
        <v>103</v>
      </c>
      <c r="D46">
        <v>30004</v>
      </c>
      <c r="E46" s="2" t="s">
        <v>13</v>
      </c>
      <c r="F46" s="4">
        <v>0.73</v>
      </c>
      <c r="J46" s="3" t="str">
        <f>IF(AND(Tabla1152037[[#This Row],[Valor logrado]]&gt;=Tabla1152037[[#This Row],[Meta]],Tabla1152037[[#This Row],[Valor logrado]]&gt;0,Tabla1152037[[#This Row],[Meta]]&gt;0),"Sí","No")</f>
        <v>No</v>
      </c>
    </row>
    <row r="47" spans="1:10" x14ac:dyDescent="0.25">
      <c r="A47" s="1" t="s">
        <v>88</v>
      </c>
      <c r="B47" s="1" t="s">
        <v>104</v>
      </c>
      <c r="C47" s="1" t="s">
        <v>105</v>
      </c>
      <c r="D47">
        <v>30001</v>
      </c>
      <c r="E47" s="2" t="s">
        <v>13</v>
      </c>
      <c r="F47" s="4">
        <v>0.76</v>
      </c>
      <c r="J47" s="3" t="str">
        <f>IF(AND(Tabla1152037[[#This Row],[Valor logrado]]&gt;=Tabla1152037[[#This Row],[Meta]],Tabla1152037[[#This Row],[Valor logrado]]&gt;0,Tabla1152037[[#This Row],[Meta]]&gt;0),"Sí","No")</f>
        <v>No</v>
      </c>
    </row>
    <row r="48" spans="1:10" x14ac:dyDescent="0.25">
      <c r="A48" s="1" t="s">
        <v>88</v>
      </c>
      <c r="B48" s="1" t="s">
        <v>106</v>
      </c>
      <c r="C48" s="1" t="s">
        <v>107</v>
      </c>
      <c r="D48">
        <v>30003</v>
      </c>
      <c r="E48" s="2" t="s">
        <v>13</v>
      </c>
      <c r="F48" s="4">
        <v>0.76</v>
      </c>
      <c r="J48" s="3" t="str">
        <f>IF(AND(Tabla1152037[[#This Row],[Valor logrado]]&gt;=Tabla1152037[[#This Row],[Meta]],Tabla1152037[[#This Row],[Valor logrado]]&gt;0,Tabla1152037[[#This Row],[Meta]]&gt;0),"Sí","No")</f>
        <v>No</v>
      </c>
    </row>
    <row r="49" spans="1:10" x14ac:dyDescent="0.25">
      <c r="A49" s="1" t="s">
        <v>108</v>
      </c>
      <c r="B49" s="1" t="s">
        <v>109</v>
      </c>
      <c r="C49" s="1" t="s">
        <v>110</v>
      </c>
      <c r="D49">
        <v>40000</v>
      </c>
      <c r="E49" s="2" t="s">
        <v>91</v>
      </c>
      <c r="F49" s="4">
        <v>0.7</v>
      </c>
      <c r="J49" s="3" t="str">
        <f>IF(AND(Tabla1152037[[#This Row],[Valor logrado]]&gt;=Tabla1152037[[#This Row],[Meta]],Tabla1152037[[#This Row],[Valor logrado]]&gt;0,Tabla1152037[[#This Row],[Meta]]&gt;0),"Sí","No")</f>
        <v>No</v>
      </c>
    </row>
    <row r="50" spans="1:10" x14ac:dyDescent="0.25">
      <c r="A50" s="1" t="s">
        <v>108</v>
      </c>
      <c r="B50" s="1" t="s">
        <v>111</v>
      </c>
      <c r="C50" s="1" t="s">
        <v>112</v>
      </c>
      <c r="D50">
        <v>40001</v>
      </c>
      <c r="E50" s="2" t="s">
        <v>13</v>
      </c>
      <c r="F50" s="4">
        <v>0.76</v>
      </c>
      <c r="J50" s="3" t="str">
        <f>IF(AND(Tabla1152037[[#This Row],[Valor logrado]]&gt;=Tabla1152037[[#This Row],[Meta]],Tabla1152037[[#This Row],[Valor logrado]]&gt;0,Tabla1152037[[#This Row],[Meta]]&gt;0),"Sí","No")</f>
        <v>No</v>
      </c>
    </row>
    <row r="51" spans="1:10" x14ac:dyDescent="0.25">
      <c r="A51" s="1" t="s">
        <v>108</v>
      </c>
      <c r="B51" s="1" t="s">
        <v>113</v>
      </c>
      <c r="C51" s="1" t="s">
        <v>114</v>
      </c>
      <c r="D51">
        <v>40002</v>
      </c>
      <c r="E51" s="2" t="s">
        <v>13</v>
      </c>
      <c r="F51" s="4">
        <v>0.76</v>
      </c>
      <c r="J51" s="3" t="str">
        <f>IF(AND(Tabla1152037[[#This Row],[Valor logrado]]&gt;=Tabla1152037[[#This Row],[Meta]],Tabla1152037[[#This Row],[Valor logrado]]&gt;0,Tabla1152037[[#This Row],[Meta]]&gt;0),"Sí","No")</f>
        <v>No</v>
      </c>
    </row>
    <row r="52" spans="1:10" x14ac:dyDescent="0.25">
      <c r="A52" s="1" t="s">
        <v>108</v>
      </c>
      <c r="B52" s="1" t="s">
        <v>115</v>
      </c>
      <c r="C52" s="1" t="s">
        <v>116</v>
      </c>
      <c r="D52">
        <v>40003</v>
      </c>
      <c r="E52" s="2" t="s">
        <v>13</v>
      </c>
      <c r="F52" s="4">
        <v>0.76</v>
      </c>
      <c r="J52" s="3" t="str">
        <f>IF(AND(Tabla1152037[[#This Row],[Valor logrado]]&gt;=Tabla1152037[[#This Row],[Meta]],Tabla1152037[[#This Row],[Valor logrado]]&gt;0,Tabla1152037[[#This Row],[Meta]]&gt;0),"Sí","No")</f>
        <v>No</v>
      </c>
    </row>
    <row r="53" spans="1:10" x14ac:dyDescent="0.25">
      <c r="A53" s="1" t="s">
        <v>108</v>
      </c>
      <c r="B53" s="1" t="s">
        <v>117</v>
      </c>
      <c r="C53" s="1" t="s">
        <v>118</v>
      </c>
      <c r="D53">
        <v>40004</v>
      </c>
      <c r="E53" s="2" t="s">
        <v>13</v>
      </c>
      <c r="F53" s="4">
        <v>0.76</v>
      </c>
      <c r="J53" s="3" t="str">
        <f>IF(AND(Tabla1152037[[#This Row],[Valor logrado]]&gt;=Tabla1152037[[#This Row],[Meta]],Tabla1152037[[#This Row],[Valor logrado]]&gt;0,Tabla1152037[[#This Row],[Meta]]&gt;0),"Sí","No")</f>
        <v>No</v>
      </c>
    </row>
    <row r="54" spans="1:10" x14ac:dyDescent="0.25">
      <c r="A54" s="1" t="s">
        <v>108</v>
      </c>
      <c r="B54" s="1" t="s">
        <v>119</v>
      </c>
      <c r="C54" s="1" t="s">
        <v>120</v>
      </c>
      <c r="D54">
        <v>40005</v>
      </c>
      <c r="E54" s="2" t="s">
        <v>13</v>
      </c>
      <c r="F54" s="4">
        <v>0.7</v>
      </c>
      <c r="J54" s="3" t="str">
        <f>IF(AND(Tabla1152037[[#This Row],[Valor logrado]]&gt;=Tabla1152037[[#This Row],[Meta]],Tabla1152037[[#This Row],[Valor logrado]]&gt;0,Tabla1152037[[#This Row],[Meta]]&gt;0),"Sí","No")</f>
        <v>No</v>
      </c>
    </row>
    <row r="55" spans="1:10" x14ac:dyDescent="0.25">
      <c r="A55" s="1" t="s">
        <v>108</v>
      </c>
      <c r="B55" s="1" t="s">
        <v>121</v>
      </c>
      <c r="C55" s="1" t="s">
        <v>122</v>
      </c>
      <c r="D55">
        <v>40007</v>
      </c>
      <c r="E55" s="2" t="s">
        <v>13</v>
      </c>
      <c r="F55" s="4">
        <v>0.76</v>
      </c>
      <c r="J55" s="3" t="str">
        <f>IF(AND(Tabla1152037[[#This Row],[Valor logrado]]&gt;=Tabla1152037[[#This Row],[Meta]],Tabla1152037[[#This Row],[Valor logrado]]&gt;0,Tabla1152037[[#This Row],[Meta]]&gt;0),"Sí","No")</f>
        <v>No</v>
      </c>
    </row>
    <row r="56" spans="1:10" x14ac:dyDescent="0.25">
      <c r="A56" s="1" t="s">
        <v>108</v>
      </c>
      <c r="B56" s="1" t="s">
        <v>123</v>
      </c>
      <c r="C56" s="1" t="s">
        <v>124</v>
      </c>
      <c r="D56">
        <v>40008</v>
      </c>
      <c r="E56" s="2" t="s">
        <v>13</v>
      </c>
      <c r="F56" s="4">
        <v>0.76</v>
      </c>
      <c r="J56" s="3" t="str">
        <f>IF(AND(Tabla1152037[[#This Row],[Valor logrado]]&gt;=Tabla1152037[[#This Row],[Meta]],Tabla1152037[[#This Row],[Valor logrado]]&gt;0,Tabla1152037[[#This Row],[Meta]]&gt;0),"Sí","No")</f>
        <v>No</v>
      </c>
    </row>
    <row r="57" spans="1:10" x14ac:dyDescent="0.25">
      <c r="A57" s="1" t="s">
        <v>108</v>
      </c>
      <c r="B57" s="1" t="s">
        <v>125</v>
      </c>
      <c r="C57" s="1" t="s">
        <v>126</v>
      </c>
      <c r="D57">
        <v>40009</v>
      </c>
      <c r="E57" s="2" t="s">
        <v>13</v>
      </c>
      <c r="F57" s="4">
        <v>0.7</v>
      </c>
      <c r="J57" s="3" t="str">
        <f>IF(AND(Tabla1152037[[#This Row],[Valor logrado]]&gt;=Tabla1152037[[#This Row],[Meta]],Tabla1152037[[#This Row],[Valor logrado]]&gt;0,Tabla1152037[[#This Row],[Meta]]&gt;0),"Sí","No")</f>
        <v>No</v>
      </c>
    </row>
    <row r="58" spans="1:10" x14ac:dyDescent="0.25">
      <c r="A58" s="1" t="s">
        <v>108</v>
      </c>
      <c r="B58" s="1" t="s">
        <v>127</v>
      </c>
      <c r="C58" s="1" t="s">
        <v>128</v>
      </c>
      <c r="D58">
        <v>40006</v>
      </c>
      <c r="E58" s="2" t="s">
        <v>13</v>
      </c>
      <c r="F58" s="4">
        <v>0.7</v>
      </c>
      <c r="J58" s="3" t="str">
        <f>IF(AND(Tabla1152037[[#This Row],[Valor logrado]]&gt;=Tabla1152037[[#This Row],[Meta]],Tabla1152037[[#This Row],[Valor logrado]]&gt;0,Tabla1152037[[#This Row],[Meta]]&gt;0),"Sí","No")</f>
        <v>No</v>
      </c>
    </row>
    <row r="59" spans="1:10" x14ac:dyDescent="0.25">
      <c r="A59" s="1" t="s">
        <v>108</v>
      </c>
      <c r="B59" s="1" t="s">
        <v>129</v>
      </c>
      <c r="C59" s="1" t="s">
        <v>130</v>
      </c>
      <c r="D59">
        <v>40010</v>
      </c>
      <c r="E59" s="2" t="s">
        <v>13</v>
      </c>
      <c r="F59" s="4">
        <v>0.76</v>
      </c>
      <c r="J59" s="3" t="str">
        <f>IF(AND(Tabla1152037[[#This Row],[Valor logrado]]&gt;=Tabla1152037[[#This Row],[Meta]],Tabla1152037[[#This Row],[Valor logrado]]&gt;0,Tabla1152037[[#This Row],[Meta]]&gt;0),"Sí","No")</f>
        <v>No</v>
      </c>
    </row>
    <row r="60" spans="1:10" x14ac:dyDescent="0.25">
      <c r="A60" s="1" t="s">
        <v>131</v>
      </c>
      <c r="B60" s="1" t="s">
        <v>132</v>
      </c>
      <c r="C60" s="1" t="s">
        <v>133</v>
      </c>
      <c r="D60">
        <v>50000</v>
      </c>
      <c r="E60" s="2" t="s">
        <v>16</v>
      </c>
      <c r="F60" s="4">
        <v>0.73</v>
      </c>
      <c r="J60" s="3" t="str">
        <f>IF(AND(Tabla1152037[[#This Row],[Valor logrado]]&gt;=Tabla1152037[[#This Row],[Meta]],Tabla1152037[[#This Row],[Valor logrado]]&gt;0,Tabla1152037[[#This Row],[Meta]]&gt;0),"Sí","No")</f>
        <v>No</v>
      </c>
    </row>
    <row r="61" spans="1:10" x14ac:dyDescent="0.25">
      <c r="A61" s="1" t="s">
        <v>131</v>
      </c>
      <c r="B61" s="1" t="s">
        <v>134</v>
      </c>
      <c r="C61" s="1" t="s">
        <v>135</v>
      </c>
      <c r="D61">
        <v>50002</v>
      </c>
      <c r="E61" s="2" t="s">
        <v>13</v>
      </c>
      <c r="F61" s="4">
        <v>0.73</v>
      </c>
      <c r="J61" s="3" t="str">
        <f>IF(AND(Tabla1152037[[#This Row],[Valor logrado]]&gt;=Tabla1152037[[#This Row],[Meta]],Tabla1152037[[#This Row],[Valor logrado]]&gt;0,Tabla1152037[[#This Row],[Meta]]&gt;0),"Sí","No")</f>
        <v>No</v>
      </c>
    </row>
    <row r="62" spans="1:10" x14ac:dyDescent="0.25">
      <c r="A62" s="1" t="s">
        <v>131</v>
      </c>
      <c r="B62" s="1" t="s">
        <v>136</v>
      </c>
      <c r="C62" s="1" t="s">
        <v>137</v>
      </c>
      <c r="D62">
        <v>50006</v>
      </c>
      <c r="E62" s="2" t="s">
        <v>13</v>
      </c>
      <c r="F62" s="4">
        <v>0.73</v>
      </c>
      <c r="J62" s="3" t="str">
        <f>IF(AND(Tabla1152037[[#This Row],[Valor logrado]]&gt;=Tabla1152037[[#This Row],[Meta]],Tabla1152037[[#This Row],[Valor logrado]]&gt;0,Tabla1152037[[#This Row],[Meta]]&gt;0),"Sí","No")</f>
        <v>No</v>
      </c>
    </row>
    <row r="63" spans="1:10" x14ac:dyDescent="0.25">
      <c r="A63" s="1" t="s">
        <v>131</v>
      </c>
      <c r="B63" s="1" t="s">
        <v>138</v>
      </c>
      <c r="C63" s="1" t="s">
        <v>139</v>
      </c>
      <c r="D63">
        <v>50007</v>
      </c>
      <c r="E63" s="2" t="s">
        <v>13</v>
      </c>
      <c r="F63" s="4">
        <v>0.76</v>
      </c>
      <c r="J63" s="3" t="str">
        <f>IF(AND(Tabla1152037[[#This Row],[Valor logrado]]&gt;=Tabla1152037[[#This Row],[Meta]],Tabla1152037[[#This Row],[Valor logrado]]&gt;0,Tabla1152037[[#This Row],[Meta]]&gt;0),"Sí","No")</f>
        <v>No</v>
      </c>
    </row>
    <row r="64" spans="1:10" x14ac:dyDescent="0.25">
      <c r="A64" s="1" t="s">
        <v>131</v>
      </c>
      <c r="B64" s="1" t="s">
        <v>140</v>
      </c>
      <c r="C64" s="1" t="s">
        <v>141</v>
      </c>
      <c r="D64">
        <v>50008</v>
      </c>
      <c r="E64" s="2" t="s">
        <v>13</v>
      </c>
      <c r="F64" s="4">
        <v>0.76</v>
      </c>
      <c r="J64" s="3" t="str">
        <f>IF(AND(Tabla1152037[[#This Row],[Valor logrado]]&gt;=Tabla1152037[[#This Row],[Meta]],Tabla1152037[[#This Row],[Valor logrado]]&gt;0,Tabla1152037[[#This Row],[Meta]]&gt;0),"Sí","No")</f>
        <v>No</v>
      </c>
    </row>
    <row r="65" spans="1:10" x14ac:dyDescent="0.25">
      <c r="A65" s="1" t="s">
        <v>131</v>
      </c>
      <c r="B65" s="1" t="s">
        <v>142</v>
      </c>
      <c r="C65" s="1" t="s">
        <v>143</v>
      </c>
      <c r="D65">
        <v>50004</v>
      </c>
      <c r="E65" s="2" t="s">
        <v>13</v>
      </c>
      <c r="F65" s="4">
        <v>0.73</v>
      </c>
      <c r="J65" s="3" t="str">
        <f>IF(AND(Tabla1152037[[#This Row],[Valor logrado]]&gt;=Tabla1152037[[#This Row],[Meta]],Tabla1152037[[#This Row],[Valor logrado]]&gt;0,Tabla1152037[[#This Row],[Meta]]&gt;0),"Sí","No")</f>
        <v>No</v>
      </c>
    </row>
    <row r="66" spans="1:10" x14ac:dyDescent="0.25">
      <c r="A66" s="1" t="s">
        <v>131</v>
      </c>
      <c r="B66" s="1" t="s">
        <v>144</v>
      </c>
      <c r="C66" s="1" t="s">
        <v>145</v>
      </c>
      <c r="D66">
        <v>50005</v>
      </c>
      <c r="E66" s="2" t="s">
        <v>13</v>
      </c>
      <c r="F66" s="4">
        <v>0.73</v>
      </c>
      <c r="J66" s="3" t="str">
        <f>IF(AND(Tabla1152037[[#This Row],[Valor logrado]]&gt;=Tabla1152037[[#This Row],[Meta]],Tabla1152037[[#This Row],[Valor logrado]]&gt;0,Tabla1152037[[#This Row],[Meta]]&gt;0),"Sí","No")</f>
        <v>No</v>
      </c>
    </row>
    <row r="67" spans="1:10" x14ac:dyDescent="0.25">
      <c r="A67" s="1" t="s">
        <v>131</v>
      </c>
      <c r="B67" s="1" t="s">
        <v>146</v>
      </c>
      <c r="C67" s="1" t="s">
        <v>147</v>
      </c>
      <c r="D67">
        <v>50001</v>
      </c>
      <c r="E67" s="2" t="s">
        <v>13</v>
      </c>
      <c r="F67" s="4">
        <v>0.76</v>
      </c>
      <c r="J67" s="3" t="str">
        <f>IF(AND(Tabla1152037[[#This Row],[Valor logrado]]&gt;=Tabla1152037[[#This Row],[Meta]],Tabla1152037[[#This Row],[Valor logrado]]&gt;0,Tabla1152037[[#This Row],[Meta]]&gt;0),"Sí","No")</f>
        <v>No</v>
      </c>
    </row>
    <row r="68" spans="1:10" x14ac:dyDescent="0.25">
      <c r="A68" s="1" t="s">
        <v>131</v>
      </c>
      <c r="B68" s="1" t="s">
        <v>148</v>
      </c>
      <c r="C68" s="1" t="s">
        <v>149</v>
      </c>
      <c r="D68">
        <v>50009</v>
      </c>
      <c r="E68" s="2" t="s">
        <v>13</v>
      </c>
      <c r="F68" s="4">
        <v>0.76</v>
      </c>
      <c r="J68" s="3" t="str">
        <f>IF(AND(Tabla1152037[[#This Row],[Valor logrado]]&gt;=Tabla1152037[[#This Row],[Meta]],Tabla1152037[[#This Row],[Valor logrado]]&gt;0,Tabla1152037[[#This Row],[Meta]]&gt;0),"Sí","No")</f>
        <v>No</v>
      </c>
    </row>
    <row r="69" spans="1:10" x14ac:dyDescent="0.25">
      <c r="A69" s="1" t="s">
        <v>131</v>
      </c>
      <c r="B69" s="1" t="s">
        <v>150</v>
      </c>
      <c r="C69" s="1" t="s">
        <v>151</v>
      </c>
      <c r="D69">
        <v>50010</v>
      </c>
      <c r="E69" s="2" t="s">
        <v>13</v>
      </c>
      <c r="F69" s="4">
        <v>0.76</v>
      </c>
      <c r="J69" s="3" t="str">
        <f>IF(AND(Tabla1152037[[#This Row],[Valor logrado]]&gt;=Tabla1152037[[#This Row],[Meta]],Tabla1152037[[#This Row],[Valor logrado]]&gt;0,Tabla1152037[[#This Row],[Meta]]&gt;0),"Sí","No")</f>
        <v>No</v>
      </c>
    </row>
    <row r="70" spans="1:10" x14ac:dyDescent="0.25">
      <c r="A70" s="1" t="s">
        <v>131</v>
      </c>
      <c r="B70" s="1" t="s">
        <v>152</v>
      </c>
      <c r="C70" s="1" t="s">
        <v>153</v>
      </c>
      <c r="D70">
        <v>50011</v>
      </c>
      <c r="E70" s="2" t="s">
        <v>13</v>
      </c>
      <c r="F70" s="4">
        <v>0.73</v>
      </c>
      <c r="J70" s="3" t="str">
        <f>IF(AND(Tabla1152037[[#This Row],[Valor logrado]]&gt;=Tabla1152037[[#This Row],[Meta]],Tabla1152037[[#This Row],[Valor logrado]]&gt;0,Tabla1152037[[#This Row],[Meta]]&gt;0),"Sí","No")</f>
        <v>No</v>
      </c>
    </row>
    <row r="71" spans="1:10" x14ac:dyDescent="0.25">
      <c r="A71" s="1" t="s">
        <v>131</v>
      </c>
      <c r="B71" s="1" t="s">
        <v>154</v>
      </c>
      <c r="C71" s="1" t="s">
        <v>155</v>
      </c>
      <c r="D71">
        <v>50003</v>
      </c>
      <c r="E71" s="2" t="s">
        <v>13</v>
      </c>
      <c r="F71" s="4">
        <v>0.76</v>
      </c>
      <c r="J71" s="3" t="str">
        <f>IF(AND(Tabla1152037[[#This Row],[Valor logrado]]&gt;=Tabla1152037[[#This Row],[Meta]],Tabla1152037[[#This Row],[Valor logrado]]&gt;0,Tabla1152037[[#This Row],[Meta]]&gt;0),"Sí","No")</f>
        <v>No</v>
      </c>
    </row>
    <row r="72" spans="1:10" x14ac:dyDescent="0.25">
      <c r="A72" s="1" t="s">
        <v>156</v>
      </c>
      <c r="B72" s="1" t="s">
        <v>157</v>
      </c>
      <c r="C72" s="1" t="s">
        <v>158</v>
      </c>
      <c r="D72">
        <v>60000</v>
      </c>
      <c r="E72" s="2" t="s">
        <v>16</v>
      </c>
      <c r="F72" s="4">
        <v>0.7</v>
      </c>
      <c r="J72" s="3" t="str">
        <f>IF(AND(Tabla1152037[[#This Row],[Valor logrado]]&gt;=Tabla1152037[[#This Row],[Meta]],Tabla1152037[[#This Row],[Valor logrado]]&gt;0,Tabla1152037[[#This Row],[Meta]]&gt;0),"Sí","No")</f>
        <v>No</v>
      </c>
    </row>
    <row r="73" spans="1:10" x14ac:dyDescent="0.25">
      <c r="A73" s="1" t="s">
        <v>156</v>
      </c>
      <c r="B73" s="1" t="s">
        <v>159</v>
      </c>
      <c r="C73" s="1" t="s">
        <v>160</v>
      </c>
      <c r="D73">
        <v>60004</v>
      </c>
      <c r="E73" s="2" t="s">
        <v>13</v>
      </c>
      <c r="F73" s="4">
        <v>0.73</v>
      </c>
      <c r="J73" s="3" t="str">
        <f>IF(AND(Tabla1152037[[#This Row],[Valor logrado]]&gt;=Tabla1152037[[#This Row],[Meta]],Tabla1152037[[#This Row],[Valor logrado]]&gt;0,Tabla1152037[[#This Row],[Meta]]&gt;0),"Sí","No")</f>
        <v>No</v>
      </c>
    </row>
    <row r="74" spans="1:10" x14ac:dyDescent="0.25">
      <c r="A74" s="1" t="s">
        <v>156</v>
      </c>
      <c r="B74" s="1" t="s">
        <v>161</v>
      </c>
      <c r="C74" s="1" t="s">
        <v>162</v>
      </c>
      <c r="D74">
        <v>60006</v>
      </c>
      <c r="E74" s="2" t="s">
        <v>13</v>
      </c>
      <c r="F74" s="4">
        <v>0.73</v>
      </c>
      <c r="J74" s="3" t="str">
        <f>IF(AND(Tabla1152037[[#This Row],[Valor logrado]]&gt;=Tabla1152037[[#This Row],[Meta]],Tabla1152037[[#This Row],[Valor logrado]]&gt;0,Tabla1152037[[#This Row],[Meta]]&gt;0),"Sí","No")</f>
        <v>No</v>
      </c>
    </row>
    <row r="75" spans="1:10" x14ac:dyDescent="0.25">
      <c r="A75" s="1" t="s">
        <v>156</v>
      </c>
      <c r="B75" s="1" t="s">
        <v>163</v>
      </c>
      <c r="C75" s="1" t="s">
        <v>164</v>
      </c>
      <c r="D75">
        <v>60008</v>
      </c>
      <c r="E75" s="2" t="s">
        <v>13</v>
      </c>
      <c r="F75" s="4">
        <v>0.7</v>
      </c>
      <c r="J75" s="3" t="str">
        <f>IF(AND(Tabla1152037[[#This Row],[Valor logrado]]&gt;=Tabla1152037[[#This Row],[Meta]],Tabla1152037[[#This Row],[Valor logrado]]&gt;0,Tabla1152037[[#This Row],[Meta]]&gt;0),"Sí","No")</f>
        <v>No</v>
      </c>
    </row>
    <row r="76" spans="1:10" x14ac:dyDescent="0.25">
      <c r="A76" s="1" t="s">
        <v>156</v>
      </c>
      <c r="B76" s="1" t="s">
        <v>165</v>
      </c>
      <c r="C76" s="1" t="s">
        <v>166</v>
      </c>
      <c r="D76">
        <v>60009</v>
      </c>
      <c r="E76" s="2" t="s">
        <v>13</v>
      </c>
      <c r="F76" s="4">
        <v>0.73</v>
      </c>
      <c r="J76" s="3" t="str">
        <f>IF(AND(Tabla1152037[[#This Row],[Valor logrado]]&gt;=Tabla1152037[[#This Row],[Meta]],Tabla1152037[[#This Row],[Valor logrado]]&gt;0,Tabla1152037[[#This Row],[Meta]]&gt;0),"Sí","No")</f>
        <v>No</v>
      </c>
    </row>
    <row r="77" spans="1:10" x14ac:dyDescent="0.25">
      <c r="A77" s="1" t="s">
        <v>156</v>
      </c>
      <c r="B77" s="1" t="s">
        <v>167</v>
      </c>
      <c r="C77" s="1" t="s">
        <v>168</v>
      </c>
      <c r="D77">
        <v>60013</v>
      </c>
      <c r="E77" s="2" t="s">
        <v>13</v>
      </c>
      <c r="F77" s="4">
        <v>0.73</v>
      </c>
      <c r="J77" s="3" t="str">
        <f>IF(AND(Tabla1152037[[#This Row],[Valor logrado]]&gt;=Tabla1152037[[#This Row],[Meta]],Tabla1152037[[#This Row],[Valor logrado]]&gt;0,Tabla1152037[[#This Row],[Meta]]&gt;0),"Sí","No")</f>
        <v>No</v>
      </c>
    </row>
    <row r="78" spans="1:10" x14ac:dyDescent="0.25">
      <c r="A78" s="1" t="s">
        <v>156</v>
      </c>
      <c r="B78" s="1" t="s">
        <v>169</v>
      </c>
      <c r="C78" s="1" t="s">
        <v>170</v>
      </c>
      <c r="D78">
        <v>60002</v>
      </c>
      <c r="E78" s="2" t="s">
        <v>13</v>
      </c>
      <c r="F78" s="4">
        <v>0.73</v>
      </c>
      <c r="J78" s="3" t="str">
        <f>IF(AND(Tabla1152037[[#This Row],[Valor logrado]]&gt;=Tabla1152037[[#This Row],[Meta]],Tabla1152037[[#This Row],[Valor logrado]]&gt;0,Tabla1152037[[#This Row],[Meta]]&gt;0),"Sí","No")</f>
        <v>No</v>
      </c>
    </row>
    <row r="79" spans="1:10" x14ac:dyDescent="0.25">
      <c r="A79" s="1" t="s">
        <v>156</v>
      </c>
      <c r="B79" s="1" t="s">
        <v>171</v>
      </c>
      <c r="C79" s="1" t="s">
        <v>172</v>
      </c>
      <c r="D79">
        <v>60007</v>
      </c>
      <c r="E79" s="2" t="s">
        <v>13</v>
      </c>
      <c r="F79" s="4">
        <v>0.73</v>
      </c>
      <c r="J79" s="3" t="str">
        <f>IF(AND(Tabla1152037[[#This Row],[Valor logrado]]&gt;=Tabla1152037[[#This Row],[Meta]],Tabla1152037[[#This Row],[Valor logrado]]&gt;0,Tabla1152037[[#This Row],[Meta]]&gt;0),"Sí","No")</f>
        <v>No</v>
      </c>
    </row>
    <row r="80" spans="1:10" x14ac:dyDescent="0.25">
      <c r="A80" s="1" t="s">
        <v>156</v>
      </c>
      <c r="B80" s="1" t="s">
        <v>173</v>
      </c>
      <c r="C80" s="1" t="s">
        <v>174</v>
      </c>
      <c r="D80">
        <v>60003</v>
      </c>
      <c r="E80" s="2" t="s">
        <v>13</v>
      </c>
      <c r="F80" s="4">
        <v>0.73</v>
      </c>
      <c r="J80" s="3" t="str">
        <f>IF(AND(Tabla1152037[[#This Row],[Valor logrado]]&gt;=Tabla1152037[[#This Row],[Meta]],Tabla1152037[[#This Row],[Valor logrado]]&gt;0,Tabla1152037[[#This Row],[Meta]]&gt;0),"Sí","No")</f>
        <v>No</v>
      </c>
    </row>
    <row r="81" spans="1:10" x14ac:dyDescent="0.25">
      <c r="A81" s="1" t="s">
        <v>156</v>
      </c>
      <c r="B81" s="1" t="s">
        <v>175</v>
      </c>
      <c r="C81" s="1" t="s">
        <v>176</v>
      </c>
      <c r="D81">
        <v>60001</v>
      </c>
      <c r="E81" s="2" t="s">
        <v>13</v>
      </c>
      <c r="F81" s="4">
        <v>0.76</v>
      </c>
      <c r="J81" s="3" t="str">
        <f>IF(AND(Tabla1152037[[#This Row],[Valor logrado]]&gt;=Tabla1152037[[#This Row],[Meta]],Tabla1152037[[#This Row],[Valor logrado]]&gt;0,Tabla1152037[[#This Row],[Meta]]&gt;0),"Sí","No")</f>
        <v>No</v>
      </c>
    </row>
    <row r="82" spans="1:10" x14ac:dyDescent="0.25">
      <c r="A82" s="1" t="s">
        <v>156</v>
      </c>
      <c r="B82" s="1" t="s">
        <v>177</v>
      </c>
      <c r="C82" s="1" t="s">
        <v>178</v>
      </c>
      <c r="D82">
        <v>60010</v>
      </c>
      <c r="E82" s="2" t="s">
        <v>13</v>
      </c>
      <c r="F82" s="4">
        <v>0.73</v>
      </c>
      <c r="J82" s="3" t="str">
        <f>IF(AND(Tabla1152037[[#This Row],[Valor logrado]]&gt;=Tabla1152037[[#This Row],[Meta]],Tabla1152037[[#This Row],[Valor logrado]]&gt;0,Tabla1152037[[#This Row],[Meta]]&gt;0),"Sí","No")</f>
        <v>No</v>
      </c>
    </row>
    <row r="83" spans="1:10" x14ac:dyDescent="0.25">
      <c r="A83" s="1" t="s">
        <v>156</v>
      </c>
      <c r="B83" s="1" t="s">
        <v>179</v>
      </c>
      <c r="C83" s="1" t="s">
        <v>180</v>
      </c>
      <c r="D83">
        <v>60005</v>
      </c>
      <c r="E83" s="2" t="s">
        <v>13</v>
      </c>
      <c r="F83" s="4">
        <v>0.7</v>
      </c>
      <c r="J83" s="3" t="str">
        <f>IF(AND(Tabla1152037[[#This Row],[Valor logrado]]&gt;=Tabla1152037[[#This Row],[Meta]],Tabla1152037[[#This Row],[Valor logrado]]&gt;0,Tabla1152037[[#This Row],[Meta]]&gt;0),"Sí","No")</f>
        <v>No</v>
      </c>
    </row>
    <row r="84" spans="1:10" x14ac:dyDescent="0.25">
      <c r="A84" s="1" t="s">
        <v>156</v>
      </c>
      <c r="B84" s="1" t="s">
        <v>181</v>
      </c>
      <c r="C84" s="1" t="s">
        <v>182</v>
      </c>
      <c r="D84">
        <v>60011</v>
      </c>
      <c r="E84" s="2" t="s">
        <v>13</v>
      </c>
      <c r="F84" s="4">
        <v>0.73</v>
      </c>
      <c r="J84" s="3" t="str">
        <f>IF(AND(Tabla1152037[[#This Row],[Valor logrado]]&gt;=Tabla1152037[[#This Row],[Meta]],Tabla1152037[[#This Row],[Valor logrado]]&gt;0,Tabla1152037[[#This Row],[Meta]]&gt;0),"Sí","No")</f>
        <v>No</v>
      </c>
    </row>
    <row r="85" spans="1:10" x14ac:dyDescent="0.25">
      <c r="A85" s="1" t="s">
        <v>156</v>
      </c>
      <c r="B85" s="1" t="s">
        <v>183</v>
      </c>
      <c r="C85" s="1" t="s">
        <v>184</v>
      </c>
      <c r="D85">
        <v>60012</v>
      </c>
      <c r="E85" s="2" t="s">
        <v>13</v>
      </c>
      <c r="F85" s="4">
        <v>0.73</v>
      </c>
      <c r="J85" s="3" t="str">
        <f>IF(AND(Tabla1152037[[#This Row],[Valor logrado]]&gt;=Tabla1152037[[#This Row],[Meta]],Tabla1152037[[#This Row],[Valor logrado]]&gt;0,Tabla1152037[[#This Row],[Meta]]&gt;0),"Sí","No")</f>
        <v>No</v>
      </c>
    </row>
    <row r="86" spans="1:10" x14ac:dyDescent="0.25">
      <c r="A86" s="1" t="s">
        <v>185</v>
      </c>
      <c r="B86" s="1" t="s">
        <v>186</v>
      </c>
      <c r="C86" s="1" t="s">
        <v>187</v>
      </c>
      <c r="D86">
        <v>80000</v>
      </c>
      <c r="E86" s="2" t="s">
        <v>16</v>
      </c>
      <c r="F86" s="4">
        <v>0.7</v>
      </c>
      <c r="J86" s="3" t="str">
        <f>IF(AND(Tabla1152037[[#This Row],[Valor logrado]]&gt;=Tabla1152037[[#This Row],[Meta]],Tabla1152037[[#This Row],[Valor logrado]]&gt;0,Tabla1152037[[#This Row],[Meta]]&gt;0),"Sí","No")</f>
        <v>No</v>
      </c>
    </row>
    <row r="87" spans="1:10" x14ac:dyDescent="0.25">
      <c r="A87" s="1" t="s">
        <v>185</v>
      </c>
      <c r="B87" s="1" t="s">
        <v>188</v>
      </c>
      <c r="C87" s="1" t="s">
        <v>189</v>
      </c>
      <c r="D87">
        <v>80006</v>
      </c>
      <c r="E87" s="2" t="s">
        <v>13</v>
      </c>
      <c r="F87" s="4">
        <v>0.76</v>
      </c>
      <c r="J87" s="3" t="str">
        <f>IF(AND(Tabla1152037[[#This Row],[Valor logrado]]&gt;=Tabla1152037[[#This Row],[Meta]],Tabla1152037[[#This Row],[Valor logrado]]&gt;0,Tabla1152037[[#This Row],[Meta]]&gt;0),"Sí","No")</f>
        <v>No</v>
      </c>
    </row>
    <row r="88" spans="1:10" x14ac:dyDescent="0.25">
      <c r="A88" s="1" t="s">
        <v>185</v>
      </c>
      <c r="B88" s="1" t="s">
        <v>190</v>
      </c>
      <c r="C88" s="1" t="s">
        <v>191</v>
      </c>
      <c r="D88">
        <v>80012</v>
      </c>
      <c r="E88" s="2" t="s">
        <v>13</v>
      </c>
      <c r="F88" s="4">
        <v>0.73</v>
      </c>
      <c r="J88" s="3" t="str">
        <f>IF(AND(Tabla1152037[[#This Row],[Valor logrado]]&gt;=Tabla1152037[[#This Row],[Meta]],Tabla1152037[[#This Row],[Valor logrado]]&gt;0,Tabla1152037[[#This Row],[Meta]]&gt;0),"Sí","No")</f>
        <v>No</v>
      </c>
    </row>
    <row r="89" spans="1:10" x14ac:dyDescent="0.25">
      <c r="A89" s="1" t="s">
        <v>185</v>
      </c>
      <c r="B89" s="1" t="s">
        <v>192</v>
      </c>
      <c r="C89" s="1" t="s">
        <v>193</v>
      </c>
      <c r="D89">
        <v>80009</v>
      </c>
      <c r="E89" s="2" t="s">
        <v>13</v>
      </c>
      <c r="F89" s="4">
        <v>0.73</v>
      </c>
      <c r="J89" s="3" t="str">
        <f>IF(AND(Tabla1152037[[#This Row],[Valor logrado]]&gt;=Tabla1152037[[#This Row],[Meta]],Tabla1152037[[#This Row],[Valor logrado]]&gt;0,Tabla1152037[[#This Row],[Meta]]&gt;0),"Sí","No")</f>
        <v>No</v>
      </c>
    </row>
    <row r="90" spans="1:10" x14ac:dyDescent="0.25">
      <c r="A90" s="1" t="s">
        <v>185</v>
      </c>
      <c r="B90" s="1" t="s">
        <v>194</v>
      </c>
      <c r="C90" s="1" t="s">
        <v>195</v>
      </c>
      <c r="D90">
        <v>80007</v>
      </c>
      <c r="E90" s="2" t="s">
        <v>13</v>
      </c>
      <c r="F90" s="4">
        <v>0.73</v>
      </c>
      <c r="J90" s="3" t="str">
        <f>IF(AND(Tabla1152037[[#This Row],[Valor logrado]]&gt;=Tabla1152037[[#This Row],[Meta]],Tabla1152037[[#This Row],[Valor logrado]]&gt;0,Tabla1152037[[#This Row],[Meta]]&gt;0),"Sí","No")</f>
        <v>No</v>
      </c>
    </row>
    <row r="91" spans="1:10" x14ac:dyDescent="0.25">
      <c r="A91" s="1" t="s">
        <v>185</v>
      </c>
      <c r="B91" s="1" t="s">
        <v>196</v>
      </c>
      <c r="C91" s="1" t="s">
        <v>197</v>
      </c>
      <c r="D91">
        <v>80010</v>
      </c>
      <c r="E91" s="2" t="s">
        <v>13</v>
      </c>
      <c r="F91" s="4">
        <v>0.73</v>
      </c>
      <c r="J91" s="3" t="str">
        <f>IF(AND(Tabla1152037[[#This Row],[Valor logrado]]&gt;=Tabla1152037[[#This Row],[Meta]],Tabla1152037[[#This Row],[Valor logrado]]&gt;0,Tabla1152037[[#This Row],[Meta]]&gt;0),"Sí","No")</f>
        <v>No</v>
      </c>
    </row>
    <row r="92" spans="1:10" x14ac:dyDescent="0.25">
      <c r="A92" s="1" t="s">
        <v>185</v>
      </c>
      <c r="B92" s="1" t="s">
        <v>198</v>
      </c>
      <c r="C92" s="1" t="s">
        <v>199</v>
      </c>
      <c r="D92">
        <v>80013</v>
      </c>
      <c r="E92" s="2" t="s">
        <v>13</v>
      </c>
      <c r="F92" s="4">
        <v>0.7</v>
      </c>
      <c r="J92" s="3" t="str">
        <f>IF(AND(Tabla1152037[[#This Row],[Valor logrado]]&gt;=Tabla1152037[[#This Row],[Meta]],Tabla1152037[[#This Row],[Valor logrado]]&gt;0,Tabla1152037[[#This Row],[Meta]]&gt;0),"Sí","No")</f>
        <v>No</v>
      </c>
    </row>
    <row r="93" spans="1:10" x14ac:dyDescent="0.25">
      <c r="A93" s="1" t="s">
        <v>185</v>
      </c>
      <c r="B93" s="1" t="s">
        <v>200</v>
      </c>
      <c r="C93" s="1" t="s">
        <v>201</v>
      </c>
      <c r="D93">
        <v>80011</v>
      </c>
      <c r="E93" s="2" t="s">
        <v>13</v>
      </c>
      <c r="F93" s="4">
        <v>0.73</v>
      </c>
      <c r="J93" s="3" t="str">
        <f>IF(AND(Tabla1152037[[#This Row],[Valor logrado]]&gt;=Tabla1152037[[#This Row],[Meta]],Tabla1152037[[#This Row],[Valor logrado]]&gt;0,Tabla1152037[[#This Row],[Meta]]&gt;0),"Sí","No")</f>
        <v>No</v>
      </c>
    </row>
    <row r="94" spans="1:10" x14ac:dyDescent="0.25">
      <c r="A94" s="1" t="s">
        <v>185</v>
      </c>
      <c r="B94" s="1" t="s">
        <v>202</v>
      </c>
      <c r="C94" s="1" t="s">
        <v>203</v>
      </c>
      <c r="D94">
        <v>80008</v>
      </c>
      <c r="E94" s="2" t="s">
        <v>13</v>
      </c>
      <c r="F94" s="4">
        <v>0.7</v>
      </c>
      <c r="J94" s="3" t="str">
        <f>IF(AND(Tabla1152037[[#This Row],[Valor logrado]]&gt;=Tabla1152037[[#This Row],[Meta]],Tabla1152037[[#This Row],[Valor logrado]]&gt;0,Tabla1152037[[#This Row],[Meta]]&gt;0),"Sí","No")</f>
        <v>No</v>
      </c>
    </row>
    <row r="95" spans="1:10" x14ac:dyDescent="0.25">
      <c r="A95" s="1" t="s">
        <v>185</v>
      </c>
      <c r="B95" s="1" t="s">
        <v>204</v>
      </c>
      <c r="C95" s="1" t="s">
        <v>205</v>
      </c>
      <c r="D95">
        <v>80004</v>
      </c>
      <c r="E95" s="2" t="s">
        <v>13</v>
      </c>
      <c r="F95" s="4">
        <v>0.7</v>
      </c>
      <c r="J95" s="3" t="str">
        <f>IF(AND(Tabla1152037[[#This Row],[Valor logrado]]&gt;=Tabla1152037[[#This Row],[Meta]],Tabla1152037[[#This Row],[Valor logrado]]&gt;0,Tabla1152037[[#This Row],[Meta]]&gt;0),"Sí","No")</f>
        <v>No</v>
      </c>
    </row>
    <row r="96" spans="1:10" x14ac:dyDescent="0.25">
      <c r="A96" s="1" t="s">
        <v>185</v>
      </c>
      <c r="B96" s="1" t="s">
        <v>206</v>
      </c>
      <c r="C96" s="1" t="s">
        <v>207</v>
      </c>
      <c r="D96">
        <v>80001</v>
      </c>
      <c r="E96" s="2" t="s">
        <v>13</v>
      </c>
      <c r="F96" s="4">
        <v>0.76</v>
      </c>
      <c r="J96" s="3" t="str">
        <f>IF(AND(Tabla1152037[[#This Row],[Valor logrado]]&gt;=Tabla1152037[[#This Row],[Meta]],Tabla1152037[[#This Row],[Valor logrado]]&gt;0,Tabla1152037[[#This Row],[Meta]]&gt;0),"Sí","No")</f>
        <v>No</v>
      </c>
    </row>
    <row r="97" spans="1:10" x14ac:dyDescent="0.25">
      <c r="A97" s="1" t="s">
        <v>185</v>
      </c>
      <c r="B97" s="1" t="s">
        <v>208</v>
      </c>
      <c r="C97" s="1" t="s">
        <v>209</v>
      </c>
      <c r="D97">
        <v>80005</v>
      </c>
      <c r="E97" s="2" t="s">
        <v>13</v>
      </c>
      <c r="F97" s="4">
        <v>0.73</v>
      </c>
      <c r="J97" s="3" t="str">
        <f>IF(AND(Tabla1152037[[#This Row],[Valor logrado]]&gt;=Tabla1152037[[#This Row],[Meta]],Tabla1152037[[#This Row],[Valor logrado]]&gt;0,Tabla1152037[[#This Row],[Meta]]&gt;0),"Sí","No")</f>
        <v>No</v>
      </c>
    </row>
    <row r="98" spans="1:10" x14ac:dyDescent="0.25">
      <c r="A98" s="1" t="s">
        <v>185</v>
      </c>
      <c r="B98" s="1" t="s">
        <v>210</v>
      </c>
      <c r="C98" s="1" t="s">
        <v>211</v>
      </c>
      <c r="D98">
        <v>80002</v>
      </c>
      <c r="E98" s="2" t="s">
        <v>13</v>
      </c>
      <c r="F98" s="4">
        <v>0.7</v>
      </c>
      <c r="J98" s="3" t="str">
        <f>IF(AND(Tabla1152037[[#This Row],[Valor logrado]]&gt;=Tabla1152037[[#This Row],[Meta]],Tabla1152037[[#This Row],[Valor logrado]]&gt;0,Tabla1152037[[#This Row],[Meta]]&gt;0),"Sí","No")</f>
        <v>No</v>
      </c>
    </row>
    <row r="99" spans="1:10" x14ac:dyDescent="0.25">
      <c r="A99" s="1" t="s">
        <v>185</v>
      </c>
      <c r="B99" s="1" t="s">
        <v>212</v>
      </c>
      <c r="C99" s="1" t="s">
        <v>213</v>
      </c>
      <c r="D99">
        <v>80003</v>
      </c>
      <c r="E99" s="2" t="s">
        <v>13</v>
      </c>
      <c r="F99" s="4">
        <v>0.76</v>
      </c>
      <c r="J99" s="3" t="str">
        <f>IF(AND(Tabla1152037[[#This Row],[Valor logrado]]&gt;=Tabla1152037[[#This Row],[Meta]],Tabla1152037[[#This Row],[Valor logrado]]&gt;0,Tabla1152037[[#This Row],[Meta]]&gt;0),"Sí","No")</f>
        <v>No</v>
      </c>
    </row>
    <row r="100" spans="1:10" ht="25.5" x14ac:dyDescent="0.25">
      <c r="A100" s="1" t="s">
        <v>185</v>
      </c>
      <c r="B100" s="1" t="s">
        <v>214</v>
      </c>
      <c r="C100" s="1" t="s">
        <v>215</v>
      </c>
      <c r="D100">
        <v>80014</v>
      </c>
      <c r="E100" s="2" t="s">
        <v>13</v>
      </c>
      <c r="F100" s="4">
        <v>0.73</v>
      </c>
      <c r="J100" s="3" t="str">
        <f>IF(AND(Tabla1152037[[#This Row],[Valor logrado]]&gt;=Tabla1152037[[#This Row],[Meta]],Tabla1152037[[#This Row],[Valor logrado]]&gt;0,Tabla1152037[[#This Row],[Meta]]&gt;0),"Sí","No")</f>
        <v>No</v>
      </c>
    </row>
    <row r="101" spans="1:10" x14ac:dyDescent="0.25">
      <c r="A101" s="1" t="s">
        <v>216</v>
      </c>
      <c r="B101" s="1" t="s">
        <v>217</v>
      </c>
      <c r="C101" s="1" t="s">
        <v>218</v>
      </c>
      <c r="D101">
        <v>90000</v>
      </c>
      <c r="E101" s="2" t="s">
        <v>16</v>
      </c>
      <c r="F101" s="4">
        <v>0.7</v>
      </c>
      <c r="J101" s="3" t="str">
        <f>IF(AND(Tabla1152037[[#This Row],[Valor logrado]]&gt;=Tabla1152037[[#This Row],[Meta]],Tabla1152037[[#This Row],[Valor logrado]]&gt;0,Tabla1152037[[#This Row],[Meta]]&gt;0),"Sí","No")</f>
        <v>No</v>
      </c>
    </row>
    <row r="102" spans="1:10" x14ac:dyDescent="0.25">
      <c r="A102" s="1" t="s">
        <v>216</v>
      </c>
      <c r="B102" s="1" t="s">
        <v>219</v>
      </c>
      <c r="C102" s="1" t="s">
        <v>220</v>
      </c>
      <c r="D102">
        <v>90003</v>
      </c>
      <c r="E102" s="2" t="s">
        <v>13</v>
      </c>
      <c r="F102" s="4">
        <v>0.7</v>
      </c>
      <c r="J102" s="3" t="str">
        <f>IF(AND(Tabla1152037[[#This Row],[Valor logrado]]&gt;=Tabla1152037[[#This Row],[Meta]],Tabla1152037[[#This Row],[Valor logrado]]&gt;0,Tabla1152037[[#This Row],[Meta]]&gt;0),"Sí","No")</f>
        <v>No</v>
      </c>
    </row>
    <row r="103" spans="1:10" x14ac:dyDescent="0.25">
      <c r="A103" s="1" t="s">
        <v>216</v>
      </c>
      <c r="B103" s="1" t="s">
        <v>221</v>
      </c>
      <c r="C103" s="1" t="s">
        <v>222</v>
      </c>
      <c r="D103">
        <v>90009</v>
      </c>
      <c r="E103" s="2" t="s">
        <v>13</v>
      </c>
      <c r="F103" s="4">
        <v>0.73</v>
      </c>
      <c r="J103" s="3" t="str">
        <f>IF(AND(Tabla1152037[[#This Row],[Valor logrado]]&gt;=Tabla1152037[[#This Row],[Meta]],Tabla1152037[[#This Row],[Valor logrado]]&gt;0,Tabla1152037[[#This Row],[Meta]]&gt;0),"Sí","No")</f>
        <v>No</v>
      </c>
    </row>
    <row r="104" spans="1:10" x14ac:dyDescent="0.25">
      <c r="A104" s="1" t="s">
        <v>216</v>
      </c>
      <c r="B104" s="1" t="s">
        <v>223</v>
      </c>
      <c r="C104" s="1" t="s">
        <v>224</v>
      </c>
      <c r="D104">
        <v>90002</v>
      </c>
      <c r="E104" s="2" t="s">
        <v>13</v>
      </c>
      <c r="F104" s="4">
        <v>0.7</v>
      </c>
      <c r="J104" s="3" t="str">
        <f>IF(AND(Tabla1152037[[#This Row],[Valor logrado]]&gt;=Tabla1152037[[#This Row],[Meta]],Tabla1152037[[#This Row],[Valor logrado]]&gt;0,Tabla1152037[[#This Row],[Meta]]&gt;0),"Sí","No")</f>
        <v>No</v>
      </c>
    </row>
    <row r="105" spans="1:10" x14ac:dyDescent="0.25">
      <c r="A105" s="1" t="s">
        <v>216</v>
      </c>
      <c r="B105" s="1" t="s">
        <v>225</v>
      </c>
      <c r="C105" s="1" t="s">
        <v>226</v>
      </c>
      <c r="D105">
        <v>90001</v>
      </c>
      <c r="E105" s="2" t="s">
        <v>13</v>
      </c>
      <c r="F105" s="4">
        <v>0.7</v>
      </c>
      <c r="J105" s="3" t="str">
        <f>IF(AND(Tabla1152037[[#This Row],[Valor logrado]]&gt;=Tabla1152037[[#This Row],[Meta]],Tabla1152037[[#This Row],[Valor logrado]]&gt;0,Tabla1152037[[#This Row],[Meta]]&gt;0),"Sí","No")</f>
        <v>No</v>
      </c>
    </row>
    <row r="106" spans="1:10" x14ac:dyDescent="0.25">
      <c r="A106" s="1" t="s">
        <v>216</v>
      </c>
      <c r="B106" s="1" t="s">
        <v>227</v>
      </c>
      <c r="C106" s="1" t="s">
        <v>228</v>
      </c>
      <c r="D106">
        <v>90006</v>
      </c>
      <c r="E106" s="2" t="s">
        <v>13</v>
      </c>
      <c r="F106" s="4">
        <v>0.7</v>
      </c>
      <c r="J106" s="3" t="str">
        <f>IF(AND(Tabla1152037[[#This Row],[Valor logrado]]&gt;=Tabla1152037[[#This Row],[Meta]],Tabla1152037[[#This Row],[Valor logrado]]&gt;0,Tabla1152037[[#This Row],[Meta]]&gt;0),"Sí","No")</f>
        <v>No</v>
      </c>
    </row>
    <row r="107" spans="1:10" x14ac:dyDescent="0.25">
      <c r="A107" s="1" t="s">
        <v>216</v>
      </c>
      <c r="B107" s="1" t="s">
        <v>229</v>
      </c>
      <c r="C107" s="1" t="s">
        <v>230</v>
      </c>
      <c r="D107">
        <v>90007</v>
      </c>
      <c r="E107" s="2" t="s">
        <v>13</v>
      </c>
      <c r="F107" s="4">
        <v>0.73</v>
      </c>
      <c r="J107" s="3" t="str">
        <f>IF(AND(Tabla1152037[[#This Row],[Valor logrado]]&gt;=Tabla1152037[[#This Row],[Meta]],Tabla1152037[[#This Row],[Valor logrado]]&gt;0,Tabla1152037[[#This Row],[Meta]]&gt;0),"Sí","No")</f>
        <v>No</v>
      </c>
    </row>
    <row r="108" spans="1:10" x14ac:dyDescent="0.25">
      <c r="A108" s="1" t="s">
        <v>216</v>
      </c>
      <c r="B108" s="1" t="s">
        <v>231</v>
      </c>
      <c r="C108" s="1" t="s">
        <v>232</v>
      </c>
      <c r="D108">
        <v>90004</v>
      </c>
      <c r="E108" s="2" t="s">
        <v>13</v>
      </c>
      <c r="F108" s="4">
        <v>0.7</v>
      </c>
      <c r="J108" s="3" t="str">
        <f>IF(AND(Tabla1152037[[#This Row],[Valor logrado]]&gt;=Tabla1152037[[#This Row],[Meta]],Tabla1152037[[#This Row],[Valor logrado]]&gt;0,Tabla1152037[[#This Row],[Meta]]&gt;0),"Sí","No")</f>
        <v>No</v>
      </c>
    </row>
    <row r="109" spans="1:10" x14ac:dyDescent="0.25">
      <c r="A109" s="1" t="s">
        <v>216</v>
      </c>
      <c r="B109" s="1" t="s">
        <v>233</v>
      </c>
      <c r="C109" s="1" t="s">
        <v>234</v>
      </c>
      <c r="D109">
        <v>90005</v>
      </c>
      <c r="E109" s="2" t="s">
        <v>13</v>
      </c>
      <c r="F109" s="4">
        <v>0.7</v>
      </c>
      <c r="J109" s="3" t="str">
        <f>IF(AND(Tabla1152037[[#This Row],[Valor logrado]]&gt;=Tabla1152037[[#This Row],[Meta]],Tabla1152037[[#This Row],[Valor logrado]]&gt;0,Tabla1152037[[#This Row],[Meta]]&gt;0),"Sí","No")</f>
        <v>No</v>
      </c>
    </row>
    <row r="110" spans="1:10" x14ac:dyDescent="0.25">
      <c r="A110" s="1" t="s">
        <v>235</v>
      </c>
      <c r="B110" s="1" t="s">
        <v>236</v>
      </c>
      <c r="C110" s="1" t="s">
        <v>237</v>
      </c>
      <c r="D110">
        <v>100000</v>
      </c>
      <c r="E110" s="2" t="s">
        <v>16</v>
      </c>
      <c r="F110" s="4">
        <v>0.7</v>
      </c>
      <c r="J110" s="3" t="str">
        <f>IF(AND(Tabla1152037[[#This Row],[Valor logrado]]&gt;=Tabla1152037[[#This Row],[Meta]],Tabla1152037[[#This Row],[Valor logrado]]&gt;0,Tabla1152037[[#This Row],[Meta]]&gt;0),"Sí","No")</f>
        <v>No</v>
      </c>
    </row>
    <row r="111" spans="1:10" x14ac:dyDescent="0.25">
      <c r="A111" s="1" t="s">
        <v>235</v>
      </c>
      <c r="B111" s="1" t="s">
        <v>238</v>
      </c>
      <c r="C111" s="1" t="s">
        <v>239</v>
      </c>
      <c r="D111">
        <v>100009</v>
      </c>
      <c r="E111" s="2" t="s">
        <v>13</v>
      </c>
      <c r="F111" s="4">
        <v>0.73</v>
      </c>
      <c r="J111" s="3" t="str">
        <f>IF(AND(Tabla1152037[[#This Row],[Valor logrado]]&gt;=Tabla1152037[[#This Row],[Meta]],Tabla1152037[[#This Row],[Valor logrado]]&gt;0,Tabla1152037[[#This Row],[Meta]]&gt;0),"Sí","No")</f>
        <v>No</v>
      </c>
    </row>
    <row r="112" spans="1:10" x14ac:dyDescent="0.25">
      <c r="A112" s="1" t="s">
        <v>235</v>
      </c>
      <c r="B112" s="1" t="s">
        <v>240</v>
      </c>
      <c r="C112" s="1" t="s">
        <v>241</v>
      </c>
      <c r="D112">
        <v>100008</v>
      </c>
      <c r="E112" s="2" t="s">
        <v>13</v>
      </c>
      <c r="F112" s="4">
        <v>0.76</v>
      </c>
      <c r="J112" s="3" t="str">
        <f>IF(AND(Tabla1152037[[#This Row],[Valor logrado]]&gt;=Tabla1152037[[#This Row],[Meta]],Tabla1152037[[#This Row],[Valor logrado]]&gt;0,Tabla1152037[[#This Row],[Meta]]&gt;0),"Sí","No")</f>
        <v>No</v>
      </c>
    </row>
    <row r="113" spans="1:10" x14ac:dyDescent="0.25">
      <c r="A113" s="1" t="s">
        <v>235</v>
      </c>
      <c r="B113" s="1" t="s">
        <v>242</v>
      </c>
      <c r="C113" s="1" t="s">
        <v>243</v>
      </c>
      <c r="D113">
        <v>100003</v>
      </c>
      <c r="E113" s="2" t="s">
        <v>13</v>
      </c>
      <c r="F113" s="4">
        <v>0.7</v>
      </c>
      <c r="J113" s="3" t="str">
        <f>IF(AND(Tabla1152037[[#This Row],[Valor logrado]]&gt;=Tabla1152037[[#This Row],[Meta]],Tabla1152037[[#This Row],[Valor logrado]]&gt;0,Tabla1152037[[#This Row],[Meta]]&gt;0),"Sí","No")</f>
        <v>No</v>
      </c>
    </row>
    <row r="114" spans="1:10" x14ac:dyDescent="0.25">
      <c r="A114" s="1" t="s">
        <v>235</v>
      </c>
      <c r="B114" s="1" t="s">
        <v>244</v>
      </c>
      <c r="C114" s="1" t="s">
        <v>245</v>
      </c>
      <c r="D114">
        <v>100010</v>
      </c>
      <c r="E114" s="2" t="s">
        <v>13</v>
      </c>
      <c r="F114" s="4">
        <v>0.73</v>
      </c>
      <c r="J114" s="3" t="str">
        <f>IF(AND(Tabla1152037[[#This Row],[Valor logrado]]&gt;=Tabla1152037[[#This Row],[Meta]],Tabla1152037[[#This Row],[Valor logrado]]&gt;0,Tabla1152037[[#This Row],[Meta]]&gt;0),"Sí","No")</f>
        <v>No</v>
      </c>
    </row>
    <row r="115" spans="1:10" x14ac:dyDescent="0.25">
      <c r="A115" s="1" t="s">
        <v>235</v>
      </c>
      <c r="B115" s="1" t="s">
        <v>246</v>
      </c>
      <c r="C115" s="1" t="s">
        <v>247</v>
      </c>
      <c r="D115">
        <v>100007</v>
      </c>
      <c r="E115" s="2" t="s">
        <v>13</v>
      </c>
      <c r="F115" s="4">
        <v>0.73</v>
      </c>
      <c r="J115" s="3" t="str">
        <f>IF(AND(Tabla1152037[[#This Row],[Valor logrado]]&gt;=Tabla1152037[[#This Row],[Meta]],Tabla1152037[[#This Row],[Valor logrado]]&gt;0,Tabla1152037[[#This Row],[Meta]]&gt;0),"Sí","No")</f>
        <v>No</v>
      </c>
    </row>
    <row r="116" spans="1:10" x14ac:dyDescent="0.25">
      <c r="A116" s="1" t="s">
        <v>235</v>
      </c>
      <c r="B116" s="1" t="s">
        <v>248</v>
      </c>
      <c r="C116" s="1" t="s">
        <v>249</v>
      </c>
      <c r="D116">
        <v>100011</v>
      </c>
      <c r="E116" s="2" t="s">
        <v>13</v>
      </c>
      <c r="F116" s="4">
        <v>0.73</v>
      </c>
      <c r="J116" s="3" t="str">
        <f>IF(AND(Tabla1152037[[#This Row],[Valor logrado]]&gt;=Tabla1152037[[#This Row],[Meta]],Tabla1152037[[#This Row],[Valor logrado]]&gt;0,Tabla1152037[[#This Row],[Meta]]&gt;0),"Sí","No")</f>
        <v>No</v>
      </c>
    </row>
    <row r="117" spans="1:10" x14ac:dyDescent="0.25">
      <c r="A117" s="1" t="s">
        <v>235</v>
      </c>
      <c r="B117" s="1" t="s">
        <v>250</v>
      </c>
      <c r="C117" s="1" t="s">
        <v>251</v>
      </c>
      <c r="D117">
        <v>100006</v>
      </c>
      <c r="E117" s="2" t="s">
        <v>13</v>
      </c>
      <c r="F117" s="4">
        <v>0.73</v>
      </c>
      <c r="J117" s="3" t="str">
        <f>IF(AND(Tabla1152037[[#This Row],[Valor logrado]]&gt;=Tabla1152037[[#This Row],[Meta]],Tabla1152037[[#This Row],[Valor logrado]]&gt;0,Tabla1152037[[#This Row],[Meta]]&gt;0),"Sí","No")</f>
        <v>No</v>
      </c>
    </row>
    <row r="118" spans="1:10" x14ac:dyDescent="0.25">
      <c r="A118" s="1" t="s">
        <v>235</v>
      </c>
      <c r="B118" s="1" t="s">
        <v>252</v>
      </c>
      <c r="C118" s="1" t="s">
        <v>253</v>
      </c>
      <c r="D118">
        <v>100002</v>
      </c>
      <c r="E118" s="2" t="s">
        <v>13</v>
      </c>
      <c r="F118" s="4">
        <v>0.73</v>
      </c>
      <c r="J118" s="3" t="str">
        <f>IF(AND(Tabla1152037[[#This Row],[Valor logrado]]&gt;=Tabla1152037[[#This Row],[Meta]],Tabla1152037[[#This Row],[Valor logrado]]&gt;0,Tabla1152037[[#This Row],[Meta]]&gt;0),"Sí","No")</f>
        <v>No</v>
      </c>
    </row>
    <row r="119" spans="1:10" x14ac:dyDescent="0.25">
      <c r="A119" s="1" t="s">
        <v>235</v>
      </c>
      <c r="B119" s="1" t="s">
        <v>254</v>
      </c>
      <c r="C119" s="1" t="s">
        <v>255</v>
      </c>
      <c r="D119">
        <v>100004</v>
      </c>
      <c r="E119" s="2" t="s">
        <v>13</v>
      </c>
      <c r="F119" s="4">
        <v>0.73</v>
      </c>
      <c r="J119" s="3" t="str">
        <f>IF(AND(Tabla1152037[[#This Row],[Valor logrado]]&gt;=Tabla1152037[[#This Row],[Meta]],Tabla1152037[[#This Row],[Valor logrado]]&gt;0,Tabla1152037[[#This Row],[Meta]]&gt;0),"Sí","No")</f>
        <v>No</v>
      </c>
    </row>
    <row r="120" spans="1:10" x14ac:dyDescent="0.25">
      <c r="A120" s="1" t="s">
        <v>235</v>
      </c>
      <c r="B120" s="1" t="s">
        <v>256</v>
      </c>
      <c r="C120" s="1" t="s">
        <v>257</v>
      </c>
      <c r="D120">
        <v>100005</v>
      </c>
      <c r="E120" s="2" t="s">
        <v>13</v>
      </c>
      <c r="F120" s="4">
        <v>0.73</v>
      </c>
      <c r="J120" s="3" t="str">
        <f>IF(AND(Tabla1152037[[#This Row],[Valor logrado]]&gt;=Tabla1152037[[#This Row],[Meta]],Tabla1152037[[#This Row],[Valor logrado]]&gt;0,Tabla1152037[[#This Row],[Meta]]&gt;0),"Sí","No")</f>
        <v>No</v>
      </c>
    </row>
    <row r="121" spans="1:10" x14ac:dyDescent="0.25">
      <c r="A121" s="1" t="s">
        <v>235</v>
      </c>
      <c r="B121" s="1" t="s">
        <v>258</v>
      </c>
      <c r="C121" s="1" t="s">
        <v>259</v>
      </c>
      <c r="D121">
        <v>100001</v>
      </c>
      <c r="E121" s="2" t="s">
        <v>13</v>
      </c>
      <c r="F121" s="4">
        <v>0.76</v>
      </c>
      <c r="J121" s="3" t="str">
        <f>IF(AND(Tabla1152037[[#This Row],[Valor logrado]]&gt;=Tabla1152037[[#This Row],[Meta]],Tabla1152037[[#This Row],[Valor logrado]]&gt;0,Tabla1152037[[#This Row],[Meta]]&gt;0),"Sí","No")</f>
        <v>No</v>
      </c>
    </row>
    <row r="122" spans="1:10" x14ac:dyDescent="0.25">
      <c r="A122" s="1" t="s">
        <v>260</v>
      </c>
      <c r="B122" s="1" t="s">
        <v>261</v>
      </c>
      <c r="C122" s="1" t="s">
        <v>262</v>
      </c>
      <c r="D122">
        <v>110000</v>
      </c>
      <c r="E122" s="2" t="s">
        <v>16</v>
      </c>
      <c r="F122" s="4">
        <v>0.76</v>
      </c>
      <c r="J122" s="3" t="str">
        <f>IF(AND(Tabla1152037[[#This Row],[Valor logrado]]&gt;=Tabla1152037[[#This Row],[Meta]],Tabla1152037[[#This Row],[Valor logrado]]&gt;0,Tabla1152037[[#This Row],[Meta]]&gt;0),"Sí","No")</f>
        <v>No</v>
      </c>
    </row>
    <row r="123" spans="1:10" x14ac:dyDescent="0.25">
      <c r="A123" s="1" t="s">
        <v>260</v>
      </c>
      <c r="B123" s="1" t="s">
        <v>261</v>
      </c>
      <c r="C123" s="1" t="s">
        <v>263</v>
      </c>
      <c r="D123">
        <v>110001</v>
      </c>
      <c r="E123" s="2" t="s">
        <v>33</v>
      </c>
      <c r="F123" s="4" t="s">
        <v>17</v>
      </c>
      <c r="J123" s="3" t="str">
        <f>IF(AND(Tabla1152037[[#This Row],[Valor logrado]]&gt;=Tabla1152037[[#This Row],[Meta]],Tabla1152037[[#This Row],[Valor logrado]]&gt;0,Tabla1152037[[#This Row],[Meta]]&gt;0),"Sí","No")</f>
        <v>No</v>
      </c>
    </row>
    <row r="124" spans="1:10" x14ac:dyDescent="0.25">
      <c r="A124" s="1" t="s">
        <v>260</v>
      </c>
      <c r="B124" s="1" t="s">
        <v>264</v>
      </c>
      <c r="C124" s="1" t="s">
        <v>265</v>
      </c>
      <c r="D124">
        <v>110002</v>
      </c>
      <c r="E124" s="2" t="s">
        <v>13</v>
      </c>
      <c r="F124" s="4">
        <v>0.76</v>
      </c>
      <c r="J124" s="3" t="str">
        <f>IF(AND(Tabla1152037[[#This Row],[Valor logrado]]&gt;=Tabla1152037[[#This Row],[Meta]],Tabla1152037[[#This Row],[Valor logrado]]&gt;0,Tabla1152037[[#This Row],[Meta]]&gt;0),"Sí","No")</f>
        <v>No</v>
      </c>
    </row>
    <row r="125" spans="1:10" x14ac:dyDescent="0.25">
      <c r="A125" s="1" t="s">
        <v>260</v>
      </c>
      <c r="B125" s="1" t="s">
        <v>266</v>
      </c>
      <c r="C125" s="1" t="s">
        <v>267</v>
      </c>
      <c r="D125">
        <v>110003</v>
      </c>
      <c r="E125" s="2" t="s">
        <v>13</v>
      </c>
      <c r="F125" s="4">
        <v>0.76</v>
      </c>
      <c r="J125" s="3" t="str">
        <f>IF(AND(Tabla1152037[[#This Row],[Valor logrado]]&gt;=Tabla1152037[[#This Row],[Meta]],Tabla1152037[[#This Row],[Valor logrado]]&gt;0,Tabla1152037[[#This Row],[Meta]]&gt;0),"Sí","No")</f>
        <v>No</v>
      </c>
    </row>
    <row r="126" spans="1:10" x14ac:dyDescent="0.25">
      <c r="A126" s="1" t="s">
        <v>260</v>
      </c>
      <c r="B126" s="1" t="s">
        <v>268</v>
      </c>
      <c r="C126" s="1" t="s">
        <v>269</v>
      </c>
      <c r="D126">
        <v>110005</v>
      </c>
      <c r="E126" s="2" t="s">
        <v>13</v>
      </c>
      <c r="F126" s="4">
        <v>0.76</v>
      </c>
      <c r="J126" s="3" t="str">
        <f>IF(AND(Tabla1152037[[#This Row],[Valor logrado]]&gt;=Tabla1152037[[#This Row],[Meta]],Tabla1152037[[#This Row],[Valor logrado]]&gt;0,Tabla1152037[[#This Row],[Meta]]&gt;0),"Sí","No")</f>
        <v>No</v>
      </c>
    </row>
    <row r="127" spans="1:10" x14ac:dyDescent="0.25">
      <c r="A127" s="1" t="s">
        <v>260</v>
      </c>
      <c r="B127" s="1" t="s">
        <v>270</v>
      </c>
      <c r="C127" s="1" t="s">
        <v>271</v>
      </c>
      <c r="D127">
        <v>110004</v>
      </c>
      <c r="E127" s="2" t="s">
        <v>13</v>
      </c>
      <c r="F127" s="4">
        <v>0.76</v>
      </c>
      <c r="J127" s="3" t="str">
        <f>IF(AND(Tabla1152037[[#This Row],[Valor logrado]]&gt;=Tabla1152037[[#This Row],[Meta]],Tabla1152037[[#This Row],[Valor logrado]]&gt;0,Tabla1152037[[#This Row],[Meta]]&gt;0),"Sí","No")</f>
        <v>No</v>
      </c>
    </row>
    <row r="128" spans="1:10" x14ac:dyDescent="0.25">
      <c r="A128" s="1" t="s">
        <v>272</v>
      </c>
      <c r="B128" s="1" t="s">
        <v>273</v>
      </c>
      <c r="C128" s="1" t="s">
        <v>274</v>
      </c>
      <c r="D128">
        <v>120000</v>
      </c>
      <c r="E128" s="2" t="s">
        <v>16</v>
      </c>
      <c r="F128" s="4">
        <v>0.7</v>
      </c>
      <c r="J128" s="3" t="str">
        <f>IF(AND(Tabla1152037[[#This Row],[Valor logrado]]&gt;=Tabla1152037[[#This Row],[Meta]],Tabla1152037[[#This Row],[Valor logrado]]&gt;0,Tabla1152037[[#This Row],[Meta]]&gt;0),"Sí","No")</f>
        <v>No</v>
      </c>
    </row>
    <row r="129" spans="1:10" x14ac:dyDescent="0.25">
      <c r="A129" s="1" t="s">
        <v>272</v>
      </c>
      <c r="B129" s="1" t="s">
        <v>275</v>
      </c>
      <c r="C129" s="1" t="s">
        <v>276</v>
      </c>
      <c r="D129">
        <v>120008</v>
      </c>
      <c r="E129" s="2" t="s">
        <v>13</v>
      </c>
      <c r="F129" s="4">
        <v>0.76</v>
      </c>
      <c r="J129" s="3" t="str">
        <f>IF(AND(Tabla1152037[[#This Row],[Valor logrado]]&gt;=Tabla1152037[[#This Row],[Meta]],Tabla1152037[[#This Row],[Valor logrado]]&gt;0,Tabla1152037[[#This Row],[Meta]]&gt;0),"Sí","No")</f>
        <v>No</v>
      </c>
    </row>
    <row r="130" spans="1:10" x14ac:dyDescent="0.25">
      <c r="A130" s="1" t="s">
        <v>272</v>
      </c>
      <c r="B130" s="1" t="s">
        <v>277</v>
      </c>
      <c r="C130" s="1" t="s">
        <v>278</v>
      </c>
      <c r="D130">
        <v>120007</v>
      </c>
      <c r="E130" s="2" t="s">
        <v>13</v>
      </c>
      <c r="F130" s="4">
        <v>0.73</v>
      </c>
      <c r="J130" s="3" t="str">
        <f>IF(AND(Tabla1152037[[#This Row],[Valor logrado]]&gt;=Tabla1152037[[#This Row],[Meta]],Tabla1152037[[#This Row],[Valor logrado]]&gt;0,Tabla1152037[[#This Row],[Meta]]&gt;0),"Sí","No")</f>
        <v>No</v>
      </c>
    </row>
    <row r="131" spans="1:10" x14ac:dyDescent="0.25">
      <c r="A131" s="1" t="s">
        <v>272</v>
      </c>
      <c r="B131" s="1" t="s">
        <v>277</v>
      </c>
      <c r="C131" s="1" t="s">
        <v>279</v>
      </c>
      <c r="D131">
        <v>120014</v>
      </c>
      <c r="E131" s="2" t="s">
        <v>33</v>
      </c>
      <c r="F131" s="4" t="s">
        <v>17</v>
      </c>
      <c r="J131" s="3" t="str">
        <f>IF(AND(Tabla1152037[[#This Row],[Valor logrado]]&gt;=Tabla1152037[[#This Row],[Meta]],Tabla1152037[[#This Row],[Valor logrado]]&gt;0,Tabla1152037[[#This Row],[Meta]]&gt;0),"Sí","No")</f>
        <v>No</v>
      </c>
    </row>
    <row r="132" spans="1:10" x14ac:dyDescent="0.25">
      <c r="A132" s="1" t="s">
        <v>272</v>
      </c>
      <c r="B132" s="1" t="s">
        <v>280</v>
      </c>
      <c r="C132" s="1" t="s">
        <v>281</v>
      </c>
      <c r="D132">
        <v>120004</v>
      </c>
      <c r="E132" s="2" t="s">
        <v>13</v>
      </c>
      <c r="F132" s="4">
        <v>0.76</v>
      </c>
      <c r="J132" s="3" t="str">
        <f>IF(AND(Tabla1152037[[#This Row],[Valor logrado]]&gt;=Tabla1152037[[#This Row],[Meta]],Tabla1152037[[#This Row],[Valor logrado]]&gt;0,Tabla1152037[[#This Row],[Meta]]&gt;0),"Sí","No")</f>
        <v>No</v>
      </c>
    </row>
    <row r="133" spans="1:10" x14ac:dyDescent="0.25">
      <c r="A133" s="1" t="s">
        <v>272</v>
      </c>
      <c r="B133" s="1" t="s">
        <v>282</v>
      </c>
      <c r="C133" s="1" t="s">
        <v>283</v>
      </c>
      <c r="D133">
        <v>120001</v>
      </c>
      <c r="E133" s="2" t="s">
        <v>13</v>
      </c>
      <c r="F133" s="4">
        <v>0.76</v>
      </c>
      <c r="J133" s="3" t="str">
        <f>IF(AND(Tabla1152037[[#This Row],[Valor logrado]]&gt;=Tabla1152037[[#This Row],[Meta]],Tabla1152037[[#This Row],[Valor logrado]]&gt;0,Tabla1152037[[#This Row],[Meta]]&gt;0),"Sí","No")</f>
        <v>No</v>
      </c>
    </row>
    <row r="134" spans="1:10" x14ac:dyDescent="0.25">
      <c r="A134" s="1" t="s">
        <v>272</v>
      </c>
      <c r="B134" s="1" t="s">
        <v>284</v>
      </c>
      <c r="C134" s="1" t="s">
        <v>285</v>
      </c>
      <c r="D134">
        <v>120003</v>
      </c>
      <c r="E134" s="2" t="s">
        <v>13</v>
      </c>
      <c r="F134" s="4">
        <v>0.76</v>
      </c>
      <c r="J134" s="3" t="str">
        <f>IF(AND(Tabla1152037[[#This Row],[Valor logrado]]&gt;=Tabla1152037[[#This Row],[Meta]],Tabla1152037[[#This Row],[Valor logrado]]&gt;0,Tabla1152037[[#This Row],[Meta]]&gt;0),"Sí","No")</f>
        <v>No</v>
      </c>
    </row>
    <row r="135" spans="1:10" x14ac:dyDescent="0.25">
      <c r="A135" s="1" t="s">
        <v>272</v>
      </c>
      <c r="B135" s="1" t="s">
        <v>286</v>
      </c>
      <c r="C135" s="1" t="s">
        <v>287</v>
      </c>
      <c r="D135">
        <v>120002</v>
      </c>
      <c r="E135" s="2" t="s">
        <v>13</v>
      </c>
      <c r="F135" s="4">
        <v>0.76</v>
      </c>
      <c r="J135" s="3" t="str">
        <f>IF(AND(Tabla1152037[[#This Row],[Valor logrado]]&gt;=Tabla1152037[[#This Row],[Meta]],Tabla1152037[[#This Row],[Valor logrado]]&gt;0,Tabla1152037[[#This Row],[Meta]]&gt;0),"Sí","No")</f>
        <v>No</v>
      </c>
    </row>
    <row r="136" spans="1:10" x14ac:dyDescent="0.25">
      <c r="A136" s="1" t="s">
        <v>272</v>
      </c>
      <c r="B136" s="1" t="s">
        <v>288</v>
      </c>
      <c r="C136" s="1" t="s">
        <v>289</v>
      </c>
      <c r="D136">
        <v>120005</v>
      </c>
      <c r="E136" s="2" t="s">
        <v>13</v>
      </c>
      <c r="F136" s="4">
        <v>0.76</v>
      </c>
      <c r="J136" s="3" t="str">
        <f>IF(AND(Tabla1152037[[#This Row],[Valor logrado]]&gt;=Tabla1152037[[#This Row],[Meta]],Tabla1152037[[#This Row],[Valor logrado]]&gt;0,Tabla1152037[[#This Row],[Meta]]&gt;0),"Sí","No")</f>
        <v>No</v>
      </c>
    </row>
    <row r="137" spans="1:10" x14ac:dyDescent="0.25">
      <c r="A137" s="1" t="s">
        <v>272</v>
      </c>
      <c r="B137" s="1" t="s">
        <v>290</v>
      </c>
      <c r="C137" s="1" t="s">
        <v>291</v>
      </c>
      <c r="D137">
        <v>120009</v>
      </c>
      <c r="E137" s="2" t="s">
        <v>13</v>
      </c>
      <c r="F137" s="4">
        <v>0.76</v>
      </c>
      <c r="J137" s="3" t="str">
        <f>IF(AND(Tabla1152037[[#This Row],[Valor logrado]]&gt;=Tabla1152037[[#This Row],[Meta]],Tabla1152037[[#This Row],[Valor logrado]]&gt;0,Tabla1152037[[#This Row],[Meta]]&gt;0),"Sí","No")</f>
        <v>No</v>
      </c>
    </row>
    <row r="138" spans="1:10" x14ac:dyDescent="0.25">
      <c r="A138" s="1" t="s">
        <v>272</v>
      </c>
      <c r="B138" s="1" t="s">
        <v>292</v>
      </c>
      <c r="C138" s="1" t="s">
        <v>293</v>
      </c>
      <c r="D138">
        <v>120006</v>
      </c>
      <c r="E138" s="2" t="s">
        <v>13</v>
      </c>
      <c r="F138" s="4">
        <v>0.76</v>
      </c>
      <c r="J138" s="3" t="str">
        <f>IF(AND(Tabla1152037[[#This Row],[Valor logrado]]&gt;=Tabla1152037[[#This Row],[Meta]],Tabla1152037[[#This Row],[Valor logrado]]&gt;0,Tabla1152037[[#This Row],[Meta]]&gt;0),"Sí","No")</f>
        <v>No</v>
      </c>
    </row>
    <row r="139" spans="1:10" x14ac:dyDescent="0.25">
      <c r="A139" s="1" t="s">
        <v>272</v>
      </c>
      <c r="B139" s="1" t="s">
        <v>294</v>
      </c>
      <c r="C139" s="1" t="s">
        <v>295</v>
      </c>
      <c r="D139">
        <v>120011</v>
      </c>
      <c r="E139" s="2" t="s">
        <v>13</v>
      </c>
      <c r="F139" s="4">
        <v>0.7</v>
      </c>
      <c r="J139" s="3" t="str">
        <f>IF(AND(Tabla1152037[[#This Row],[Valor logrado]]&gt;=Tabla1152037[[#This Row],[Meta]],Tabla1152037[[#This Row],[Valor logrado]]&gt;0,Tabla1152037[[#This Row],[Meta]]&gt;0),"Sí","No")</f>
        <v>No</v>
      </c>
    </row>
    <row r="140" spans="1:10" x14ac:dyDescent="0.25">
      <c r="A140" s="1" t="s">
        <v>272</v>
      </c>
      <c r="B140" s="1" t="s">
        <v>296</v>
      </c>
      <c r="C140" s="1" t="s">
        <v>297</v>
      </c>
      <c r="D140">
        <v>120010</v>
      </c>
      <c r="E140" s="2" t="s">
        <v>13</v>
      </c>
      <c r="F140" s="4">
        <v>0.7</v>
      </c>
      <c r="J140" s="3" t="str">
        <f>IF(AND(Tabla1152037[[#This Row],[Valor logrado]]&gt;=Tabla1152037[[#This Row],[Meta]],Tabla1152037[[#This Row],[Valor logrado]]&gt;0,Tabla1152037[[#This Row],[Meta]]&gt;0),"Sí","No")</f>
        <v>No</v>
      </c>
    </row>
    <row r="141" spans="1:10" x14ac:dyDescent="0.25">
      <c r="A141" s="1" t="s">
        <v>272</v>
      </c>
      <c r="B141" s="1" t="s">
        <v>298</v>
      </c>
      <c r="C141" s="1" t="s">
        <v>299</v>
      </c>
      <c r="D141">
        <v>120012</v>
      </c>
      <c r="E141" s="2" t="s">
        <v>13</v>
      </c>
      <c r="F141" s="4">
        <v>0.7</v>
      </c>
      <c r="J141" s="3" t="str">
        <f>IF(AND(Tabla1152037[[#This Row],[Valor logrado]]&gt;=Tabla1152037[[#This Row],[Meta]],Tabla1152037[[#This Row],[Valor logrado]]&gt;0,Tabla1152037[[#This Row],[Meta]]&gt;0),"Sí","No")</f>
        <v>No</v>
      </c>
    </row>
    <row r="142" spans="1:10" x14ac:dyDescent="0.25">
      <c r="A142" s="1" t="s">
        <v>300</v>
      </c>
      <c r="B142" s="1" t="s">
        <v>301</v>
      </c>
      <c r="C142" s="1" t="s">
        <v>302</v>
      </c>
      <c r="D142">
        <v>130000</v>
      </c>
      <c r="E142" s="2" t="s">
        <v>91</v>
      </c>
      <c r="F142" s="4">
        <v>0.7</v>
      </c>
      <c r="J142" s="3" t="str">
        <f>IF(AND(Tabla1152037[[#This Row],[Valor logrado]]&gt;=Tabla1152037[[#This Row],[Meta]],Tabla1152037[[#This Row],[Valor logrado]]&gt;0,Tabla1152037[[#This Row],[Meta]]&gt;0),"Sí","No")</f>
        <v>No</v>
      </c>
    </row>
    <row r="143" spans="1:10" x14ac:dyDescent="0.25">
      <c r="A143" s="1" t="s">
        <v>300</v>
      </c>
      <c r="B143" s="1" t="s">
        <v>303</v>
      </c>
      <c r="C143" s="1" t="s">
        <v>304</v>
      </c>
      <c r="D143">
        <v>130005</v>
      </c>
      <c r="E143" s="2" t="s">
        <v>13</v>
      </c>
      <c r="F143" s="4">
        <v>0.76</v>
      </c>
      <c r="J143" s="3" t="str">
        <f>IF(AND(Tabla1152037[[#This Row],[Valor logrado]]&gt;=Tabla1152037[[#This Row],[Meta]],Tabla1152037[[#This Row],[Valor logrado]]&gt;0,Tabla1152037[[#This Row],[Meta]]&gt;0),"Sí","No")</f>
        <v>No</v>
      </c>
    </row>
    <row r="144" spans="1:10" x14ac:dyDescent="0.25">
      <c r="A144" s="1" t="s">
        <v>300</v>
      </c>
      <c r="B144" s="1" t="s">
        <v>305</v>
      </c>
      <c r="C144" s="1" t="s">
        <v>306</v>
      </c>
      <c r="D144">
        <v>130008</v>
      </c>
      <c r="E144" s="2" t="s">
        <v>13</v>
      </c>
      <c r="F144" s="4">
        <v>0.76</v>
      </c>
      <c r="J144" s="3" t="str">
        <f>IF(AND(Tabla1152037[[#This Row],[Valor logrado]]&gt;=Tabla1152037[[#This Row],[Meta]],Tabla1152037[[#This Row],[Valor logrado]]&gt;0,Tabla1152037[[#This Row],[Meta]]&gt;0),"Sí","No")</f>
        <v>No</v>
      </c>
    </row>
    <row r="145" spans="1:10" x14ac:dyDescent="0.25">
      <c r="A145" s="1" t="s">
        <v>300</v>
      </c>
      <c r="B145" s="1" t="s">
        <v>307</v>
      </c>
      <c r="C145" s="1" t="s">
        <v>308</v>
      </c>
      <c r="D145">
        <v>130003</v>
      </c>
      <c r="E145" s="2" t="s">
        <v>13</v>
      </c>
      <c r="F145" s="4">
        <v>0.76</v>
      </c>
      <c r="J145" s="3" t="str">
        <f>IF(AND(Tabla1152037[[#This Row],[Valor logrado]]&gt;=Tabla1152037[[#This Row],[Meta]],Tabla1152037[[#This Row],[Valor logrado]]&gt;0,Tabla1152037[[#This Row],[Meta]]&gt;0),"Sí","No")</f>
        <v>No</v>
      </c>
    </row>
    <row r="146" spans="1:10" x14ac:dyDescent="0.25">
      <c r="A146" s="1" t="s">
        <v>300</v>
      </c>
      <c r="B146" s="1" t="s">
        <v>309</v>
      </c>
      <c r="C146" s="1" t="s">
        <v>310</v>
      </c>
      <c r="D146">
        <v>130012</v>
      </c>
      <c r="E146" s="2" t="s">
        <v>13</v>
      </c>
      <c r="F146" s="4">
        <v>0.73</v>
      </c>
      <c r="J146" s="3" t="str">
        <f>IF(AND(Tabla1152037[[#This Row],[Valor logrado]]&gt;=Tabla1152037[[#This Row],[Meta]],Tabla1152037[[#This Row],[Valor logrado]]&gt;0,Tabla1152037[[#This Row],[Meta]]&gt;0),"Sí","No")</f>
        <v>No</v>
      </c>
    </row>
    <row r="147" spans="1:10" x14ac:dyDescent="0.25">
      <c r="A147" s="1" t="s">
        <v>300</v>
      </c>
      <c r="B147" s="1" t="s">
        <v>311</v>
      </c>
      <c r="C147" s="1" t="s">
        <v>312</v>
      </c>
      <c r="D147">
        <v>130007</v>
      </c>
      <c r="E147" s="2" t="s">
        <v>13</v>
      </c>
      <c r="F147" s="4">
        <v>0.7</v>
      </c>
      <c r="J147" s="3" t="str">
        <f>IF(AND(Tabla1152037[[#This Row],[Valor logrado]]&gt;=Tabla1152037[[#This Row],[Meta]],Tabla1152037[[#This Row],[Valor logrado]]&gt;0,Tabla1152037[[#This Row],[Meta]]&gt;0),"Sí","No")</f>
        <v>No</v>
      </c>
    </row>
    <row r="148" spans="1:10" x14ac:dyDescent="0.25">
      <c r="A148" s="1" t="s">
        <v>300</v>
      </c>
      <c r="B148" s="1" t="s">
        <v>313</v>
      </c>
      <c r="C148" s="1" t="s">
        <v>314</v>
      </c>
      <c r="D148">
        <v>130011</v>
      </c>
      <c r="E148" s="2" t="s">
        <v>13</v>
      </c>
      <c r="F148" s="4">
        <v>0.7</v>
      </c>
      <c r="J148" s="3" t="str">
        <f>IF(AND(Tabla1152037[[#This Row],[Valor logrado]]&gt;=Tabla1152037[[#This Row],[Meta]],Tabla1152037[[#This Row],[Valor logrado]]&gt;0,Tabla1152037[[#This Row],[Meta]]&gt;0),"Sí","No")</f>
        <v>No</v>
      </c>
    </row>
    <row r="149" spans="1:10" x14ac:dyDescent="0.25">
      <c r="A149" s="1" t="s">
        <v>300</v>
      </c>
      <c r="B149" s="1" t="s">
        <v>315</v>
      </c>
      <c r="C149" s="1" t="s">
        <v>316</v>
      </c>
      <c r="D149">
        <v>130010</v>
      </c>
      <c r="E149" s="2" t="s">
        <v>13</v>
      </c>
      <c r="F149" s="4">
        <v>0.73</v>
      </c>
      <c r="J149" s="3" t="str">
        <f>IF(AND(Tabla1152037[[#This Row],[Valor logrado]]&gt;=Tabla1152037[[#This Row],[Meta]],Tabla1152037[[#This Row],[Valor logrado]]&gt;0,Tabla1152037[[#This Row],[Meta]]&gt;0),"Sí","No")</f>
        <v>No</v>
      </c>
    </row>
    <row r="150" spans="1:10" x14ac:dyDescent="0.25">
      <c r="A150" s="1" t="s">
        <v>300</v>
      </c>
      <c r="B150" s="1" t="s">
        <v>317</v>
      </c>
      <c r="C150" s="1" t="s">
        <v>318</v>
      </c>
      <c r="D150">
        <v>130009</v>
      </c>
      <c r="E150" s="2" t="s">
        <v>13</v>
      </c>
      <c r="F150" s="4">
        <v>0.73</v>
      </c>
      <c r="J150" s="3" t="str">
        <f>IF(AND(Tabla1152037[[#This Row],[Valor logrado]]&gt;=Tabla1152037[[#This Row],[Meta]],Tabla1152037[[#This Row],[Valor logrado]]&gt;0,Tabla1152037[[#This Row],[Meta]]&gt;0),"Sí","No")</f>
        <v>No</v>
      </c>
    </row>
    <row r="151" spans="1:10" x14ac:dyDescent="0.25">
      <c r="A151" s="1" t="s">
        <v>300</v>
      </c>
      <c r="B151" s="1" t="s">
        <v>319</v>
      </c>
      <c r="C151" s="1" t="s">
        <v>320</v>
      </c>
      <c r="D151">
        <v>130004</v>
      </c>
      <c r="E151" s="2" t="s">
        <v>13</v>
      </c>
      <c r="F151" s="4">
        <v>0.73</v>
      </c>
      <c r="J151" s="3" t="str">
        <f>IF(AND(Tabla1152037[[#This Row],[Valor logrado]]&gt;=Tabla1152037[[#This Row],[Meta]],Tabla1152037[[#This Row],[Valor logrado]]&gt;0,Tabla1152037[[#This Row],[Meta]]&gt;0),"Sí","No")</f>
        <v>No</v>
      </c>
    </row>
    <row r="152" spans="1:10" x14ac:dyDescent="0.25">
      <c r="A152" s="1" t="s">
        <v>300</v>
      </c>
      <c r="B152" s="1" t="s">
        <v>321</v>
      </c>
      <c r="C152" s="1" t="s">
        <v>322</v>
      </c>
      <c r="D152">
        <v>130006</v>
      </c>
      <c r="E152" s="2" t="s">
        <v>13</v>
      </c>
      <c r="F152" s="4">
        <v>0.73</v>
      </c>
      <c r="J152" s="3" t="str">
        <f>IF(AND(Tabla1152037[[#This Row],[Valor logrado]]&gt;=Tabla1152037[[#This Row],[Meta]],Tabla1152037[[#This Row],[Valor logrado]]&gt;0,Tabla1152037[[#This Row],[Meta]]&gt;0),"Sí","No")</f>
        <v>No</v>
      </c>
    </row>
    <row r="153" spans="1:10" x14ac:dyDescent="0.25">
      <c r="A153" s="1" t="s">
        <v>300</v>
      </c>
      <c r="B153" s="1" t="s">
        <v>323</v>
      </c>
      <c r="C153" s="1" t="s">
        <v>324</v>
      </c>
      <c r="D153">
        <v>130002</v>
      </c>
      <c r="E153" s="2" t="s">
        <v>13</v>
      </c>
      <c r="F153" s="4">
        <v>0.76</v>
      </c>
      <c r="J153" s="3" t="str">
        <f>IF(AND(Tabla1152037[[#This Row],[Valor logrado]]&gt;=Tabla1152037[[#This Row],[Meta]],Tabla1152037[[#This Row],[Valor logrado]]&gt;0,Tabla1152037[[#This Row],[Meta]]&gt;0),"Sí","No")</f>
        <v>No</v>
      </c>
    </row>
    <row r="154" spans="1:10" x14ac:dyDescent="0.25">
      <c r="A154" s="1" t="s">
        <v>300</v>
      </c>
      <c r="B154" s="1" t="s">
        <v>325</v>
      </c>
      <c r="C154" s="1" t="s">
        <v>326</v>
      </c>
      <c r="D154">
        <v>130014</v>
      </c>
      <c r="E154" s="2" t="s">
        <v>13</v>
      </c>
      <c r="F154" s="4">
        <v>0.76</v>
      </c>
      <c r="J154" s="3" t="str">
        <f>IF(AND(Tabla1152037[[#This Row],[Valor logrado]]&gt;=Tabla1152037[[#This Row],[Meta]],Tabla1152037[[#This Row],[Valor logrado]]&gt;0,Tabla1152037[[#This Row],[Meta]]&gt;0),"Sí","No")</f>
        <v>No</v>
      </c>
    </row>
    <row r="155" spans="1:10" x14ac:dyDescent="0.25">
      <c r="A155" s="1" t="s">
        <v>300</v>
      </c>
      <c r="B155" s="1" t="s">
        <v>327</v>
      </c>
      <c r="C155" s="1" t="s">
        <v>328</v>
      </c>
      <c r="D155">
        <v>130015</v>
      </c>
      <c r="E155" s="2" t="s">
        <v>13</v>
      </c>
      <c r="F155" s="4">
        <v>0.76</v>
      </c>
      <c r="J155" s="3" t="str">
        <f>IF(AND(Tabla1152037[[#This Row],[Valor logrado]]&gt;=Tabla1152037[[#This Row],[Meta]],Tabla1152037[[#This Row],[Valor logrado]]&gt;0,Tabla1152037[[#This Row],[Meta]]&gt;0),"Sí","No")</f>
        <v>No</v>
      </c>
    </row>
    <row r="156" spans="1:10" x14ac:dyDescent="0.25">
      <c r="A156" s="1" t="s">
        <v>300</v>
      </c>
      <c r="B156" s="1" t="s">
        <v>329</v>
      </c>
      <c r="C156" s="1" t="s">
        <v>330</v>
      </c>
      <c r="D156">
        <v>130016</v>
      </c>
      <c r="E156" s="2" t="s">
        <v>13</v>
      </c>
      <c r="F156" s="4">
        <v>0.76</v>
      </c>
      <c r="J156" s="3" t="str">
        <f>IF(AND(Tabla1152037[[#This Row],[Valor logrado]]&gt;=Tabla1152037[[#This Row],[Meta]],Tabla1152037[[#This Row],[Valor logrado]]&gt;0,Tabla1152037[[#This Row],[Meta]]&gt;0),"Sí","No")</f>
        <v>No</v>
      </c>
    </row>
    <row r="157" spans="1:10" x14ac:dyDescent="0.25">
      <c r="A157" s="1" t="s">
        <v>300</v>
      </c>
      <c r="B157" s="1" t="s">
        <v>331</v>
      </c>
      <c r="C157" s="1" t="s">
        <v>332</v>
      </c>
      <c r="D157">
        <v>130017</v>
      </c>
      <c r="E157" s="2" t="s">
        <v>13</v>
      </c>
      <c r="F157" s="4">
        <v>0.76</v>
      </c>
      <c r="J157" s="3" t="str">
        <f>IF(AND(Tabla1152037[[#This Row],[Valor logrado]]&gt;=Tabla1152037[[#This Row],[Meta]],Tabla1152037[[#This Row],[Valor logrado]]&gt;0,Tabla1152037[[#This Row],[Meta]]&gt;0),"Sí","No")</f>
        <v>No</v>
      </c>
    </row>
    <row r="158" spans="1:10" x14ac:dyDescent="0.25">
      <c r="A158" s="1" t="s">
        <v>333</v>
      </c>
      <c r="B158" s="1" t="s">
        <v>334</v>
      </c>
      <c r="C158" s="1" t="s">
        <v>335</v>
      </c>
      <c r="D158">
        <v>140001</v>
      </c>
      <c r="E158" s="2" t="s">
        <v>13</v>
      </c>
      <c r="F158" s="4">
        <v>0.76</v>
      </c>
      <c r="J158" s="3" t="str">
        <f>IF(AND(Tabla1152037[[#This Row],[Valor logrado]]&gt;=Tabla1152037[[#This Row],[Meta]],Tabla1152037[[#This Row],[Valor logrado]]&gt;0,Tabla1152037[[#This Row],[Meta]]&gt;0),"Sí","No")</f>
        <v>No</v>
      </c>
    </row>
    <row r="159" spans="1:10" x14ac:dyDescent="0.25">
      <c r="A159" s="1" t="s">
        <v>333</v>
      </c>
      <c r="B159" s="1" t="s">
        <v>336</v>
      </c>
      <c r="C159" s="1" t="s">
        <v>337</v>
      </c>
      <c r="D159">
        <v>140003</v>
      </c>
      <c r="E159" s="2" t="s">
        <v>13</v>
      </c>
      <c r="F159" s="4">
        <v>0.76</v>
      </c>
      <c r="J159" s="3" t="str">
        <f>IF(AND(Tabla1152037[[#This Row],[Valor logrado]]&gt;=Tabla1152037[[#This Row],[Meta]],Tabla1152037[[#This Row],[Valor logrado]]&gt;0,Tabla1152037[[#This Row],[Meta]]&gt;0),"Sí","No")</f>
        <v>No</v>
      </c>
    </row>
    <row r="160" spans="1:10" x14ac:dyDescent="0.25">
      <c r="A160" s="1" t="s">
        <v>333</v>
      </c>
      <c r="B160" s="1" t="s">
        <v>338</v>
      </c>
      <c r="C160" s="1" t="s">
        <v>339</v>
      </c>
      <c r="D160">
        <v>140002</v>
      </c>
      <c r="E160" s="2" t="s">
        <v>13</v>
      </c>
      <c r="F160" s="4">
        <v>0.73</v>
      </c>
      <c r="J160" s="3" t="str">
        <f>IF(AND(Tabla1152037[[#This Row],[Valor logrado]]&gt;=Tabla1152037[[#This Row],[Meta]],Tabla1152037[[#This Row],[Valor logrado]]&gt;0,Tabla1152037[[#This Row],[Meta]]&gt;0),"Sí","No")</f>
        <v>No</v>
      </c>
    </row>
    <row r="161" spans="1:10" ht="25.5" x14ac:dyDescent="0.25">
      <c r="A161" s="1" t="s">
        <v>333</v>
      </c>
      <c r="B161" s="1" t="s">
        <v>340</v>
      </c>
      <c r="C161" s="1" t="s">
        <v>341</v>
      </c>
      <c r="D161">
        <v>140000</v>
      </c>
      <c r="E161" s="2" t="s">
        <v>91</v>
      </c>
      <c r="F161" s="4">
        <v>0.73</v>
      </c>
      <c r="J161" s="3" t="str">
        <f>IF(AND(Tabla1152037[[#This Row],[Valor logrado]]&gt;=Tabla1152037[[#This Row],[Meta]],Tabla1152037[[#This Row],[Valor logrado]]&gt;0,Tabla1152037[[#This Row],[Meta]]&gt;0),"Sí","No")</f>
        <v>No</v>
      </c>
    </row>
    <row r="162" spans="1:10" x14ac:dyDescent="0.25">
      <c r="A162" s="1" t="s">
        <v>342</v>
      </c>
      <c r="B162" s="1" t="s">
        <v>343</v>
      </c>
      <c r="C162" s="1" t="s">
        <v>344</v>
      </c>
      <c r="D162">
        <v>160001</v>
      </c>
      <c r="E162" s="2" t="s">
        <v>33</v>
      </c>
      <c r="F162" s="4" t="s">
        <v>17</v>
      </c>
      <c r="J162" s="3" t="str">
        <f>IF(AND(Tabla1152037[[#This Row],[Valor logrado]]&gt;=Tabla1152037[[#This Row],[Meta]],Tabla1152037[[#This Row],[Valor logrado]]&gt;0,Tabla1152037[[#This Row],[Meta]]&gt;0),"Sí","No")</f>
        <v>No</v>
      </c>
    </row>
    <row r="163" spans="1:10" x14ac:dyDescent="0.25">
      <c r="A163" s="1" t="s">
        <v>342</v>
      </c>
      <c r="B163" s="1" t="s">
        <v>343</v>
      </c>
      <c r="C163" s="1" t="s">
        <v>345</v>
      </c>
      <c r="D163">
        <v>160000</v>
      </c>
      <c r="E163" s="2" t="s">
        <v>16</v>
      </c>
      <c r="F163" s="4">
        <v>0.7</v>
      </c>
      <c r="J163" s="3" t="str">
        <f>IF(AND(Tabla1152037[[#This Row],[Valor logrado]]&gt;=Tabla1152037[[#This Row],[Meta]],Tabla1152037[[#This Row],[Valor logrado]]&gt;0,Tabla1152037[[#This Row],[Meta]]&gt;0),"Sí","No")</f>
        <v>No</v>
      </c>
    </row>
    <row r="164" spans="1:10" ht="25.5" x14ac:dyDescent="0.25">
      <c r="A164" s="1" t="s">
        <v>342</v>
      </c>
      <c r="B164" s="1" t="s">
        <v>346</v>
      </c>
      <c r="C164" s="1" t="s">
        <v>347</v>
      </c>
      <c r="D164">
        <v>160002</v>
      </c>
      <c r="E164" s="2" t="s">
        <v>13</v>
      </c>
      <c r="F164" s="4">
        <v>0.73</v>
      </c>
      <c r="J164" s="3" t="str">
        <f>IF(AND(Tabla1152037[[#This Row],[Valor logrado]]&gt;=Tabla1152037[[#This Row],[Meta]],Tabla1152037[[#This Row],[Valor logrado]]&gt;0,Tabla1152037[[#This Row],[Meta]]&gt;0),"Sí","No")</f>
        <v>No</v>
      </c>
    </row>
    <row r="165" spans="1:10" x14ac:dyDescent="0.25">
      <c r="A165" s="1" t="s">
        <v>342</v>
      </c>
      <c r="B165" s="1" t="s">
        <v>348</v>
      </c>
      <c r="C165" s="1" t="s">
        <v>349</v>
      </c>
      <c r="D165">
        <v>160007</v>
      </c>
      <c r="E165" s="2" t="s">
        <v>13</v>
      </c>
      <c r="F165" s="4">
        <v>0.7</v>
      </c>
      <c r="J165" s="3" t="str">
        <f>IF(AND(Tabla1152037[[#This Row],[Valor logrado]]&gt;=Tabla1152037[[#This Row],[Meta]],Tabla1152037[[#This Row],[Valor logrado]]&gt;0,Tabla1152037[[#This Row],[Meta]]&gt;0),"Sí","No")</f>
        <v>No</v>
      </c>
    </row>
    <row r="166" spans="1:10" ht="25.5" x14ac:dyDescent="0.25">
      <c r="A166" s="1" t="s">
        <v>342</v>
      </c>
      <c r="B166" s="1" t="s">
        <v>350</v>
      </c>
      <c r="C166" s="1" t="s">
        <v>351</v>
      </c>
      <c r="D166">
        <v>160005</v>
      </c>
      <c r="E166" s="2" t="s">
        <v>13</v>
      </c>
      <c r="F166" s="4">
        <v>0.73</v>
      </c>
      <c r="J166" s="3" t="str">
        <f>IF(AND(Tabla1152037[[#This Row],[Valor logrado]]&gt;=Tabla1152037[[#This Row],[Meta]],Tabla1152037[[#This Row],[Valor logrado]]&gt;0,Tabla1152037[[#This Row],[Meta]]&gt;0),"Sí","No")</f>
        <v>No</v>
      </c>
    </row>
    <row r="167" spans="1:10" x14ac:dyDescent="0.25">
      <c r="A167" s="1" t="s">
        <v>342</v>
      </c>
      <c r="B167" s="1" t="s">
        <v>352</v>
      </c>
      <c r="C167" s="1" t="s">
        <v>353</v>
      </c>
      <c r="D167">
        <v>160006</v>
      </c>
      <c r="E167" s="2" t="s">
        <v>13</v>
      </c>
      <c r="F167" s="4">
        <v>0.7</v>
      </c>
      <c r="J167" s="3" t="str">
        <f>IF(AND(Tabla1152037[[#This Row],[Valor logrado]]&gt;=Tabla1152037[[#This Row],[Meta]],Tabla1152037[[#This Row],[Valor logrado]]&gt;0,Tabla1152037[[#This Row],[Meta]]&gt;0),"Sí","No")</f>
        <v>No</v>
      </c>
    </row>
    <row r="168" spans="1:10" x14ac:dyDescent="0.25">
      <c r="A168" s="1" t="s">
        <v>342</v>
      </c>
      <c r="B168" s="1" t="s">
        <v>354</v>
      </c>
      <c r="C168" s="1" t="s">
        <v>355</v>
      </c>
      <c r="D168">
        <v>160004</v>
      </c>
      <c r="E168" s="2" t="s">
        <v>13</v>
      </c>
      <c r="F168" s="4">
        <v>0.73</v>
      </c>
      <c r="J168" s="3" t="str">
        <f>IF(AND(Tabla1152037[[#This Row],[Valor logrado]]&gt;=Tabla1152037[[#This Row],[Meta]],Tabla1152037[[#This Row],[Valor logrado]]&gt;0,Tabla1152037[[#This Row],[Meta]]&gt;0),"Sí","No")</f>
        <v>No</v>
      </c>
    </row>
    <row r="169" spans="1:10" ht="25.5" x14ac:dyDescent="0.25">
      <c r="A169" s="1" t="s">
        <v>342</v>
      </c>
      <c r="B169" s="1" t="s">
        <v>356</v>
      </c>
      <c r="C169" s="1" t="s">
        <v>357</v>
      </c>
      <c r="D169">
        <v>160003</v>
      </c>
      <c r="E169" s="2" t="s">
        <v>13</v>
      </c>
      <c r="F169" s="4">
        <v>0.7</v>
      </c>
      <c r="J169" s="3" t="str">
        <f>IF(AND(Tabla1152037[[#This Row],[Valor logrado]]&gt;=Tabla1152037[[#This Row],[Meta]],Tabla1152037[[#This Row],[Valor logrado]]&gt;0,Tabla1152037[[#This Row],[Meta]]&gt;0),"Sí","No")</f>
        <v>No</v>
      </c>
    </row>
    <row r="170" spans="1:10" x14ac:dyDescent="0.25">
      <c r="A170" s="1" t="s">
        <v>342</v>
      </c>
      <c r="B170" s="1" t="s">
        <v>358</v>
      </c>
      <c r="C170" s="1" t="s">
        <v>359</v>
      </c>
      <c r="D170">
        <v>160008</v>
      </c>
      <c r="E170" s="2" t="s">
        <v>13</v>
      </c>
      <c r="F170" s="4">
        <v>0.73</v>
      </c>
      <c r="J170" s="3" t="str">
        <f>IF(AND(Tabla1152037[[#This Row],[Valor logrado]]&gt;=Tabla1152037[[#This Row],[Meta]],Tabla1152037[[#This Row],[Valor logrado]]&gt;0,Tabla1152037[[#This Row],[Meta]]&gt;0),"Sí","No")</f>
        <v>No</v>
      </c>
    </row>
    <row r="171" spans="1:10" x14ac:dyDescent="0.25">
      <c r="A171" s="1" t="s">
        <v>360</v>
      </c>
      <c r="B171" s="1" t="s">
        <v>361</v>
      </c>
      <c r="C171" s="1" t="s">
        <v>362</v>
      </c>
      <c r="D171">
        <v>170003</v>
      </c>
      <c r="E171" s="2" t="s">
        <v>33</v>
      </c>
      <c r="F171" s="4" t="s">
        <v>17</v>
      </c>
      <c r="J171" s="3" t="str">
        <f>IF(AND(Tabla1152037[[#This Row],[Valor logrado]]&gt;=Tabla1152037[[#This Row],[Meta]],Tabla1152037[[#This Row],[Valor logrado]]&gt;0,Tabla1152037[[#This Row],[Meta]]&gt;0),"Sí","No")</f>
        <v>No</v>
      </c>
    </row>
    <row r="172" spans="1:10" x14ac:dyDescent="0.25">
      <c r="A172" s="1" t="s">
        <v>360</v>
      </c>
      <c r="B172" s="1" t="s">
        <v>361</v>
      </c>
      <c r="C172" s="1" t="s">
        <v>363</v>
      </c>
      <c r="D172">
        <v>170000</v>
      </c>
      <c r="E172" s="2" t="s">
        <v>16</v>
      </c>
      <c r="F172" s="4">
        <v>0.7</v>
      </c>
      <c r="J172" s="3" t="str">
        <f>IF(AND(Tabla1152037[[#This Row],[Valor logrado]]&gt;=Tabla1152037[[#This Row],[Meta]],Tabla1152037[[#This Row],[Valor logrado]]&gt;0,Tabla1152037[[#This Row],[Meta]]&gt;0),"Sí","No")</f>
        <v>No</v>
      </c>
    </row>
    <row r="173" spans="1:10" x14ac:dyDescent="0.25">
      <c r="A173" s="1" t="s">
        <v>360</v>
      </c>
      <c r="B173" s="1" t="s">
        <v>361</v>
      </c>
      <c r="C173" s="1" t="s">
        <v>364</v>
      </c>
      <c r="D173">
        <v>170002</v>
      </c>
      <c r="E173" s="2" t="s">
        <v>33</v>
      </c>
      <c r="F173" s="4" t="s">
        <v>17</v>
      </c>
      <c r="J173" s="3" t="str">
        <f>IF(AND(Tabla1152037[[#This Row],[Valor logrado]]&gt;=Tabla1152037[[#This Row],[Meta]],Tabla1152037[[#This Row],[Valor logrado]]&gt;0,Tabla1152037[[#This Row],[Meta]]&gt;0),"Sí","No")</f>
        <v>No</v>
      </c>
    </row>
    <row r="174" spans="1:10" x14ac:dyDescent="0.25">
      <c r="A174" s="1" t="s">
        <v>360</v>
      </c>
      <c r="B174" s="1" t="s">
        <v>361</v>
      </c>
      <c r="C174" s="1" t="s">
        <v>365</v>
      </c>
      <c r="D174">
        <v>170001</v>
      </c>
      <c r="E174" s="2" t="s">
        <v>33</v>
      </c>
      <c r="F174" s="4" t="s">
        <v>17</v>
      </c>
      <c r="J174" s="3" t="str">
        <f>IF(AND(Tabla1152037[[#This Row],[Valor logrado]]&gt;=Tabla1152037[[#This Row],[Meta]],Tabla1152037[[#This Row],[Valor logrado]]&gt;0,Tabla1152037[[#This Row],[Meta]]&gt;0),"Sí","No")</f>
        <v>No</v>
      </c>
    </row>
    <row r="175" spans="1:10" x14ac:dyDescent="0.25">
      <c r="A175" s="1" t="s">
        <v>366</v>
      </c>
      <c r="B175" s="1" t="s">
        <v>367</v>
      </c>
      <c r="C175" s="1" t="s">
        <v>368</v>
      </c>
      <c r="D175">
        <v>180000</v>
      </c>
      <c r="E175" s="2" t="s">
        <v>91</v>
      </c>
      <c r="F175" s="4">
        <v>0.73</v>
      </c>
      <c r="J175" s="3" t="str">
        <f>IF(AND(Tabla1152037[[#This Row],[Valor logrado]]&gt;=Tabla1152037[[#This Row],[Meta]],Tabla1152037[[#This Row],[Valor logrado]]&gt;0,Tabla1152037[[#This Row],[Meta]]&gt;0),"Sí","No")</f>
        <v>No</v>
      </c>
    </row>
    <row r="176" spans="1:10" ht="25.5" x14ac:dyDescent="0.25">
      <c r="A176" s="1" t="s">
        <v>366</v>
      </c>
      <c r="B176" s="1" t="s">
        <v>367</v>
      </c>
      <c r="C176" s="1" t="s">
        <v>369</v>
      </c>
      <c r="D176">
        <v>180005</v>
      </c>
      <c r="E176" s="2" t="s">
        <v>33</v>
      </c>
      <c r="F176" s="4" t="s">
        <v>17</v>
      </c>
      <c r="J176" s="3" t="str">
        <f>IF(AND(Tabla1152037[[#This Row],[Valor logrado]]&gt;=Tabla1152037[[#This Row],[Meta]],Tabla1152037[[#This Row],[Valor logrado]]&gt;0,Tabla1152037[[#This Row],[Meta]]&gt;0),"Sí","No")</f>
        <v>No</v>
      </c>
    </row>
    <row r="177" spans="1:10" x14ac:dyDescent="0.25">
      <c r="A177" s="1" t="s">
        <v>366</v>
      </c>
      <c r="B177" s="1" t="s">
        <v>370</v>
      </c>
      <c r="C177" s="1" t="s">
        <v>371</v>
      </c>
      <c r="D177">
        <v>180003</v>
      </c>
      <c r="E177" s="2" t="s">
        <v>13</v>
      </c>
      <c r="F177" s="4">
        <v>0.76</v>
      </c>
      <c r="J177" s="3" t="str">
        <f>IF(AND(Tabla1152037[[#This Row],[Valor logrado]]&gt;=Tabla1152037[[#This Row],[Meta]],Tabla1152037[[#This Row],[Valor logrado]]&gt;0,Tabla1152037[[#This Row],[Meta]]&gt;0),"Sí","No")</f>
        <v>No</v>
      </c>
    </row>
    <row r="178" spans="1:10" x14ac:dyDescent="0.25">
      <c r="A178" s="1" t="s">
        <v>366</v>
      </c>
      <c r="B178" s="1" t="s">
        <v>372</v>
      </c>
      <c r="C178" s="1" t="s">
        <v>373</v>
      </c>
      <c r="D178">
        <v>180001</v>
      </c>
      <c r="E178" s="2" t="s">
        <v>13</v>
      </c>
      <c r="F178" s="4">
        <v>0.76</v>
      </c>
      <c r="J178" s="3" t="str">
        <f>IF(AND(Tabla1152037[[#This Row],[Valor logrado]]&gt;=Tabla1152037[[#This Row],[Meta]],Tabla1152037[[#This Row],[Valor logrado]]&gt;0,Tabla1152037[[#This Row],[Meta]]&gt;0),"Sí","No")</f>
        <v>No</v>
      </c>
    </row>
    <row r="179" spans="1:10" x14ac:dyDescent="0.25">
      <c r="A179" s="1" t="s">
        <v>366</v>
      </c>
      <c r="B179" s="1" t="s">
        <v>374</v>
      </c>
      <c r="C179" s="1" t="s">
        <v>375</v>
      </c>
      <c r="D179">
        <v>180002</v>
      </c>
      <c r="E179" s="2" t="s">
        <v>13</v>
      </c>
      <c r="F179" s="4">
        <v>0.73</v>
      </c>
      <c r="J179" s="3" t="str">
        <f>IF(AND(Tabla1152037[[#This Row],[Valor logrado]]&gt;=Tabla1152037[[#This Row],[Meta]],Tabla1152037[[#This Row],[Valor logrado]]&gt;0,Tabla1152037[[#This Row],[Meta]]&gt;0),"Sí","No")</f>
        <v>No</v>
      </c>
    </row>
    <row r="180" spans="1:10" x14ac:dyDescent="0.25">
      <c r="A180" s="1" t="s">
        <v>376</v>
      </c>
      <c r="B180" s="1" t="s">
        <v>377</v>
      </c>
      <c r="C180" s="1" t="s">
        <v>378</v>
      </c>
      <c r="D180">
        <v>190000</v>
      </c>
      <c r="E180" s="2" t="s">
        <v>16</v>
      </c>
      <c r="F180" s="4">
        <v>0.7</v>
      </c>
      <c r="J180" s="3" t="str">
        <f>IF(AND(Tabla1152037[[#This Row],[Valor logrado]]&gt;=Tabla1152037[[#This Row],[Meta]],Tabla1152037[[#This Row],[Valor logrado]]&gt;0,Tabla1152037[[#This Row],[Meta]]&gt;0),"Sí","No")</f>
        <v>No</v>
      </c>
    </row>
    <row r="181" spans="1:10" x14ac:dyDescent="0.25">
      <c r="A181" s="1" t="s">
        <v>376</v>
      </c>
      <c r="B181" s="1" t="s">
        <v>379</v>
      </c>
      <c r="C181" s="1" t="s">
        <v>380</v>
      </c>
      <c r="D181">
        <v>190006</v>
      </c>
      <c r="E181" s="2" t="s">
        <v>33</v>
      </c>
      <c r="F181" s="4" t="s">
        <v>17</v>
      </c>
      <c r="J181" s="3" t="str">
        <f>IF(AND(Tabla1152037[[#This Row],[Valor logrado]]&gt;=Tabla1152037[[#This Row],[Meta]],Tabla1152037[[#This Row],[Valor logrado]]&gt;0,Tabla1152037[[#This Row],[Meta]]&gt;0),"Sí","No")</f>
        <v>No</v>
      </c>
    </row>
    <row r="182" spans="1:10" x14ac:dyDescent="0.25">
      <c r="A182" s="1" t="s">
        <v>376</v>
      </c>
      <c r="B182" s="1" t="s">
        <v>379</v>
      </c>
      <c r="C182" s="1" t="s">
        <v>381</v>
      </c>
      <c r="D182">
        <v>190003</v>
      </c>
      <c r="E182" s="2" t="s">
        <v>13</v>
      </c>
      <c r="F182" s="4">
        <v>0.73</v>
      </c>
      <c r="J182" s="3" t="str">
        <f>IF(AND(Tabla1152037[[#This Row],[Valor logrado]]&gt;=Tabla1152037[[#This Row],[Meta]],Tabla1152037[[#This Row],[Valor logrado]]&gt;0,Tabla1152037[[#This Row],[Meta]]&gt;0),"Sí","No")</f>
        <v>No</v>
      </c>
    </row>
    <row r="183" spans="1:10" x14ac:dyDescent="0.25">
      <c r="A183" s="1" t="s">
        <v>376</v>
      </c>
      <c r="B183" s="1" t="s">
        <v>382</v>
      </c>
      <c r="C183" s="1" t="s">
        <v>383</v>
      </c>
      <c r="D183">
        <v>190002</v>
      </c>
      <c r="E183" s="2" t="s">
        <v>13</v>
      </c>
      <c r="F183" s="4">
        <v>0.73</v>
      </c>
      <c r="J183" s="3" t="str">
        <f>IF(AND(Tabla1152037[[#This Row],[Valor logrado]]&gt;=Tabla1152037[[#This Row],[Meta]],Tabla1152037[[#This Row],[Valor logrado]]&gt;0,Tabla1152037[[#This Row],[Meta]]&gt;0),"Sí","No")</f>
        <v>No</v>
      </c>
    </row>
    <row r="184" spans="1:10" x14ac:dyDescent="0.25">
      <c r="A184" s="1" t="s">
        <v>376</v>
      </c>
      <c r="B184" s="1" t="s">
        <v>384</v>
      </c>
      <c r="C184" s="1" t="s">
        <v>385</v>
      </c>
      <c r="D184">
        <v>190001</v>
      </c>
      <c r="E184" s="2" t="s">
        <v>13</v>
      </c>
      <c r="F184" s="4">
        <v>0.7</v>
      </c>
      <c r="J184" s="3" t="str">
        <f>IF(AND(Tabla1152037[[#This Row],[Valor logrado]]&gt;=Tabla1152037[[#This Row],[Meta]],Tabla1152037[[#This Row],[Valor logrado]]&gt;0,Tabla1152037[[#This Row],[Meta]]&gt;0),"Sí","No")</f>
        <v>No</v>
      </c>
    </row>
    <row r="185" spans="1:10" x14ac:dyDescent="0.25">
      <c r="A185" s="1" t="s">
        <v>386</v>
      </c>
      <c r="B185" s="1" t="s">
        <v>387</v>
      </c>
      <c r="C185" s="1" t="s">
        <v>388</v>
      </c>
      <c r="D185">
        <v>200004</v>
      </c>
      <c r="E185" s="2" t="s">
        <v>33</v>
      </c>
      <c r="F185" s="4" t="s">
        <v>17</v>
      </c>
      <c r="J185" s="3" t="str">
        <f>IF(AND(Tabla1152037[[#This Row],[Valor logrado]]&gt;=Tabla1152037[[#This Row],[Meta]],Tabla1152037[[#This Row],[Valor logrado]]&gt;0,Tabla1152037[[#This Row],[Meta]]&gt;0),"Sí","No")</f>
        <v>No</v>
      </c>
    </row>
    <row r="186" spans="1:10" x14ac:dyDescent="0.25">
      <c r="A186" s="1" t="s">
        <v>386</v>
      </c>
      <c r="B186" s="1" t="s">
        <v>387</v>
      </c>
      <c r="C186" s="1" t="s">
        <v>389</v>
      </c>
      <c r="D186">
        <v>200003</v>
      </c>
      <c r="E186" s="2" t="s">
        <v>33</v>
      </c>
      <c r="F186" s="4" t="s">
        <v>17</v>
      </c>
      <c r="J186" s="3" t="str">
        <f>IF(AND(Tabla1152037[[#This Row],[Valor logrado]]&gt;=Tabla1152037[[#This Row],[Meta]],Tabla1152037[[#This Row],[Valor logrado]]&gt;0,Tabla1152037[[#This Row],[Meta]]&gt;0),"Sí","No")</f>
        <v>No</v>
      </c>
    </row>
    <row r="187" spans="1:10" x14ac:dyDescent="0.25">
      <c r="A187" s="1" t="s">
        <v>386</v>
      </c>
      <c r="B187" s="1" t="s">
        <v>387</v>
      </c>
      <c r="C187" s="1" t="s">
        <v>390</v>
      </c>
      <c r="D187">
        <v>200000</v>
      </c>
      <c r="E187" s="2" t="s">
        <v>16</v>
      </c>
      <c r="F187" s="4">
        <v>0.7</v>
      </c>
      <c r="J187" s="3" t="str">
        <f>IF(AND(Tabla1152037[[#This Row],[Valor logrado]]&gt;=Tabla1152037[[#This Row],[Meta]],Tabla1152037[[#This Row],[Valor logrado]]&gt;0,Tabla1152037[[#This Row],[Meta]]&gt;0),"Sí","No")</f>
        <v>No</v>
      </c>
    </row>
    <row r="188" spans="1:10" x14ac:dyDescent="0.25">
      <c r="A188" s="1" t="s">
        <v>386</v>
      </c>
      <c r="B188" s="1" t="s">
        <v>387</v>
      </c>
      <c r="C188" s="1" t="s">
        <v>391</v>
      </c>
      <c r="D188">
        <v>200001</v>
      </c>
      <c r="E188" s="2" t="s">
        <v>33</v>
      </c>
      <c r="F188" s="4" t="s">
        <v>17</v>
      </c>
      <c r="J188" s="3" t="str">
        <f>IF(AND(Tabla1152037[[#This Row],[Valor logrado]]&gt;=Tabla1152037[[#This Row],[Meta]],Tabla1152037[[#This Row],[Valor logrado]]&gt;0,Tabla1152037[[#This Row],[Meta]]&gt;0),"Sí","No")</f>
        <v>No</v>
      </c>
    </row>
    <row r="189" spans="1:10" x14ac:dyDescent="0.25">
      <c r="A189" s="1" t="s">
        <v>386</v>
      </c>
      <c r="B189" s="1" t="s">
        <v>387</v>
      </c>
      <c r="C189" s="1" t="s">
        <v>392</v>
      </c>
      <c r="D189">
        <v>200002</v>
      </c>
      <c r="E189" s="2" t="s">
        <v>33</v>
      </c>
      <c r="F189" s="4" t="s">
        <v>17</v>
      </c>
      <c r="J189" s="3" t="str">
        <f>IF(AND(Tabla1152037[[#This Row],[Valor logrado]]&gt;=Tabla1152037[[#This Row],[Meta]],Tabla1152037[[#This Row],[Valor logrado]]&gt;0,Tabla1152037[[#This Row],[Meta]]&gt;0),"Sí","No")</f>
        <v>No</v>
      </c>
    </row>
    <row r="190" spans="1:10" x14ac:dyDescent="0.25">
      <c r="A190" s="1" t="s">
        <v>386</v>
      </c>
      <c r="B190" s="1" t="s">
        <v>393</v>
      </c>
      <c r="C190" s="1" t="s">
        <v>394</v>
      </c>
      <c r="D190">
        <v>200010</v>
      </c>
      <c r="E190" s="2" t="s">
        <v>13</v>
      </c>
      <c r="F190" s="4">
        <v>0.76</v>
      </c>
      <c r="J190" s="3" t="str">
        <f>IF(AND(Tabla1152037[[#This Row],[Valor logrado]]&gt;=Tabla1152037[[#This Row],[Meta]],Tabla1152037[[#This Row],[Valor logrado]]&gt;0,Tabla1152037[[#This Row],[Meta]]&gt;0),"Sí","No")</f>
        <v>No</v>
      </c>
    </row>
    <row r="191" spans="1:10" x14ac:dyDescent="0.25">
      <c r="A191" s="1" t="s">
        <v>386</v>
      </c>
      <c r="B191" s="1" t="s">
        <v>395</v>
      </c>
      <c r="C191" s="1" t="s">
        <v>396</v>
      </c>
      <c r="D191">
        <v>200007</v>
      </c>
      <c r="E191" s="2" t="s">
        <v>13</v>
      </c>
      <c r="F191" s="4">
        <v>0.7</v>
      </c>
      <c r="J191" s="3" t="str">
        <f>IF(AND(Tabla1152037[[#This Row],[Valor logrado]]&gt;=Tabla1152037[[#This Row],[Meta]],Tabla1152037[[#This Row],[Valor logrado]]&gt;0,Tabla1152037[[#This Row],[Meta]]&gt;0),"Sí","No")</f>
        <v>No</v>
      </c>
    </row>
    <row r="192" spans="1:10" x14ac:dyDescent="0.25">
      <c r="A192" s="1" t="s">
        <v>386</v>
      </c>
      <c r="B192" s="1" t="s">
        <v>397</v>
      </c>
      <c r="C192" s="1" t="s">
        <v>398</v>
      </c>
      <c r="D192">
        <v>200009</v>
      </c>
      <c r="E192" s="2" t="s">
        <v>13</v>
      </c>
      <c r="F192" s="4">
        <v>0.76</v>
      </c>
      <c r="J192" s="3" t="str">
        <f>IF(AND(Tabla1152037[[#This Row],[Valor logrado]]&gt;=Tabla1152037[[#This Row],[Meta]],Tabla1152037[[#This Row],[Valor logrado]]&gt;0,Tabla1152037[[#This Row],[Meta]]&gt;0),"Sí","No")</f>
        <v>No</v>
      </c>
    </row>
    <row r="193" spans="1:10" x14ac:dyDescent="0.25">
      <c r="A193" s="1" t="s">
        <v>386</v>
      </c>
      <c r="B193" s="1" t="s">
        <v>399</v>
      </c>
      <c r="C193" s="1" t="s">
        <v>400</v>
      </c>
      <c r="D193">
        <v>200011</v>
      </c>
      <c r="E193" s="2" t="s">
        <v>13</v>
      </c>
      <c r="F193" s="4">
        <v>0.76</v>
      </c>
      <c r="J193" s="3" t="str">
        <f>IF(AND(Tabla1152037[[#This Row],[Valor logrado]]&gt;=Tabla1152037[[#This Row],[Meta]],Tabla1152037[[#This Row],[Valor logrado]]&gt;0,Tabla1152037[[#This Row],[Meta]]&gt;0),"Sí","No")</f>
        <v>No</v>
      </c>
    </row>
    <row r="194" spans="1:10" x14ac:dyDescent="0.25">
      <c r="A194" s="1" t="s">
        <v>386</v>
      </c>
      <c r="B194" s="1" t="s">
        <v>401</v>
      </c>
      <c r="C194" s="1" t="s">
        <v>402</v>
      </c>
      <c r="D194">
        <v>200008</v>
      </c>
      <c r="E194" s="2" t="s">
        <v>13</v>
      </c>
      <c r="F194" s="4">
        <v>0.73</v>
      </c>
      <c r="J194" s="3" t="str">
        <f>IF(AND(Tabla1152037[[#This Row],[Valor logrado]]&gt;=Tabla1152037[[#This Row],[Meta]],Tabla1152037[[#This Row],[Valor logrado]]&gt;0,Tabla1152037[[#This Row],[Meta]]&gt;0),"Sí","No")</f>
        <v>No</v>
      </c>
    </row>
    <row r="195" spans="1:10" x14ac:dyDescent="0.25">
      <c r="A195" s="1" t="s">
        <v>386</v>
      </c>
      <c r="B195" s="1" t="s">
        <v>403</v>
      </c>
      <c r="C195" s="1" t="s">
        <v>404</v>
      </c>
      <c r="D195">
        <v>200005</v>
      </c>
      <c r="E195" s="2" t="s">
        <v>13</v>
      </c>
      <c r="F195" s="4">
        <v>0.73</v>
      </c>
      <c r="J195" s="3" t="str">
        <f>IF(AND(Tabla1152037[[#This Row],[Valor logrado]]&gt;=Tabla1152037[[#This Row],[Meta]],Tabla1152037[[#This Row],[Valor logrado]]&gt;0,Tabla1152037[[#This Row],[Meta]]&gt;0),"Sí","No")</f>
        <v>No</v>
      </c>
    </row>
    <row r="196" spans="1:10" ht="25.5" x14ac:dyDescent="0.25">
      <c r="A196" s="1" t="s">
        <v>386</v>
      </c>
      <c r="B196" s="1" t="s">
        <v>405</v>
      </c>
      <c r="C196" s="1" t="s">
        <v>406</v>
      </c>
      <c r="D196">
        <v>200006</v>
      </c>
      <c r="E196" s="2" t="s">
        <v>13</v>
      </c>
      <c r="F196" s="4">
        <v>0.73</v>
      </c>
      <c r="J196" s="3" t="str">
        <f>IF(AND(Tabla1152037[[#This Row],[Valor logrado]]&gt;=Tabla1152037[[#This Row],[Meta]],Tabla1152037[[#This Row],[Valor logrado]]&gt;0,Tabla1152037[[#This Row],[Meta]]&gt;0),"Sí","No")</f>
        <v>No</v>
      </c>
    </row>
    <row r="197" spans="1:10" x14ac:dyDescent="0.25">
      <c r="A197" s="1" t="s">
        <v>386</v>
      </c>
      <c r="B197" s="1" t="s">
        <v>407</v>
      </c>
      <c r="C197" s="1" t="s">
        <v>408</v>
      </c>
      <c r="D197">
        <v>200012</v>
      </c>
      <c r="E197" s="2" t="s">
        <v>13</v>
      </c>
      <c r="F197" s="4">
        <v>0.73</v>
      </c>
      <c r="J197" s="3" t="str">
        <f>IF(AND(Tabla1152037[[#This Row],[Valor logrado]]&gt;=Tabla1152037[[#This Row],[Meta]],Tabla1152037[[#This Row],[Valor logrado]]&gt;0,Tabla1152037[[#This Row],[Meta]]&gt;0),"Sí","No")</f>
        <v>No</v>
      </c>
    </row>
    <row r="198" spans="1:10" x14ac:dyDescent="0.25">
      <c r="A198" s="1" t="s">
        <v>409</v>
      </c>
      <c r="B198" s="1" t="s">
        <v>410</v>
      </c>
      <c r="C198" s="1" t="s">
        <v>411</v>
      </c>
      <c r="D198">
        <v>210000</v>
      </c>
      <c r="E198" s="2" t="s">
        <v>16</v>
      </c>
      <c r="F198" s="4">
        <v>0.7</v>
      </c>
      <c r="J198" s="3" t="str">
        <f>IF(AND(Tabla1152037[[#This Row],[Valor logrado]]&gt;=Tabla1152037[[#This Row],[Meta]],Tabla1152037[[#This Row],[Valor logrado]]&gt;0,Tabla1152037[[#This Row],[Meta]]&gt;0),"Sí","No")</f>
        <v>No</v>
      </c>
    </row>
    <row r="199" spans="1:10" x14ac:dyDescent="0.25">
      <c r="A199" s="1" t="s">
        <v>409</v>
      </c>
      <c r="B199" s="1" t="s">
        <v>412</v>
      </c>
      <c r="C199" s="1" t="s">
        <v>413</v>
      </c>
      <c r="D199">
        <v>210011</v>
      </c>
      <c r="E199" s="2" t="s">
        <v>13</v>
      </c>
      <c r="F199" s="4">
        <v>0.76</v>
      </c>
      <c r="J199" s="3" t="str">
        <f>IF(AND(Tabla1152037[[#This Row],[Valor logrado]]&gt;=Tabla1152037[[#This Row],[Meta]],Tabla1152037[[#This Row],[Valor logrado]]&gt;0,Tabla1152037[[#This Row],[Meta]]&gt;0),"Sí","No")</f>
        <v>No</v>
      </c>
    </row>
    <row r="200" spans="1:10" x14ac:dyDescent="0.25">
      <c r="A200" s="1" t="s">
        <v>409</v>
      </c>
      <c r="B200" s="1" t="s">
        <v>414</v>
      </c>
      <c r="C200" s="1" t="s">
        <v>415</v>
      </c>
      <c r="D200">
        <v>210010</v>
      </c>
      <c r="E200" s="2" t="s">
        <v>13</v>
      </c>
      <c r="F200" s="4">
        <v>0.76</v>
      </c>
      <c r="J200" s="3" t="str">
        <f>IF(AND(Tabla1152037[[#This Row],[Valor logrado]]&gt;=Tabla1152037[[#This Row],[Meta]],Tabla1152037[[#This Row],[Valor logrado]]&gt;0,Tabla1152037[[#This Row],[Meta]]&gt;0),"Sí","No")</f>
        <v>No</v>
      </c>
    </row>
    <row r="201" spans="1:10" x14ac:dyDescent="0.25">
      <c r="A201" s="1" t="s">
        <v>409</v>
      </c>
      <c r="B201" s="1" t="s">
        <v>416</v>
      </c>
      <c r="C201" s="1" t="s">
        <v>417</v>
      </c>
      <c r="D201">
        <v>210002</v>
      </c>
      <c r="E201" s="2" t="s">
        <v>13</v>
      </c>
      <c r="F201" s="4">
        <v>0.73</v>
      </c>
      <c r="J201" s="3" t="str">
        <f>IF(AND(Tabla1152037[[#This Row],[Valor logrado]]&gt;=Tabla1152037[[#This Row],[Meta]],Tabla1152037[[#This Row],[Valor logrado]]&gt;0,Tabla1152037[[#This Row],[Meta]]&gt;0),"Sí","No")</f>
        <v>No</v>
      </c>
    </row>
    <row r="202" spans="1:10" x14ac:dyDescent="0.25">
      <c r="A202" s="1" t="s">
        <v>409</v>
      </c>
      <c r="B202" s="1" t="s">
        <v>418</v>
      </c>
      <c r="C202" s="1" t="s">
        <v>419</v>
      </c>
      <c r="D202">
        <v>210006</v>
      </c>
      <c r="E202" s="2" t="s">
        <v>13</v>
      </c>
      <c r="F202" s="4">
        <v>0.73</v>
      </c>
      <c r="J202" s="3" t="str">
        <f>IF(AND(Tabla1152037[[#This Row],[Valor logrado]]&gt;=Tabla1152037[[#This Row],[Meta]],Tabla1152037[[#This Row],[Valor logrado]]&gt;0,Tabla1152037[[#This Row],[Meta]]&gt;0),"Sí","No")</f>
        <v>No</v>
      </c>
    </row>
    <row r="203" spans="1:10" x14ac:dyDescent="0.25">
      <c r="A203" s="1" t="s">
        <v>409</v>
      </c>
      <c r="B203" s="1" t="s">
        <v>420</v>
      </c>
      <c r="C203" s="1" t="s">
        <v>421</v>
      </c>
      <c r="D203">
        <v>210007</v>
      </c>
      <c r="E203" s="2" t="s">
        <v>13</v>
      </c>
      <c r="F203" s="4">
        <v>0.76</v>
      </c>
      <c r="J203" s="3" t="str">
        <f>IF(AND(Tabla1152037[[#This Row],[Valor logrado]]&gt;=Tabla1152037[[#This Row],[Meta]],Tabla1152037[[#This Row],[Valor logrado]]&gt;0,Tabla1152037[[#This Row],[Meta]]&gt;0),"Sí","No")</f>
        <v>No</v>
      </c>
    </row>
    <row r="204" spans="1:10" x14ac:dyDescent="0.25">
      <c r="A204" s="1" t="s">
        <v>409</v>
      </c>
      <c r="B204" s="1" t="s">
        <v>422</v>
      </c>
      <c r="C204" s="1" t="s">
        <v>423</v>
      </c>
      <c r="D204">
        <v>210004</v>
      </c>
      <c r="E204" s="2" t="s">
        <v>13</v>
      </c>
      <c r="F204" s="4">
        <v>0.7</v>
      </c>
      <c r="J204" s="3" t="str">
        <f>IF(AND(Tabla1152037[[#This Row],[Valor logrado]]&gt;=Tabla1152037[[#This Row],[Meta]],Tabla1152037[[#This Row],[Valor logrado]]&gt;0,Tabla1152037[[#This Row],[Meta]]&gt;0),"Sí","No")</f>
        <v>No</v>
      </c>
    </row>
    <row r="205" spans="1:10" x14ac:dyDescent="0.25">
      <c r="A205" s="1" t="s">
        <v>409</v>
      </c>
      <c r="B205" s="1" t="s">
        <v>424</v>
      </c>
      <c r="C205" s="1" t="s">
        <v>425</v>
      </c>
      <c r="D205">
        <v>210005</v>
      </c>
      <c r="E205" s="2" t="s">
        <v>13</v>
      </c>
      <c r="F205" s="4">
        <v>0.73</v>
      </c>
      <c r="J205" s="3" t="str">
        <f>IF(AND(Tabla1152037[[#This Row],[Valor logrado]]&gt;=Tabla1152037[[#This Row],[Meta]],Tabla1152037[[#This Row],[Valor logrado]]&gt;0,Tabla1152037[[#This Row],[Meta]]&gt;0),"Sí","No")</f>
        <v>No</v>
      </c>
    </row>
    <row r="206" spans="1:10" x14ac:dyDescent="0.25">
      <c r="A206" s="1" t="s">
        <v>409</v>
      </c>
      <c r="B206" s="1" t="s">
        <v>426</v>
      </c>
      <c r="C206" s="1" t="s">
        <v>427</v>
      </c>
      <c r="D206">
        <v>210013</v>
      </c>
      <c r="E206" s="2" t="s">
        <v>13</v>
      </c>
      <c r="F206" s="4">
        <v>0.7</v>
      </c>
      <c r="J206" s="3" t="str">
        <f>IF(AND(Tabla1152037[[#This Row],[Valor logrado]]&gt;=Tabla1152037[[#This Row],[Meta]],Tabla1152037[[#This Row],[Valor logrado]]&gt;0,Tabla1152037[[#This Row],[Meta]]&gt;0),"Sí","No")</f>
        <v>No</v>
      </c>
    </row>
    <row r="207" spans="1:10" x14ac:dyDescent="0.25">
      <c r="A207" s="1" t="s">
        <v>409</v>
      </c>
      <c r="B207" s="1" t="s">
        <v>428</v>
      </c>
      <c r="C207" s="1" t="s">
        <v>429</v>
      </c>
      <c r="D207">
        <v>210003</v>
      </c>
      <c r="E207" s="2" t="s">
        <v>13</v>
      </c>
      <c r="F207" s="4">
        <v>0.76</v>
      </c>
      <c r="J207" s="3" t="str">
        <f>IF(AND(Tabla1152037[[#This Row],[Valor logrado]]&gt;=Tabla1152037[[#This Row],[Meta]],Tabla1152037[[#This Row],[Valor logrado]]&gt;0,Tabla1152037[[#This Row],[Meta]]&gt;0),"Sí","No")</f>
        <v>No</v>
      </c>
    </row>
    <row r="208" spans="1:10" x14ac:dyDescent="0.25">
      <c r="A208" s="1" t="s">
        <v>409</v>
      </c>
      <c r="B208" s="1" t="s">
        <v>430</v>
      </c>
      <c r="C208" s="1" t="s">
        <v>431</v>
      </c>
      <c r="D208">
        <v>210012</v>
      </c>
      <c r="E208" s="2" t="s">
        <v>13</v>
      </c>
      <c r="F208" s="4">
        <v>0.73</v>
      </c>
      <c r="J208" s="3" t="str">
        <f>IF(AND(Tabla1152037[[#This Row],[Valor logrado]]&gt;=Tabla1152037[[#This Row],[Meta]],Tabla1152037[[#This Row],[Valor logrado]]&gt;0,Tabla1152037[[#This Row],[Meta]]&gt;0),"Sí","No")</f>
        <v>No</v>
      </c>
    </row>
    <row r="209" spans="1:10" x14ac:dyDescent="0.25">
      <c r="A209" s="1" t="s">
        <v>409</v>
      </c>
      <c r="B209" s="1" t="s">
        <v>432</v>
      </c>
      <c r="C209" s="1" t="s">
        <v>433</v>
      </c>
      <c r="D209">
        <v>210001</v>
      </c>
      <c r="E209" s="2" t="s">
        <v>13</v>
      </c>
      <c r="F209" s="4">
        <v>0.76</v>
      </c>
      <c r="J209" s="3" t="str">
        <f>IF(AND(Tabla1152037[[#This Row],[Valor logrado]]&gt;=Tabla1152037[[#This Row],[Meta]],Tabla1152037[[#This Row],[Valor logrado]]&gt;0,Tabla1152037[[#This Row],[Meta]]&gt;0),"Sí","No")</f>
        <v>No</v>
      </c>
    </row>
    <row r="210" spans="1:10" x14ac:dyDescent="0.25">
      <c r="A210" s="1" t="s">
        <v>409</v>
      </c>
      <c r="B210" s="1" t="s">
        <v>434</v>
      </c>
      <c r="C210" s="1" t="s">
        <v>435</v>
      </c>
      <c r="D210">
        <v>210009</v>
      </c>
      <c r="E210" s="2" t="s">
        <v>13</v>
      </c>
      <c r="F210" s="4">
        <v>0.76</v>
      </c>
      <c r="J210" s="3" t="str">
        <f>IF(AND(Tabla1152037[[#This Row],[Valor logrado]]&gt;=Tabla1152037[[#This Row],[Meta]],Tabla1152037[[#This Row],[Valor logrado]]&gt;0,Tabla1152037[[#This Row],[Meta]]&gt;0),"Sí","No")</f>
        <v>No</v>
      </c>
    </row>
    <row r="211" spans="1:10" x14ac:dyDescent="0.25">
      <c r="A211" s="1" t="s">
        <v>409</v>
      </c>
      <c r="B211" s="1" t="s">
        <v>436</v>
      </c>
      <c r="C211" s="1" t="s">
        <v>437</v>
      </c>
      <c r="D211">
        <v>210008</v>
      </c>
      <c r="E211" s="2" t="s">
        <v>13</v>
      </c>
      <c r="F211" s="4">
        <v>0.7</v>
      </c>
      <c r="J211" s="3" t="str">
        <f>IF(AND(Tabla1152037[[#This Row],[Valor logrado]]&gt;=Tabla1152037[[#This Row],[Meta]],Tabla1152037[[#This Row],[Valor logrado]]&gt;0,Tabla1152037[[#This Row],[Meta]]&gt;0),"Sí","No")</f>
        <v>No</v>
      </c>
    </row>
    <row r="212" spans="1:10" x14ac:dyDescent="0.25">
      <c r="A212" s="1" t="s">
        <v>409</v>
      </c>
      <c r="B212" s="1" t="s">
        <v>438</v>
      </c>
      <c r="C212" s="1" t="s">
        <v>439</v>
      </c>
      <c r="D212">
        <v>210014</v>
      </c>
      <c r="E212" s="2" t="s">
        <v>13</v>
      </c>
      <c r="F212" s="4">
        <v>0.7</v>
      </c>
      <c r="J212" s="3" t="str">
        <f>IF(AND(Tabla1152037[[#This Row],[Valor logrado]]&gt;=Tabla1152037[[#This Row],[Meta]],Tabla1152037[[#This Row],[Valor logrado]]&gt;0,Tabla1152037[[#This Row],[Meta]]&gt;0),"Sí","No")</f>
        <v>No</v>
      </c>
    </row>
    <row r="213" spans="1:10" x14ac:dyDescent="0.25">
      <c r="A213" s="1" t="s">
        <v>440</v>
      </c>
      <c r="B213" s="1" t="s">
        <v>441</v>
      </c>
      <c r="C213" s="1" t="s">
        <v>442</v>
      </c>
      <c r="D213">
        <v>220001</v>
      </c>
      <c r="E213" s="2" t="s">
        <v>33</v>
      </c>
      <c r="F213" s="4" t="s">
        <v>17</v>
      </c>
      <c r="J213" s="3" t="str">
        <f>IF(AND(Tabla1152037[[#This Row],[Valor logrado]]&gt;=Tabla1152037[[#This Row],[Meta]],Tabla1152037[[#This Row],[Valor logrado]]&gt;0,Tabla1152037[[#This Row],[Meta]]&gt;0),"Sí","No")</f>
        <v>No</v>
      </c>
    </row>
    <row r="214" spans="1:10" x14ac:dyDescent="0.25">
      <c r="A214" s="1" t="s">
        <v>440</v>
      </c>
      <c r="B214" s="1" t="s">
        <v>441</v>
      </c>
      <c r="C214" s="1" t="s">
        <v>443</v>
      </c>
      <c r="D214">
        <v>220000</v>
      </c>
      <c r="E214" s="2" t="s">
        <v>16</v>
      </c>
      <c r="F214" s="4">
        <v>0.7</v>
      </c>
      <c r="J214" s="3" t="str">
        <f>IF(AND(Tabla1152037[[#This Row],[Valor logrado]]&gt;=Tabla1152037[[#This Row],[Meta]],Tabla1152037[[#This Row],[Valor logrado]]&gt;0,Tabla1152037[[#This Row],[Meta]]&gt;0),"Sí","No")</f>
        <v>No</v>
      </c>
    </row>
    <row r="215" spans="1:10" x14ac:dyDescent="0.25">
      <c r="A215" s="1" t="s">
        <v>440</v>
      </c>
      <c r="B215" s="1" t="s">
        <v>444</v>
      </c>
      <c r="C215" s="1" t="s">
        <v>445</v>
      </c>
      <c r="D215">
        <v>220005</v>
      </c>
      <c r="E215" s="2" t="s">
        <v>13</v>
      </c>
      <c r="F215" s="4">
        <v>0.7</v>
      </c>
      <c r="J215" s="3" t="str">
        <f>IF(AND(Tabla1152037[[#This Row],[Valor logrado]]&gt;=Tabla1152037[[#This Row],[Meta]],Tabla1152037[[#This Row],[Valor logrado]]&gt;0,Tabla1152037[[#This Row],[Meta]]&gt;0),"Sí","No")</f>
        <v>No</v>
      </c>
    </row>
    <row r="216" spans="1:10" x14ac:dyDescent="0.25">
      <c r="A216" s="1" t="s">
        <v>440</v>
      </c>
      <c r="B216" s="1" t="s">
        <v>444</v>
      </c>
      <c r="C216" s="1" t="s">
        <v>446</v>
      </c>
      <c r="D216">
        <v>220009</v>
      </c>
      <c r="E216" s="2" t="s">
        <v>33</v>
      </c>
      <c r="F216" s="4" t="s">
        <v>17</v>
      </c>
      <c r="J216" s="3" t="str">
        <f>IF(AND(Tabla1152037[[#This Row],[Valor logrado]]&gt;=Tabla1152037[[#This Row],[Meta]],Tabla1152037[[#This Row],[Valor logrado]]&gt;0,Tabla1152037[[#This Row],[Meta]]&gt;0),"Sí","No")</f>
        <v>No</v>
      </c>
    </row>
    <row r="217" spans="1:10" x14ac:dyDescent="0.25">
      <c r="A217" s="1" t="s">
        <v>440</v>
      </c>
      <c r="B217" s="1" t="s">
        <v>444</v>
      </c>
      <c r="C217" s="1" t="s">
        <v>447</v>
      </c>
      <c r="D217">
        <v>220007</v>
      </c>
      <c r="E217" s="2" t="s">
        <v>33</v>
      </c>
      <c r="F217" s="4" t="s">
        <v>17</v>
      </c>
      <c r="J217" s="3" t="str">
        <f>IF(AND(Tabla1152037[[#This Row],[Valor logrado]]&gt;=Tabla1152037[[#This Row],[Meta]],Tabla1152037[[#This Row],[Valor logrado]]&gt;0,Tabla1152037[[#This Row],[Meta]]&gt;0),"Sí","No")</f>
        <v>No</v>
      </c>
    </row>
    <row r="218" spans="1:10" x14ac:dyDescent="0.25">
      <c r="A218" s="1" t="s">
        <v>440</v>
      </c>
      <c r="B218" s="1" t="s">
        <v>448</v>
      </c>
      <c r="C218" s="1" t="s">
        <v>449</v>
      </c>
      <c r="D218">
        <v>220003</v>
      </c>
      <c r="E218" s="2" t="s">
        <v>33</v>
      </c>
      <c r="F218" s="4" t="s">
        <v>17</v>
      </c>
      <c r="J218" s="3" t="str">
        <f>IF(AND(Tabla1152037[[#This Row],[Valor logrado]]&gt;=Tabla1152037[[#This Row],[Meta]],Tabla1152037[[#This Row],[Valor logrado]]&gt;0,Tabla1152037[[#This Row],[Meta]]&gt;0),"Sí","No")</f>
        <v>No</v>
      </c>
    </row>
    <row r="219" spans="1:10" x14ac:dyDescent="0.25">
      <c r="A219" s="1" t="s">
        <v>440</v>
      </c>
      <c r="B219" s="1" t="s">
        <v>448</v>
      </c>
      <c r="C219" s="1" t="s">
        <v>450</v>
      </c>
      <c r="D219">
        <v>220006</v>
      </c>
      <c r="E219" s="2" t="s">
        <v>13</v>
      </c>
      <c r="F219" s="4">
        <v>0.76</v>
      </c>
      <c r="J219" s="3" t="str">
        <f>IF(AND(Tabla1152037[[#This Row],[Valor logrado]]&gt;=Tabla1152037[[#This Row],[Meta]],Tabla1152037[[#This Row],[Valor logrado]]&gt;0,Tabla1152037[[#This Row],[Meta]]&gt;0),"Sí","No")</f>
        <v>No</v>
      </c>
    </row>
    <row r="220" spans="1:10" x14ac:dyDescent="0.25">
      <c r="A220" s="1" t="s">
        <v>440</v>
      </c>
      <c r="B220" s="1" t="s">
        <v>451</v>
      </c>
      <c r="C220" s="1" t="s">
        <v>452</v>
      </c>
      <c r="D220">
        <v>220010</v>
      </c>
      <c r="E220" s="2" t="s">
        <v>13</v>
      </c>
      <c r="F220" s="4">
        <v>0.76</v>
      </c>
      <c r="J220" s="3" t="str">
        <f>IF(AND(Tabla1152037[[#This Row],[Valor logrado]]&gt;=Tabla1152037[[#This Row],[Meta]],Tabla1152037[[#This Row],[Valor logrado]]&gt;0,Tabla1152037[[#This Row],[Meta]]&gt;0),"Sí","No")</f>
        <v>No</v>
      </c>
    </row>
    <row r="221" spans="1:10" x14ac:dyDescent="0.25">
      <c r="A221" s="1" t="s">
        <v>440</v>
      </c>
      <c r="B221" s="1" t="s">
        <v>453</v>
      </c>
      <c r="C221" s="1" t="s">
        <v>454</v>
      </c>
      <c r="D221">
        <v>220004</v>
      </c>
      <c r="E221" s="2" t="s">
        <v>13</v>
      </c>
      <c r="F221" s="4">
        <v>0.7</v>
      </c>
      <c r="J221" s="3" t="str">
        <f>IF(AND(Tabla1152037[[#This Row],[Valor logrado]]&gt;=Tabla1152037[[#This Row],[Meta]],Tabla1152037[[#This Row],[Valor logrado]]&gt;0,Tabla1152037[[#This Row],[Meta]]&gt;0),"Sí","No")</f>
        <v>No</v>
      </c>
    </row>
    <row r="222" spans="1:10" x14ac:dyDescent="0.25">
      <c r="A222" s="1" t="s">
        <v>440</v>
      </c>
      <c r="B222" s="1" t="s">
        <v>455</v>
      </c>
      <c r="C222" s="1" t="s">
        <v>456</v>
      </c>
      <c r="D222">
        <v>220008</v>
      </c>
      <c r="E222" s="2" t="s">
        <v>13</v>
      </c>
      <c r="F222" s="4">
        <v>0.76</v>
      </c>
      <c r="J222" s="3" t="str">
        <f>IF(AND(Tabla1152037[[#This Row],[Valor logrado]]&gt;=Tabla1152037[[#This Row],[Meta]],Tabla1152037[[#This Row],[Valor logrado]]&gt;0,Tabla1152037[[#This Row],[Meta]]&gt;0),"Sí","No")</f>
        <v>No</v>
      </c>
    </row>
    <row r="223" spans="1:10" x14ac:dyDescent="0.25">
      <c r="A223" s="1" t="s">
        <v>440</v>
      </c>
      <c r="B223" s="1" t="s">
        <v>457</v>
      </c>
      <c r="C223" s="1" t="s">
        <v>458</v>
      </c>
      <c r="D223">
        <v>220002</v>
      </c>
      <c r="E223" s="2" t="s">
        <v>13</v>
      </c>
      <c r="F223" s="4">
        <v>0.73</v>
      </c>
      <c r="J223" s="3" t="str">
        <f>IF(AND(Tabla1152037[[#This Row],[Valor logrado]]&gt;=Tabla1152037[[#This Row],[Meta]],Tabla1152037[[#This Row],[Valor logrado]]&gt;0,Tabla1152037[[#This Row],[Meta]]&gt;0),"Sí","No")</f>
        <v>No</v>
      </c>
    </row>
    <row r="224" spans="1:10" x14ac:dyDescent="0.25">
      <c r="A224" s="1" t="s">
        <v>459</v>
      </c>
      <c r="B224" s="1" t="s">
        <v>460</v>
      </c>
      <c r="C224" s="1" t="s">
        <v>461</v>
      </c>
      <c r="D224">
        <v>230003</v>
      </c>
      <c r="E224" s="2" t="s">
        <v>33</v>
      </c>
      <c r="F224" s="4" t="s">
        <v>17</v>
      </c>
      <c r="J224" s="3" t="str">
        <f>IF(AND(Tabla1152037[[#This Row],[Valor logrado]]&gt;=Tabla1152037[[#This Row],[Meta]],Tabla1152037[[#This Row],[Valor logrado]]&gt;0,Tabla1152037[[#This Row],[Meta]]&gt;0),"Sí","No")</f>
        <v>No</v>
      </c>
    </row>
    <row r="225" spans="1:10" x14ac:dyDescent="0.25">
      <c r="A225" s="1" t="s">
        <v>459</v>
      </c>
      <c r="B225" s="1" t="s">
        <v>460</v>
      </c>
      <c r="C225" s="1" t="s">
        <v>462</v>
      </c>
      <c r="D225">
        <v>230002</v>
      </c>
      <c r="E225" s="2" t="s">
        <v>33</v>
      </c>
      <c r="F225" s="4" t="s">
        <v>17</v>
      </c>
      <c r="J225" s="3" t="str">
        <f>IF(AND(Tabla1152037[[#This Row],[Valor logrado]]&gt;=Tabla1152037[[#This Row],[Meta]],Tabla1152037[[#This Row],[Valor logrado]]&gt;0,Tabla1152037[[#This Row],[Meta]]&gt;0),"Sí","No")</f>
        <v>No</v>
      </c>
    </row>
    <row r="226" spans="1:10" x14ac:dyDescent="0.25">
      <c r="A226" s="1" t="s">
        <v>459</v>
      </c>
      <c r="B226" s="1" t="s">
        <v>460</v>
      </c>
      <c r="C226" s="1" t="s">
        <v>463</v>
      </c>
      <c r="D226">
        <v>230004</v>
      </c>
      <c r="E226" s="2" t="s">
        <v>33</v>
      </c>
      <c r="F226" s="4" t="s">
        <v>17</v>
      </c>
      <c r="J226" s="3" t="str">
        <f>IF(AND(Tabla1152037[[#This Row],[Valor logrado]]&gt;=Tabla1152037[[#This Row],[Meta]],Tabla1152037[[#This Row],[Valor logrado]]&gt;0,Tabla1152037[[#This Row],[Meta]]&gt;0),"Sí","No")</f>
        <v>No</v>
      </c>
    </row>
    <row r="227" spans="1:10" x14ac:dyDescent="0.25">
      <c r="A227" s="1" t="s">
        <v>459</v>
      </c>
      <c r="B227" s="1" t="s">
        <v>460</v>
      </c>
      <c r="C227" s="1" t="s">
        <v>464</v>
      </c>
      <c r="D227">
        <v>230000</v>
      </c>
      <c r="E227" s="2" t="s">
        <v>16</v>
      </c>
      <c r="F227" s="4">
        <v>0.76</v>
      </c>
      <c r="J227" s="3" t="str">
        <f>IF(AND(Tabla1152037[[#This Row],[Valor logrado]]&gt;=Tabla1152037[[#This Row],[Meta]],Tabla1152037[[#This Row],[Valor logrado]]&gt;0,Tabla1152037[[#This Row],[Meta]]&gt;0),"Sí","No")</f>
        <v>No</v>
      </c>
    </row>
    <row r="228" spans="1:10" x14ac:dyDescent="0.25">
      <c r="A228" s="1" t="s">
        <v>459</v>
      </c>
      <c r="B228" s="1" t="s">
        <v>465</v>
      </c>
      <c r="C228" s="1" t="s">
        <v>466</v>
      </c>
      <c r="D228">
        <v>230001</v>
      </c>
      <c r="E228" s="2" t="s">
        <v>13</v>
      </c>
      <c r="F228" s="4">
        <v>0.76</v>
      </c>
      <c r="J228" s="3" t="str">
        <f>IF(AND(Tabla1152037[[#This Row],[Valor logrado]]&gt;=Tabla1152037[[#This Row],[Meta]],Tabla1152037[[#This Row],[Valor logrado]]&gt;0,Tabla1152037[[#This Row],[Meta]]&gt;0),"Sí","No")</f>
        <v>No</v>
      </c>
    </row>
    <row r="229" spans="1:10" x14ac:dyDescent="0.25">
      <c r="A229" s="1" t="s">
        <v>467</v>
      </c>
      <c r="B229" s="1" t="s">
        <v>468</v>
      </c>
      <c r="C229" s="1" t="s">
        <v>469</v>
      </c>
      <c r="D229">
        <v>240000</v>
      </c>
      <c r="E229" s="2" t="s">
        <v>16</v>
      </c>
      <c r="F229" s="4">
        <v>0.76</v>
      </c>
      <c r="J229" s="3" t="str">
        <f>IF(AND(Tabla1152037[[#This Row],[Valor logrado]]&gt;=Tabla1152037[[#This Row],[Meta]],Tabla1152037[[#This Row],[Valor logrado]]&gt;0,Tabla1152037[[#This Row],[Meta]]&gt;0),"Sí","No")</f>
        <v>No</v>
      </c>
    </row>
    <row r="230" spans="1:10" x14ac:dyDescent="0.25">
      <c r="A230" s="1" t="s">
        <v>467</v>
      </c>
      <c r="B230" s="1" t="s">
        <v>470</v>
      </c>
      <c r="C230" s="1" t="s">
        <v>471</v>
      </c>
      <c r="D230">
        <v>240001</v>
      </c>
      <c r="E230" s="2" t="s">
        <v>13</v>
      </c>
      <c r="F230" s="4">
        <v>0.76</v>
      </c>
      <c r="J230" s="3" t="str">
        <f>IF(AND(Tabla1152037[[#This Row],[Valor logrado]]&gt;=Tabla1152037[[#This Row],[Meta]],Tabla1152037[[#This Row],[Valor logrado]]&gt;0,Tabla1152037[[#This Row],[Meta]]&gt;0),"Sí","No")</f>
        <v>No</v>
      </c>
    </row>
    <row r="231" spans="1:10" ht="25.5" x14ac:dyDescent="0.25">
      <c r="A231" s="1" t="s">
        <v>467</v>
      </c>
      <c r="B231" s="1" t="s">
        <v>472</v>
      </c>
      <c r="C231" s="1" t="s">
        <v>473</v>
      </c>
      <c r="D231">
        <v>240002</v>
      </c>
      <c r="E231" s="2" t="s">
        <v>13</v>
      </c>
      <c r="F231" s="4">
        <v>0.76</v>
      </c>
      <c r="J231" s="3" t="str">
        <f>IF(AND(Tabla1152037[[#This Row],[Valor logrado]]&gt;=Tabla1152037[[#This Row],[Meta]],Tabla1152037[[#This Row],[Valor logrado]]&gt;0,Tabla1152037[[#This Row],[Meta]]&gt;0),"Sí","No")</f>
        <v>No</v>
      </c>
    </row>
    <row r="232" spans="1:10" x14ac:dyDescent="0.25">
      <c r="A232" s="1" t="s">
        <v>467</v>
      </c>
      <c r="B232" s="1" t="s">
        <v>474</v>
      </c>
      <c r="C232" s="1" t="s">
        <v>475</v>
      </c>
      <c r="D232">
        <v>240003</v>
      </c>
      <c r="E232" s="2" t="s">
        <v>13</v>
      </c>
      <c r="F232" s="4">
        <v>0.76</v>
      </c>
      <c r="J232" s="3" t="str">
        <f>IF(AND(Tabla1152037[[#This Row],[Valor logrado]]&gt;=Tabla1152037[[#This Row],[Meta]],Tabla1152037[[#This Row],[Valor logrado]]&gt;0,Tabla1152037[[#This Row],[Meta]]&gt;0),"Sí","No")</f>
        <v>No</v>
      </c>
    </row>
    <row r="233" spans="1:10" x14ac:dyDescent="0.25">
      <c r="A233" s="1" t="s">
        <v>476</v>
      </c>
      <c r="B233" s="1" t="s">
        <v>477</v>
      </c>
      <c r="C233" s="1" t="s">
        <v>478</v>
      </c>
      <c r="D233">
        <v>250000</v>
      </c>
      <c r="E233" s="2" t="s">
        <v>16</v>
      </c>
      <c r="F233" s="4">
        <v>0.7</v>
      </c>
      <c r="J233" s="3" t="str">
        <f>IF(AND(Tabla1152037[[#This Row],[Valor logrado]]&gt;=Tabla1152037[[#This Row],[Meta]],Tabla1152037[[#This Row],[Valor logrado]]&gt;0,Tabla1152037[[#This Row],[Meta]]&gt;0),"Sí","No")</f>
        <v>No</v>
      </c>
    </row>
    <row r="234" spans="1:10" x14ac:dyDescent="0.25">
      <c r="A234" s="1" t="s">
        <v>476</v>
      </c>
      <c r="B234" s="1" t="s">
        <v>479</v>
      </c>
      <c r="C234" s="1" t="s">
        <v>480</v>
      </c>
      <c r="D234">
        <v>250004</v>
      </c>
      <c r="E234" s="2" t="s">
        <v>13</v>
      </c>
      <c r="F234" s="4">
        <v>0.7</v>
      </c>
      <c r="J234" s="3" t="str">
        <f>IF(AND(Tabla1152037[[#This Row],[Valor logrado]]&gt;=Tabla1152037[[#This Row],[Meta]],Tabla1152037[[#This Row],[Valor logrado]]&gt;0,Tabla1152037[[#This Row],[Meta]]&gt;0),"Sí","No")</f>
        <v>No</v>
      </c>
    </row>
    <row r="235" spans="1:10" x14ac:dyDescent="0.25">
      <c r="A235" s="1" t="s">
        <v>476</v>
      </c>
      <c r="B235" s="1" t="s">
        <v>481</v>
      </c>
      <c r="C235" s="1" t="s">
        <v>482</v>
      </c>
      <c r="D235">
        <v>250002</v>
      </c>
      <c r="E235" s="2" t="s">
        <v>13</v>
      </c>
      <c r="F235" s="4">
        <v>0.73</v>
      </c>
      <c r="J235" s="3" t="str">
        <f>IF(AND(Tabla1152037[[#This Row],[Valor logrado]]&gt;=Tabla1152037[[#This Row],[Meta]],Tabla1152037[[#This Row],[Valor logrado]]&gt;0,Tabla1152037[[#This Row],[Meta]]&gt;0),"Sí","No")</f>
        <v>No</v>
      </c>
    </row>
    <row r="236" spans="1:10" x14ac:dyDescent="0.25">
      <c r="A236" s="1" t="s">
        <v>476</v>
      </c>
      <c r="B236" s="1" t="s">
        <v>483</v>
      </c>
      <c r="C236" s="1" t="s">
        <v>484</v>
      </c>
      <c r="D236">
        <v>250001</v>
      </c>
      <c r="E236" s="2" t="s">
        <v>13</v>
      </c>
      <c r="F236" s="4">
        <v>0.7</v>
      </c>
      <c r="J236" s="3" t="str">
        <f>IF(AND(Tabla1152037[[#This Row],[Valor logrado]]&gt;=Tabla1152037[[#This Row],[Meta]],Tabla1152037[[#This Row],[Valor logrado]]&gt;0,Tabla1152037[[#This Row],[Meta]]&gt;0),"Sí","No")</f>
        <v>No</v>
      </c>
    </row>
    <row r="237" spans="1:10" x14ac:dyDescent="0.25">
      <c r="A237" s="1" t="s">
        <v>476</v>
      </c>
      <c r="B237" s="1" t="s">
        <v>485</v>
      </c>
      <c r="C237" s="1" t="s">
        <v>486</v>
      </c>
      <c r="D237">
        <v>250003</v>
      </c>
      <c r="E237" s="2" t="s">
        <v>13</v>
      </c>
      <c r="F237" s="4">
        <v>0.73</v>
      </c>
      <c r="J237" s="3" t="str">
        <f>IF(AND(Tabla1152037[[#This Row],[Valor logrado]]&gt;=Tabla1152037[[#This Row],[Meta]],Tabla1152037[[#This Row],[Valor logrado]]&gt;0,Tabla1152037[[#This Row],[Meta]]&gt;0),"Sí","No")</f>
        <v>No</v>
      </c>
    </row>
    <row r="238" spans="1:10" x14ac:dyDescent="0.25">
      <c r="A238" s="1" t="s">
        <v>487</v>
      </c>
      <c r="B238" s="1" t="s">
        <v>488</v>
      </c>
      <c r="C238" s="1" t="s">
        <v>489</v>
      </c>
      <c r="D238">
        <v>150200</v>
      </c>
      <c r="E238" s="2" t="s">
        <v>16</v>
      </c>
      <c r="F238" s="4">
        <v>0.7</v>
      </c>
      <c r="J238" s="3" t="str">
        <f>IF(AND(Tabla1152037[[#This Row],[Valor logrado]]&gt;=Tabla1152037[[#This Row],[Meta]],Tabla1152037[[#This Row],[Valor logrado]]&gt;0,Tabla1152037[[#This Row],[Meta]]&gt;0),"Sí","No")</f>
        <v>No</v>
      </c>
    </row>
    <row r="239" spans="1:10" x14ac:dyDescent="0.25">
      <c r="A239" s="1" t="s">
        <v>487</v>
      </c>
      <c r="B239" s="1" t="s">
        <v>490</v>
      </c>
      <c r="C239" s="1" t="s">
        <v>491</v>
      </c>
      <c r="D239">
        <v>150201</v>
      </c>
      <c r="E239" s="2" t="s">
        <v>13</v>
      </c>
      <c r="F239" s="4">
        <v>0.7</v>
      </c>
      <c r="J239" s="3" t="str">
        <f>IF(AND(Tabla1152037[[#This Row],[Valor logrado]]&gt;=Tabla1152037[[#This Row],[Meta]],Tabla1152037[[#This Row],[Valor logrado]]&gt;0,Tabla1152037[[#This Row],[Meta]]&gt;0),"Sí","No")</f>
        <v>No</v>
      </c>
    </row>
    <row r="240" spans="1:10" x14ac:dyDescent="0.25">
      <c r="A240" s="1" t="s">
        <v>487</v>
      </c>
      <c r="B240" s="1" t="s">
        <v>492</v>
      </c>
      <c r="C240" s="1" t="s">
        <v>493</v>
      </c>
      <c r="D240">
        <v>150202</v>
      </c>
      <c r="E240" s="2" t="s">
        <v>13</v>
      </c>
      <c r="F240" s="4">
        <v>0.76</v>
      </c>
      <c r="J240" s="3" t="str">
        <f>IF(AND(Tabla1152037[[#This Row],[Valor logrado]]&gt;=Tabla1152037[[#This Row],[Meta]],Tabla1152037[[#This Row],[Valor logrado]]&gt;0,Tabla1152037[[#This Row],[Meta]]&gt;0),"Sí","No")</f>
        <v>No</v>
      </c>
    </row>
    <row r="241" spans="1:10" x14ac:dyDescent="0.25">
      <c r="A241" s="1" t="s">
        <v>487</v>
      </c>
      <c r="B241" s="1" t="s">
        <v>494</v>
      </c>
      <c r="C241" s="1" t="s">
        <v>495</v>
      </c>
      <c r="D241">
        <v>150203</v>
      </c>
      <c r="E241" s="2" t="s">
        <v>13</v>
      </c>
      <c r="F241" s="4">
        <v>0.76</v>
      </c>
      <c r="J241" s="3" t="str">
        <f>IF(AND(Tabla1152037[[#This Row],[Valor logrado]]&gt;=Tabla1152037[[#This Row],[Meta]],Tabla1152037[[#This Row],[Valor logrado]]&gt;0,Tabla1152037[[#This Row],[Meta]]&gt;0),"Sí","No")</f>
        <v>No</v>
      </c>
    </row>
    <row r="242" spans="1:10" x14ac:dyDescent="0.25">
      <c r="A242" s="1" t="s">
        <v>487</v>
      </c>
      <c r="B242" s="1" t="s">
        <v>496</v>
      </c>
      <c r="C242" s="1" t="s">
        <v>497</v>
      </c>
      <c r="D242">
        <v>150204</v>
      </c>
      <c r="E242" s="2" t="s">
        <v>13</v>
      </c>
      <c r="F242" s="4">
        <v>0.7</v>
      </c>
      <c r="J242" s="3" t="str">
        <f>IF(AND(Tabla1152037[[#This Row],[Valor logrado]]&gt;=Tabla1152037[[#This Row],[Meta]],Tabla1152037[[#This Row],[Valor logrado]]&gt;0,Tabla1152037[[#This Row],[Meta]]&gt;0),"Sí","No")</f>
        <v>No</v>
      </c>
    </row>
    <row r="243" spans="1:10" x14ac:dyDescent="0.25">
      <c r="A243" s="1" t="s">
        <v>487</v>
      </c>
      <c r="B243" s="1" t="s">
        <v>498</v>
      </c>
      <c r="C243" s="1" t="s">
        <v>499</v>
      </c>
      <c r="D243">
        <v>150205</v>
      </c>
      <c r="E243" s="2" t="s">
        <v>13</v>
      </c>
      <c r="F243" s="4">
        <v>0.7</v>
      </c>
      <c r="J243" s="3" t="str">
        <f>IF(AND(Tabla1152037[[#This Row],[Valor logrado]]&gt;=Tabla1152037[[#This Row],[Meta]],Tabla1152037[[#This Row],[Valor logrado]]&gt;0,Tabla1152037[[#This Row],[Meta]]&gt;0),"Sí","No")</f>
        <v>No</v>
      </c>
    </row>
    <row r="244" spans="1:10" x14ac:dyDescent="0.25">
      <c r="A244" s="1" t="s">
        <v>487</v>
      </c>
      <c r="B244" s="1" t="s">
        <v>500</v>
      </c>
      <c r="C244" s="1" t="s">
        <v>501</v>
      </c>
      <c r="D244">
        <v>150206</v>
      </c>
      <c r="E244" s="2" t="s">
        <v>13</v>
      </c>
      <c r="F244" s="4">
        <v>0.7</v>
      </c>
      <c r="J244" s="3" t="str">
        <f>IF(AND(Tabla1152037[[#This Row],[Valor logrado]]&gt;=Tabla1152037[[#This Row],[Meta]],Tabla1152037[[#This Row],[Valor logrado]]&gt;0,Tabla1152037[[#This Row],[Meta]]&gt;0),"Sí","No")</f>
        <v>No</v>
      </c>
    </row>
    <row r="245" spans="1:10" x14ac:dyDescent="0.25">
      <c r="A245" s="1" t="s">
        <v>487</v>
      </c>
      <c r="B245" s="1" t="s">
        <v>502</v>
      </c>
      <c r="C245" s="1" t="s">
        <v>503</v>
      </c>
      <c r="D245">
        <v>150207</v>
      </c>
      <c r="E245" s="2" t="s">
        <v>13</v>
      </c>
      <c r="F245" s="4">
        <v>0.7</v>
      </c>
      <c r="J245" s="3" t="str">
        <f>IF(AND(Tabla1152037[[#This Row],[Valor logrado]]&gt;=Tabla1152037[[#This Row],[Meta]],Tabla1152037[[#This Row],[Valor logrado]]&gt;0,Tabla1152037[[#This Row],[Meta]]&gt;0),"Sí","No")</f>
        <v>No</v>
      </c>
    </row>
    <row r="246" spans="1:10" x14ac:dyDescent="0.25">
      <c r="A246" s="1" t="s">
        <v>487</v>
      </c>
      <c r="B246" s="1" t="s">
        <v>504</v>
      </c>
      <c r="C246" s="1" t="s">
        <v>505</v>
      </c>
      <c r="D246">
        <v>150208</v>
      </c>
      <c r="E246" s="2" t="s">
        <v>13</v>
      </c>
      <c r="F246" s="4">
        <v>0.76</v>
      </c>
      <c r="J246" s="3" t="str">
        <f>IF(AND(Tabla1152037[[#This Row],[Valor logrado]]&gt;=Tabla1152037[[#This Row],[Meta]],Tabla1152037[[#This Row],[Valor logrado]]&gt;0,Tabla1152037[[#This Row],[Meta]]&gt;0),"Sí","No")</f>
        <v>No</v>
      </c>
    </row>
    <row r="247" spans="1:10" x14ac:dyDescent="0.25">
      <c r="A247" s="1" t="s">
        <v>487</v>
      </c>
      <c r="B247" s="1" t="s">
        <v>506</v>
      </c>
      <c r="C247" s="1" t="s">
        <v>507</v>
      </c>
      <c r="D247">
        <v>150209</v>
      </c>
      <c r="E247" s="2" t="s">
        <v>13</v>
      </c>
      <c r="F247" s="4">
        <v>0.76</v>
      </c>
      <c r="J247" s="3" t="str">
        <f>IF(AND(Tabla1152037[[#This Row],[Valor logrado]]&gt;=Tabla1152037[[#This Row],[Meta]],Tabla1152037[[#This Row],[Valor logrado]]&gt;0,Tabla1152037[[#This Row],[Meta]]&gt;0),"Sí","No")</f>
        <v>No</v>
      </c>
    </row>
    <row r="248" spans="1:10" x14ac:dyDescent="0.25">
      <c r="A248" s="1" t="s">
        <v>508</v>
      </c>
      <c r="B248" s="1" t="s">
        <v>509</v>
      </c>
      <c r="C248" s="1" t="s">
        <v>510</v>
      </c>
      <c r="D248">
        <v>70101</v>
      </c>
      <c r="E248" s="2" t="s">
        <v>16</v>
      </c>
      <c r="F248" s="4">
        <v>0.76</v>
      </c>
      <c r="J248" s="3" t="str">
        <f>IF(AND(Tabla1152037[[#This Row],[Valor logrado]]&gt;=Tabla1152037[[#This Row],[Meta]],Tabla1152037[[#This Row],[Valor logrado]]&gt;0,Tabla1152037[[#This Row],[Meta]]&gt;0),"Sí","No")</f>
        <v>No</v>
      </c>
    </row>
    <row r="249" spans="1:10" x14ac:dyDescent="0.25">
      <c r="A249" s="1" t="s">
        <v>508</v>
      </c>
      <c r="B249" s="1" t="s">
        <v>511</v>
      </c>
      <c r="C249" s="1" t="s">
        <v>512</v>
      </c>
      <c r="D249">
        <v>70102</v>
      </c>
      <c r="E249" s="2" t="s">
        <v>13</v>
      </c>
      <c r="F249" s="4">
        <v>0.76</v>
      </c>
      <c r="J249" s="3" t="str">
        <f>IF(AND(Tabla1152037[[#This Row],[Valor logrado]]&gt;=Tabla1152037[[#This Row],[Meta]],Tabla1152037[[#This Row],[Valor logrado]]&gt;0,Tabla1152037[[#This Row],[Meta]]&gt;0),"Sí","No")</f>
        <v>No</v>
      </c>
    </row>
  </sheetData>
  <pageMargins left="0.7" right="0.7" top="0.75" bottom="0.75" header="0.3" footer="0.3"/>
  <tableParts count="1">
    <tablePart r:id="rId1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5E646-E4BC-4D87-9AF8-4B7EC5777AC0}">
  <sheetPr codeName="Hoja20">
    <tabColor theme="3" tint="0.59999389629810485"/>
  </sheetPr>
  <dimension ref="A1:J249"/>
  <sheetViews>
    <sheetView workbookViewId="0"/>
  </sheetViews>
  <sheetFormatPr baseColWidth="10" defaultColWidth="11.42578125" defaultRowHeight="15" x14ac:dyDescent="0.25"/>
  <cols>
    <col min="1" max="1" width="21.7109375" bestFit="1" customWidth="1"/>
    <col min="2" max="2" width="74.85546875" customWidth="1"/>
    <col min="3" max="3" width="36.28515625" customWidth="1"/>
    <col min="4" max="4" width="25.140625" customWidth="1"/>
    <col min="5" max="5" width="17.7109375" bestFit="1" customWidth="1"/>
    <col min="6" max="6" width="14.7109375" style="4" customWidth="1"/>
    <col min="7" max="7" width="13.28515625" style="3" customWidth="1"/>
    <col min="8" max="8" width="15.28515625" style="3" customWidth="1"/>
    <col min="9" max="9" width="15" style="4" customWidth="1"/>
    <col min="10" max="10" width="15.85546875" style="3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4" t="s">
        <v>5</v>
      </c>
      <c r="G1" s="3" t="s">
        <v>6</v>
      </c>
      <c r="H1" s="3" t="s">
        <v>7</v>
      </c>
      <c r="I1" s="4" t="s">
        <v>8</v>
      </c>
      <c r="J1" s="3" t="s">
        <v>9</v>
      </c>
    </row>
    <row r="2" spans="1:10" x14ac:dyDescent="0.25">
      <c r="A2" s="1" t="s">
        <v>10</v>
      </c>
      <c r="B2" s="1" t="s">
        <v>11</v>
      </c>
      <c r="C2" s="1" t="s">
        <v>12</v>
      </c>
      <c r="D2">
        <v>150102</v>
      </c>
      <c r="E2" s="2" t="s">
        <v>13</v>
      </c>
      <c r="F2" s="4" t="s">
        <v>17</v>
      </c>
      <c r="J2" s="3" t="str">
        <f>IF(AND(Tabla11521[[#This Row],[Valor logrado]]&gt;=Tabla11521[[#This Row],[Meta]],Tabla11521[[#This Row],[Valor logrado]]&gt;0,Tabla11521[[#This Row],[Meta]]&gt;0),"Sí","No")</f>
        <v>No</v>
      </c>
    </row>
    <row r="3" spans="1:10" x14ac:dyDescent="0.25">
      <c r="A3" s="1" t="s">
        <v>10</v>
      </c>
      <c r="B3" s="1" t="s">
        <v>14</v>
      </c>
      <c r="C3" s="1" t="s">
        <v>15</v>
      </c>
      <c r="D3">
        <v>150101</v>
      </c>
      <c r="E3" s="2" t="s">
        <v>16</v>
      </c>
      <c r="F3" s="4">
        <v>1</v>
      </c>
      <c r="J3" s="3" t="str">
        <f>IF(AND(Tabla11521[[#This Row],[Valor logrado]]&gt;=Tabla11521[[#This Row],[Meta]],Tabla11521[[#This Row],[Valor logrado]]&gt;0,Tabla11521[[#This Row],[Meta]]&gt;0),"Sí","No")</f>
        <v>No</v>
      </c>
    </row>
    <row r="4" spans="1:10" x14ac:dyDescent="0.25">
      <c r="A4" s="1" t="s">
        <v>10</v>
      </c>
      <c r="B4" s="1" t="s">
        <v>18</v>
      </c>
      <c r="C4" s="1" t="s">
        <v>19</v>
      </c>
      <c r="D4">
        <v>150103</v>
      </c>
      <c r="E4" s="2" t="s">
        <v>13</v>
      </c>
      <c r="F4" s="4" t="s">
        <v>17</v>
      </c>
      <c r="J4" s="3" t="str">
        <f>IF(AND(Tabla11521[[#This Row],[Valor logrado]]&gt;=Tabla11521[[#This Row],[Meta]],Tabla11521[[#This Row],[Valor logrado]]&gt;0,Tabla11521[[#This Row],[Meta]]&gt;0),"Sí","No")</f>
        <v>No</v>
      </c>
    </row>
    <row r="5" spans="1:10" x14ac:dyDescent="0.25">
      <c r="A5" s="1" t="s">
        <v>10</v>
      </c>
      <c r="B5" s="1" t="s">
        <v>20</v>
      </c>
      <c r="C5" s="1" t="s">
        <v>21</v>
      </c>
      <c r="D5">
        <v>150104</v>
      </c>
      <c r="E5" s="2" t="s">
        <v>13</v>
      </c>
      <c r="F5" s="4" t="s">
        <v>17</v>
      </c>
      <c r="J5" s="3" t="str">
        <f>IF(AND(Tabla11521[[#This Row],[Valor logrado]]&gt;=Tabla11521[[#This Row],[Meta]],Tabla11521[[#This Row],[Valor logrado]]&gt;0,Tabla11521[[#This Row],[Meta]]&gt;0),"Sí","No")</f>
        <v>No</v>
      </c>
    </row>
    <row r="6" spans="1:10" x14ac:dyDescent="0.25">
      <c r="A6" s="1" t="s">
        <v>10</v>
      </c>
      <c r="B6" s="1" t="s">
        <v>22</v>
      </c>
      <c r="C6" s="1" t="s">
        <v>23</v>
      </c>
      <c r="D6">
        <v>150105</v>
      </c>
      <c r="E6" s="2" t="s">
        <v>13</v>
      </c>
      <c r="F6" s="4" t="s">
        <v>17</v>
      </c>
      <c r="J6" s="3" t="str">
        <f>IF(AND(Tabla11521[[#This Row],[Valor logrado]]&gt;=Tabla11521[[#This Row],[Meta]],Tabla11521[[#This Row],[Valor logrado]]&gt;0,Tabla11521[[#This Row],[Meta]]&gt;0),"Sí","No")</f>
        <v>No</v>
      </c>
    </row>
    <row r="7" spans="1:10" x14ac:dyDescent="0.25">
      <c r="A7" s="1" t="s">
        <v>10</v>
      </c>
      <c r="B7" s="1" t="s">
        <v>24</v>
      </c>
      <c r="C7" s="1" t="s">
        <v>25</v>
      </c>
      <c r="D7">
        <v>150106</v>
      </c>
      <c r="E7" s="2" t="s">
        <v>13</v>
      </c>
      <c r="F7" s="4" t="s">
        <v>17</v>
      </c>
      <c r="J7" s="3" t="str">
        <f>IF(AND(Tabla11521[[#This Row],[Valor logrado]]&gt;=Tabla11521[[#This Row],[Meta]],Tabla11521[[#This Row],[Valor logrado]]&gt;0,Tabla11521[[#This Row],[Meta]]&gt;0),"Sí","No")</f>
        <v>No</v>
      </c>
    </row>
    <row r="8" spans="1:10" x14ac:dyDescent="0.25">
      <c r="A8" s="1" t="s">
        <v>10</v>
      </c>
      <c r="B8" s="1" t="s">
        <v>26</v>
      </c>
      <c r="C8" s="1" t="s">
        <v>27</v>
      </c>
      <c r="D8">
        <v>150107</v>
      </c>
      <c r="E8" s="2" t="s">
        <v>13</v>
      </c>
      <c r="F8" s="4" t="s">
        <v>17</v>
      </c>
      <c r="J8" s="3" t="str">
        <f>IF(AND(Tabla11521[[#This Row],[Valor logrado]]&gt;=Tabla11521[[#This Row],[Meta]],Tabla11521[[#This Row],[Valor logrado]]&gt;0,Tabla11521[[#This Row],[Meta]]&gt;0),"Sí","No")</f>
        <v>No</v>
      </c>
    </row>
    <row r="9" spans="1:10" x14ac:dyDescent="0.25">
      <c r="A9" s="1" t="s">
        <v>10</v>
      </c>
      <c r="B9" s="1" t="s">
        <v>28</v>
      </c>
      <c r="C9" s="1" t="s">
        <v>29</v>
      </c>
      <c r="D9">
        <v>150108</v>
      </c>
      <c r="E9" s="2" t="s">
        <v>13</v>
      </c>
      <c r="F9" s="4" t="s">
        <v>17</v>
      </c>
      <c r="J9" s="3" t="str">
        <f>IF(AND(Tabla11521[[#This Row],[Valor logrado]]&gt;=Tabla11521[[#This Row],[Meta]],Tabla11521[[#This Row],[Valor logrado]]&gt;0,Tabla11521[[#This Row],[Meta]]&gt;0),"Sí","No")</f>
        <v>No</v>
      </c>
    </row>
    <row r="10" spans="1:10" x14ac:dyDescent="0.25">
      <c r="A10" s="1" t="s">
        <v>30</v>
      </c>
      <c r="B10" s="1" t="s">
        <v>31</v>
      </c>
      <c r="C10" s="1" t="s">
        <v>32</v>
      </c>
      <c r="D10">
        <v>10003</v>
      </c>
      <c r="E10" s="2" t="s">
        <v>33</v>
      </c>
      <c r="F10" s="4" t="s">
        <v>17</v>
      </c>
      <c r="J10" s="3" t="str">
        <f>IF(AND(Tabla11521[[#This Row],[Valor logrado]]&gt;=Tabla11521[[#This Row],[Meta]],Tabla11521[[#This Row],[Valor logrado]]&gt;0,Tabla11521[[#This Row],[Meta]]&gt;0),"Sí","No")</f>
        <v>No</v>
      </c>
    </row>
    <row r="11" spans="1:10" x14ac:dyDescent="0.25">
      <c r="A11" s="1" t="s">
        <v>30</v>
      </c>
      <c r="B11" s="1" t="s">
        <v>31</v>
      </c>
      <c r="C11" s="1" t="s">
        <v>34</v>
      </c>
      <c r="D11">
        <v>10001</v>
      </c>
      <c r="E11" s="2" t="s">
        <v>33</v>
      </c>
      <c r="F11" s="4" t="s">
        <v>17</v>
      </c>
      <c r="J11" s="3" t="str">
        <f>IF(AND(Tabla11521[[#This Row],[Valor logrado]]&gt;=Tabla11521[[#This Row],[Meta]],Tabla11521[[#This Row],[Valor logrado]]&gt;0,Tabla11521[[#This Row],[Meta]]&gt;0),"Sí","No")</f>
        <v>No</v>
      </c>
    </row>
    <row r="12" spans="1:10" x14ac:dyDescent="0.25">
      <c r="A12" s="1" t="s">
        <v>30</v>
      </c>
      <c r="B12" s="1" t="s">
        <v>31</v>
      </c>
      <c r="C12" s="1" t="s">
        <v>35</v>
      </c>
      <c r="D12">
        <v>10000</v>
      </c>
      <c r="E12" s="2" t="s">
        <v>16</v>
      </c>
      <c r="F12" s="4">
        <v>1</v>
      </c>
      <c r="J12" s="3" t="str">
        <f>IF(AND(Tabla11521[[#This Row],[Valor logrado]]&gt;=Tabla11521[[#This Row],[Meta]],Tabla11521[[#This Row],[Valor logrado]]&gt;0,Tabla11521[[#This Row],[Meta]]&gt;0),"Sí","No")</f>
        <v>No</v>
      </c>
    </row>
    <row r="13" spans="1:10" x14ac:dyDescent="0.25">
      <c r="A13" s="1" t="s">
        <v>30</v>
      </c>
      <c r="B13" s="1" t="s">
        <v>31</v>
      </c>
      <c r="C13" s="1" t="s">
        <v>36</v>
      </c>
      <c r="D13">
        <v>10005</v>
      </c>
      <c r="E13" s="2" t="s">
        <v>33</v>
      </c>
      <c r="F13" s="4" t="s">
        <v>17</v>
      </c>
      <c r="J13" s="3" t="str">
        <f>IF(AND(Tabla11521[[#This Row],[Valor logrado]]&gt;=Tabla11521[[#This Row],[Meta]],Tabla11521[[#This Row],[Valor logrado]]&gt;0,Tabla11521[[#This Row],[Meta]]&gt;0),"Sí","No")</f>
        <v>No</v>
      </c>
    </row>
    <row r="14" spans="1:10" x14ac:dyDescent="0.25">
      <c r="A14" s="1" t="s">
        <v>30</v>
      </c>
      <c r="B14" s="1" t="s">
        <v>31</v>
      </c>
      <c r="C14" s="1" t="s">
        <v>37</v>
      </c>
      <c r="D14">
        <v>10006</v>
      </c>
      <c r="E14" s="2" t="s">
        <v>33</v>
      </c>
      <c r="F14" s="4" t="s">
        <v>17</v>
      </c>
      <c r="J14" s="3" t="str">
        <f>IF(AND(Tabla11521[[#This Row],[Valor logrado]]&gt;=Tabla11521[[#This Row],[Meta]],Tabla11521[[#This Row],[Valor logrado]]&gt;0,Tabla11521[[#This Row],[Meta]]&gt;0),"Sí","No")</f>
        <v>No</v>
      </c>
    </row>
    <row r="15" spans="1:10" x14ac:dyDescent="0.25">
      <c r="A15" s="1" t="s">
        <v>30</v>
      </c>
      <c r="B15" s="1" t="s">
        <v>38</v>
      </c>
      <c r="C15" s="1" t="s">
        <v>39</v>
      </c>
      <c r="D15">
        <v>10007</v>
      </c>
      <c r="E15" s="2" t="s">
        <v>13</v>
      </c>
      <c r="F15" s="4" t="s">
        <v>17</v>
      </c>
      <c r="J15" s="3" t="str">
        <f>IF(AND(Tabla11521[[#This Row],[Valor logrado]]&gt;=Tabla11521[[#This Row],[Meta]],Tabla11521[[#This Row],[Valor logrado]]&gt;0,Tabla11521[[#This Row],[Meta]]&gt;0),"Sí","No")</f>
        <v>No</v>
      </c>
    </row>
    <row r="16" spans="1:10" x14ac:dyDescent="0.25">
      <c r="A16" s="1" t="s">
        <v>30</v>
      </c>
      <c r="B16" s="1" t="s">
        <v>40</v>
      </c>
      <c r="C16" s="1" t="s">
        <v>41</v>
      </c>
      <c r="D16">
        <v>10004</v>
      </c>
      <c r="E16" s="2" t="s">
        <v>13</v>
      </c>
      <c r="F16" s="4" t="s">
        <v>17</v>
      </c>
      <c r="J16" s="3" t="str">
        <f>IF(AND(Tabla11521[[#This Row],[Valor logrado]]&gt;=Tabla11521[[#This Row],[Meta]],Tabla11521[[#This Row],[Valor logrado]]&gt;0,Tabla11521[[#This Row],[Meta]]&gt;0),"Sí","No")</f>
        <v>No</v>
      </c>
    </row>
    <row r="17" spans="1:10" x14ac:dyDescent="0.25">
      <c r="A17" s="1" t="s">
        <v>30</v>
      </c>
      <c r="B17" s="1" t="s">
        <v>42</v>
      </c>
      <c r="C17" s="1" t="s">
        <v>43</v>
      </c>
      <c r="D17">
        <v>10002</v>
      </c>
      <c r="E17" s="2" t="s">
        <v>13</v>
      </c>
      <c r="F17" s="4" t="s">
        <v>17</v>
      </c>
      <c r="J17" s="3" t="str">
        <f>IF(AND(Tabla11521[[#This Row],[Valor logrado]]&gt;=Tabla11521[[#This Row],[Meta]],Tabla11521[[#This Row],[Valor logrado]]&gt;0,Tabla11521[[#This Row],[Meta]]&gt;0),"Sí","No")</f>
        <v>No</v>
      </c>
    </row>
    <row r="18" spans="1:10" x14ac:dyDescent="0.25">
      <c r="A18" s="1" t="s">
        <v>30</v>
      </c>
      <c r="B18" s="1" t="s">
        <v>42</v>
      </c>
      <c r="C18" s="1" t="s">
        <v>44</v>
      </c>
      <c r="D18">
        <v>10009</v>
      </c>
      <c r="E18" s="2" t="s">
        <v>33</v>
      </c>
      <c r="F18" s="4" t="s">
        <v>17</v>
      </c>
      <c r="J18" s="3" t="str">
        <f>IF(AND(Tabla11521[[#This Row],[Valor logrado]]&gt;=Tabla11521[[#This Row],[Meta]],Tabla11521[[#This Row],[Valor logrado]]&gt;0,Tabla11521[[#This Row],[Meta]]&gt;0),"Sí","No")</f>
        <v>No</v>
      </c>
    </row>
    <row r="19" spans="1:10" x14ac:dyDescent="0.25">
      <c r="A19" s="1" t="s">
        <v>45</v>
      </c>
      <c r="B19" s="1" t="s">
        <v>46</v>
      </c>
      <c r="C19" s="1" t="s">
        <v>47</v>
      </c>
      <c r="D19">
        <v>20000</v>
      </c>
      <c r="E19" s="2" t="s">
        <v>16</v>
      </c>
      <c r="F19" s="4">
        <v>1</v>
      </c>
      <c r="J19" s="3" t="str">
        <f>IF(AND(Tabla11521[[#This Row],[Valor logrado]]&gt;=Tabla11521[[#This Row],[Meta]],Tabla11521[[#This Row],[Valor logrado]]&gt;0,Tabla11521[[#This Row],[Meta]]&gt;0),"Sí","No")</f>
        <v>No</v>
      </c>
    </row>
    <row r="20" spans="1:10" x14ac:dyDescent="0.25">
      <c r="A20" s="1" t="s">
        <v>45</v>
      </c>
      <c r="B20" s="1" t="s">
        <v>48</v>
      </c>
      <c r="C20" s="1" t="s">
        <v>49</v>
      </c>
      <c r="D20">
        <v>20018</v>
      </c>
      <c r="E20" s="2" t="s">
        <v>13</v>
      </c>
      <c r="F20" s="4" t="s">
        <v>17</v>
      </c>
      <c r="J20" s="3" t="str">
        <f>IF(AND(Tabla11521[[#This Row],[Valor logrado]]&gt;=Tabla11521[[#This Row],[Meta]],Tabla11521[[#This Row],[Valor logrado]]&gt;0,Tabla11521[[#This Row],[Meta]]&gt;0),"Sí","No")</f>
        <v>No</v>
      </c>
    </row>
    <row r="21" spans="1:10" x14ac:dyDescent="0.25">
      <c r="A21" s="1" t="s">
        <v>45</v>
      </c>
      <c r="B21" s="1" t="s">
        <v>50</v>
      </c>
      <c r="C21" s="1" t="s">
        <v>51</v>
      </c>
      <c r="D21">
        <v>20012</v>
      </c>
      <c r="E21" s="2" t="s">
        <v>13</v>
      </c>
      <c r="F21" s="4" t="s">
        <v>17</v>
      </c>
      <c r="J21" s="3" t="str">
        <f>IF(AND(Tabla11521[[#This Row],[Valor logrado]]&gt;=Tabla11521[[#This Row],[Meta]],Tabla11521[[#This Row],[Valor logrado]]&gt;0,Tabla11521[[#This Row],[Meta]]&gt;0),"Sí","No")</f>
        <v>No</v>
      </c>
    </row>
    <row r="22" spans="1:10" x14ac:dyDescent="0.25">
      <c r="A22" s="1" t="s">
        <v>45</v>
      </c>
      <c r="B22" s="1" t="s">
        <v>52</v>
      </c>
      <c r="C22" s="1" t="s">
        <v>53</v>
      </c>
      <c r="D22">
        <v>20011</v>
      </c>
      <c r="E22" s="2" t="s">
        <v>13</v>
      </c>
      <c r="F22" s="4" t="s">
        <v>17</v>
      </c>
      <c r="J22" s="3" t="str">
        <f>IF(AND(Tabla11521[[#This Row],[Valor logrado]]&gt;=Tabla11521[[#This Row],[Meta]],Tabla11521[[#This Row],[Valor logrado]]&gt;0,Tabla11521[[#This Row],[Meta]]&gt;0),"Sí","No")</f>
        <v>No</v>
      </c>
    </row>
    <row r="23" spans="1:10" x14ac:dyDescent="0.25">
      <c r="A23" s="1" t="s">
        <v>45</v>
      </c>
      <c r="B23" s="1" t="s">
        <v>54</v>
      </c>
      <c r="C23" s="1" t="s">
        <v>55</v>
      </c>
      <c r="D23">
        <v>20002</v>
      </c>
      <c r="E23" s="2" t="s">
        <v>13</v>
      </c>
      <c r="F23" s="4" t="s">
        <v>17</v>
      </c>
      <c r="J23" s="3" t="str">
        <f>IF(AND(Tabla11521[[#This Row],[Valor logrado]]&gt;=Tabla11521[[#This Row],[Meta]],Tabla11521[[#This Row],[Valor logrado]]&gt;0,Tabla11521[[#This Row],[Meta]]&gt;0),"Sí","No")</f>
        <v>No</v>
      </c>
    </row>
    <row r="24" spans="1:10" x14ac:dyDescent="0.25">
      <c r="A24" s="1" t="s">
        <v>45</v>
      </c>
      <c r="B24" s="1" t="s">
        <v>56</v>
      </c>
      <c r="C24" s="1" t="s">
        <v>57</v>
      </c>
      <c r="D24">
        <v>20016</v>
      </c>
      <c r="E24" s="2" t="s">
        <v>13</v>
      </c>
      <c r="F24" s="4" t="s">
        <v>17</v>
      </c>
      <c r="J24" s="3" t="str">
        <f>IF(AND(Tabla11521[[#This Row],[Valor logrado]]&gt;=Tabla11521[[#This Row],[Meta]],Tabla11521[[#This Row],[Valor logrado]]&gt;0,Tabla11521[[#This Row],[Meta]]&gt;0),"Sí","No")</f>
        <v>No</v>
      </c>
    </row>
    <row r="25" spans="1:10" x14ac:dyDescent="0.25">
      <c r="A25" s="1" t="s">
        <v>45</v>
      </c>
      <c r="B25" s="1" t="s">
        <v>58</v>
      </c>
      <c r="C25" s="1" t="s">
        <v>59</v>
      </c>
      <c r="D25">
        <v>20019</v>
      </c>
      <c r="E25" s="2" t="s">
        <v>13</v>
      </c>
      <c r="F25" s="4" t="s">
        <v>17</v>
      </c>
      <c r="J25" s="3" t="str">
        <f>IF(AND(Tabla11521[[#This Row],[Valor logrado]]&gt;=Tabla11521[[#This Row],[Meta]],Tabla11521[[#This Row],[Valor logrado]]&gt;0,Tabla11521[[#This Row],[Meta]]&gt;0),"Sí","No")</f>
        <v>No</v>
      </c>
    </row>
    <row r="26" spans="1:10" x14ac:dyDescent="0.25">
      <c r="A26" s="1" t="s">
        <v>45</v>
      </c>
      <c r="B26" s="1" t="s">
        <v>60</v>
      </c>
      <c r="C26" s="1" t="s">
        <v>61</v>
      </c>
      <c r="D26">
        <v>20007</v>
      </c>
      <c r="E26" s="2" t="s">
        <v>13</v>
      </c>
      <c r="F26" s="4" t="s">
        <v>17</v>
      </c>
      <c r="J26" s="3" t="str">
        <f>IF(AND(Tabla11521[[#This Row],[Valor logrado]]&gt;=Tabla11521[[#This Row],[Meta]],Tabla11521[[#This Row],[Valor logrado]]&gt;0,Tabla11521[[#This Row],[Meta]]&gt;0),"Sí","No")</f>
        <v>No</v>
      </c>
    </row>
    <row r="27" spans="1:10" x14ac:dyDescent="0.25">
      <c r="A27" s="1" t="s">
        <v>45</v>
      </c>
      <c r="B27" s="1" t="s">
        <v>62</v>
      </c>
      <c r="C27" s="1" t="s">
        <v>63</v>
      </c>
      <c r="D27">
        <v>20010</v>
      </c>
      <c r="E27" s="2" t="s">
        <v>13</v>
      </c>
      <c r="F27" s="4" t="s">
        <v>17</v>
      </c>
      <c r="J27" s="3" t="str">
        <f>IF(AND(Tabla11521[[#This Row],[Valor logrado]]&gt;=Tabla11521[[#This Row],[Meta]],Tabla11521[[#This Row],[Valor logrado]]&gt;0,Tabla11521[[#This Row],[Meta]]&gt;0),"Sí","No")</f>
        <v>No</v>
      </c>
    </row>
    <row r="28" spans="1:10" x14ac:dyDescent="0.25">
      <c r="A28" s="1" t="s">
        <v>45</v>
      </c>
      <c r="B28" s="1" t="s">
        <v>64</v>
      </c>
      <c r="C28" s="1" t="s">
        <v>65</v>
      </c>
      <c r="D28">
        <v>20015</v>
      </c>
      <c r="E28" s="2" t="s">
        <v>13</v>
      </c>
      <c r="F28" s="4" t="s">
        <v>17</v>
      </c>
      <c r="J28" s="3" t="str">
        <f>IF(AND(Tabla11521[[#This Row],[Valor logrado]]&gt;=Tabla11521[[#This Row],[Meta]],Tabla11521[[#This Row],[Valor logrado]]&gt;0,Tabla11521[[#This Row],[Meta]]&gt;0),"Sí","No")</f>
        <v>No</v>
      </c>
    </row>
    <row r="29" spans="1:10" x14ac:dyDescent="0.25">
      <c r="A29" s="1" t="s">
        <v>45</v>
      </c>
      <c r="B29" s="1" t="s">
        <v>66</v>
      </c>
      <c r="C29" s="1" t="s">
        <v>67</v>
      </c>
      <c r="D29">
        <v>20008</v>
      </c>
      <c r="E29" s="2" t="s">
        <v>13</v>
      </c>
      <c r="F29" s="4" t="s">
        <v>17</v>
      </c>
      <c r="J29" s="3" t="str">
        <f>IF(AND(Tabla11521[[#This Row],[Valor logrado]]&gt;=Tabla11521[[#This Row],[Meta]],Tabla11521[[#This Row],[Valor logrado]]&gt;0,Tabla11521[[#This Row],[Meta]]&gt;0),"Sí","No")</f>
        <v>No</v>
      </c>
    </row>
    <row r="30" spans="1:10" x14ac:dyDescent="0.25">
      <c r="A30" s="1" t="s">
        <v>45</v>
      </c>
      <c r="B30" s="1" t="s">
        <v>68</v>
      </c>
      <c r="C30" s="1" t="s">
        <v>69</v>
      </c>
      <c r="D30">
        <v>20001</v>
      </c>
      <c r="E30" s="2" t="s">
        <v>13</v>
      </c>
      <c r="F30" s="4" t="s">
        <v>17</v>
      </c>
      <c r="J30" s="3" t="str">
        <f>IF(AND(Tabla11521[[#This Row],[Valor logrado]]&gt;=Tabla11521[[#This Row],[Meta]],Tabla11521[[#This Row],[Valor logrado]]&gt;0,Tabla11521[[#This Row],[Meta]]&gt;0),"Sí","No")</f>
        <v>No</v>
      </c>
    </row>
    <row r="31" spans="1:10" x14ac:dyDescent="0.25">
      <c r="A31" s="1" t="s">
        <v>45</v>
      </c>
      <c r="B31" s="1" t="s">
        <v>70</v>
      </c>
      <c r="C31" s="1" t="s">
        <v>71</v>
      </c>
      <c r="D31">
        <v>20003</v>
      </c>
      <c r="E31" s="2" t="s">
        <v>13</v>
      </c>
      <c r="F31" s="4" t="s">
        <v>17</v>
      </c>
      <c r="J31" s="3" t="str">
        <f>IF(AND(Tabla11521[[#This Row],[Valor logrado]]&gt;=Tabla11521[[#This Row],[Meta]],Tabla11521[[#This Row],[Valor logrado]]&gt;0,Tabla11521[[#This Row],[Meta]]&gt;0),"Sí","No")</f>
        <v>No</v>
      </c>
    </row>
    <row r="32" spans="1:10" x14ac:dyDescent="0.25">
      <c r="A32" s="1" t="s">
        <v>45</v>
      </c>
      <c r="B32" s="1" t="s">
        <v>72</v>
      </c>
      <c r="C32" s="1" t="s">
        <v>73</v>
      </c>
      <c r="D32">
        <v>20005</v>
      </c>
      <c r="E32" s="2" t="s">
        <v>13</v>
      </c>
      <c r="F32" s="4" t="s">
        <v>17</v>
      </c>
      <c r="J32" s="3" t="str">
        <f>IF(AND(Tabla11521[[#This Row],[Valor logrado]]&gt;=Tabla11521[[#This Row],[Meta]],Tabla11521[[#This Row],[Valor logrado]]&gt;0,Tabla11521[[#This Row],[Meta]]&gt;0),"Sí","No")</f>
        <v>No</v>
      </c>
    </row>
    <row r="33" spans="1:10" x14ac:dyDescent="0.25">
      <c r="A33" s="1" t="s">
        <v>45</v>
      </c>
      <c r="B33" s="1" t="s">
        <v>74</v>
      </c>
      <c r="C33" s="1" t="s">
        <v>75</v>
      </c>
      <c r="D33">
        <v>20004</v>
      </c>
      <c r="E33" s="2" t="s">
        <v>13</v>
      </c>
      <c r="F33" s="4" t="s">
        <v>17</v>
      </c>
      <c r="J33" s="3" t="str">
        <f>IF(AND(Tabla11521[[#This Row],[Valor logrado]]&gt;=Tabla11521[[#This Row],[Meta]],Tabla11521[[#This Row],[Valor logrado]]&gt;0,Tabla11521[[#This Row],[Meta]]&gt;0),"Sí","No")</f>
        <v>No</v>
      </c>
    </row>
    <row r="34" spans="1:10" x14ac:dyDescent="0.25">
      <c r="A34" s="1" t="s">
        <v>45</v>
      </c>
      <c r="B34" s="1" t="s">
        <v>76</v>
      </c>
      <c r="C34" s="1" t="s">
        <v>77</v>
      </c>
      <c r="D34">
        <v>20006</v>
      </c>
      <c r="E34" s="2" t="s">
        <v>13</v>
      </c>
      <c r="F34" s="4" t="s">
        <v>17</v>
      </c>
      <c r="J34" s="3" t="str">
        <f>IF(AND(Tabla11521[[#This Row],[Valor logrado]]&gt;=Tabla11521[[#This Row],[Meta]],Tabla11521[[#This Row],[Valor logrado]]&gt;0,Tabla11521[[#This Row],[Meta]]&gt;0),"Sí","No")</f>
        <v>No</v>
      </c>
    </row>
    <row r="35" spans="1:10" x14ac:dyDescent="0.25">
      <c r="A35" s="1" t="s">
        <v>45</v>
      </c>
      <c r="B35" s="1" t="s">
        <v>78</v>
      </c>
      <c r="C35" s="1" t="s">
        <v>79</v>
      </c>
      <c r="D35">
        <v>20013</v>
      </c>
      <c r="E35" s="2" t="s">
        <v>13</v>
      </c>
      <c r="F35" s="4" t="s">
        <v>17</v>
      </c>
      <c r="J35" s="3" t="str">
        <f>IF(AND(Tabla11521[[#This Row],[Valor logrado]]&gt;=Tabla11521[[#This Row],[Meta]],Tabla11521[[#This Row],[Valor logrado]]&gt;0,Tabla11521[[#This Row],[Meta]]&gt;0),"Sí","No")</f>
        <v>No</v>
      </c>
    </row>
    <row r="36" spans="1:10" x14ac:dyDescent="0.25">
      <c r="A36" s="1" t="s">
        <v>45</v>
      </c>
      <c r="B36" s="1" t="s">
        <v>80</v>
      </c>
      <c r="C36" s="1" t="s">
        <v>81</v>
      </c>
      <c r="D36">
        <v>20014</v>
      </c>
      <c r="E36" s="2" t="s">
        <v>13</v>
      </c>
      <c r="F36" s="4" t="s">
        <v>17</v>
      </c>
      <c r="J36" s="3" t="str">
        <f>IF(AND(Tabla11521[[#This Row],[Valor logrado]]&gt;=Tabla11521[[#This Row],[Meta]],Tabla11521[[#This Row],[Valor logrado]]&gt;0,Tabla11521[[#This Row],[Meta]]&gt;0),"Sí","No")</f>
        <v>No</v>
      </c>
    </row>
    <row r="37" spans="1:10" x14ac:dyDescent="0.25">
      <c r="A37" s="1" t="s">
        <v>45</v>
      </c>
      <c r="B37" s="1" t="s">
        <v>82</v>
      </c>
      <c r="C37" s="1" t="s">
        <v>83</v>
      </c>
      <c r="D37">
        <v>20017</v>
      </c>
      <c r="E37" s="2" t="s">
        <v>13</v>
      </c>
      <c r="F37" s="4" t="s">
        <v>17</v>
      </c>
      <c r="J37" s="3" t="str">
        <f>IF(AND(Tabla11521[[#This Row],[Valor logrado]]&gt;=Tabla11521[[#This Row],[Meta]],Tabla11521[[#This Row],[Valor logrado]]&gt;0,Tabla11521[[#This Row],[Meta]]&gt;0),"Sí","No")</f>
        <v>No</v>
      </c>
    </row>
    <row r="38" spans="1:10" x14ac:dyDescent="0.25">
      <c r="A38" s="1" t="s">
        <v>45</v>
      </c>
      <c r="B38" s="1" t="s">
        <v>84</v>
      </c>
      <c r="C38" s="1" t="s">
        <v>85</v>
      </c>
      <c r="D38">
        <v>20020</v>
      </c>
      <c r="E38" s="2" t="s">
        <v>13</v>
      </c>
      <c r="F38" s="4" t="s">
        <v>17</v>
      </c>
      <c r="J38" s="3" t="str">
        <f>IF(AND(Tabla11521[[#This Row],[Valor logrado]]&gt;=Tabla11521[[#This Row],[Meta]],Tabla11521[[#This Row],[Valor logrado]]&gt;0,Tabla11521[[#This Row],[Meta]]&gt;0),"Sí","No")</f>
        <v>No</v>
      </c>
    </row>
    <row r="39" spans="1:10" x14ac:dyDescent="0.25">
      <c r="A39" s="1" t="s">
        <v>45</v>
      </c>
      <c r="B39" s="1" t="s">
        <v>86</v>
      </c>
      <c r="C39" s="1" t="s">
        <v>87</v>
      </c>
      <c r="D39">
        <v>20009</v>
      </c>
      <c r="E39" s="2" t="s">
        <v>13</v>
      </c>
      <c r="F39" s="4" t="s">
        <v>17</v>
      </c>
      <c r="J39" s="3" t="str">
        <f>IF(AND(Tabla11521[[#This Row],[Valor logrado]]&gt;=Tabla11521[[#This Row],[Meta]],Tabla11521[[#This Row],[Valor logrado]]&gt;0,Tabla11521[[#This Row],[Meta]]&gt;0),"Sí","No")</f>
        <v>No</v>
      </c>
    </row>
    <row r="40" spans="1:10" x14ac:dyDescent="0.25">
      <c r="A40" s="1" t="s">
        <v>88</v>
      </c>
      <c r="B40" s="1" t="s">
        <v>89</v>
      </c>
      <c r="C40" s="1" t="s">
        <v>90</v>
      </c>
      <c r="D40">
        <v>30000</v>
      </c>
      <c r="E40" s="2" t="s">
        <v>91</v>
      </c>
      <c r="F40" s="4">
        <v>1</v>
      </c>
      <c r="J40" s="3" t="str">
        <f>IF(AND(Tabla11521[[#This Row],[Valor logrado]]&gt;=Tabla11521[[#This Row],[Meta]],Tabla11521[[#This Row],[Valor logrado]]&gt;0,Tabla11521[[#This Row],[Meta]]&gt;0),"Sí","No")</f>
        <v>No</v>
      </c>
    </row>
    <row r="41" spans="1:10" x14ac:dyDescent="0.25">
      <c r="A41" s="1" t="s">
        <v>88</v>
      </c>
      <c r="B41" s="1" t="s">
        <v>92</v>
      </c>
      <c r="C41" s="1" t="s">
        <v>93</v>
      </c>
      <c r="D41">
        <v>30002</v>
      </c>
      <c r="E41" s="2" t="s">
        <v>13</v>
      </c>
      <c r="F41" s="4">
        <v>1</v>
      </c>
      <c r="J41" s="3" t="str">
        <f>IF(AND(Tabla11521[[#This Row],[Valor logrado]]&gt;=Tabla11521[[#This Row],[Meta]],Tabla11521[[#This Row],[Valor logrado]]&gt;0,Tabla11521[[#This Row],[Meta]]&gt;0),"Sí","No")</f>
        <v>No</v>
      </c>
    </row>
    <row r="42" spans="1:10" x14ac:dyDescent="0.25">
      <c r="A42" s="1" t="s">
        <v>88</v>
      </c>
      <c r="B42" s="1" t="s">
        <v>94</v>
      </c>
      <c r="C42" s="1" t="s">
        <v>95</v>
      </c>
      <c r="D42">
        <v>30005</v>
      </c>
      <c r="E42" s="2" t="s">
        <v>13</v>
      </c>
      <c r="F42" s="4" t="s">
        <v>17</v>
      </c>
      <c r="J42" s="3" t="str">
        <f>IF(AND(Tabla11521[[#This Row],[Valor logrado]]&gt;=Tabla11521[[#This Row],[Meta]],Tabla11521[[#This Row],[Valor logrado]]&gt;0,Tabla11521[[#This Row],[Meta]]&gt;0),"Sí","No")</f>
        <v>No</v>
      </c>
    </row>
    <row r="43" spans="1:10" x14ac:dyDescent="0.25">
      <c r="A43" s="1" t="s">
        <v>88</v>
      </c>
      <c r="B43" s="1" t="s">
        <v>96</v>
      </c>
      <c r="C43" s="1" t="s">
        <v>97</v>
      </c>
      <c r="D43">
        <v>30006</v>
      </c>
      <c r="E43" s="2" t="s">
        <v>13</v>
      </c>
      <c r="F43" s="4" t="s">
        <v>17</v>
      </c>
      <c r="J43" s="3" t="str">
        <f>IF(AND(Tabla11521[[#This Row],[Valor logrado]]&gt;=Tabla11521[[#This Row],[Meta]],Tabla11521[[#This Row],[Valor logrado]]&gt;0,Tabla11521[[#This Row],[Meta]]&gt;0),"Sí","No")</f>
        <v>No</v>
      </c>
    </row>
    <row r="44" spans="1:10" x14ac:dyDescent="0.25">
      <c r="A44" s="1" t="s">
        <v>88</v>
      </c>
      <c r="B44" s="1" t="s">
        <v>98</v>
      </c>
      <c r="C44" s="1" t="s">
        <v>99</v>
      </c>
      <c r="D44">
        <v>30007</v>
      </c>
      <c r="E44" s="2" t="s">
        <v>13</v>
      </c>
      <c r="F44" s="4" t="s">
        <v>17</v>
      </c>
      <c r="J44" s="3" t="str">
        <f>IF(AND(Tabla11521[[#This Row],[Valor logrado]]&gt;=Tabla11521[[#This Row],[Meta]],Tabla11521[[#This Row],[Valor logrado]]&gt;0,Tabla11521[[#This Row],[Meta]]&gt;0),"Sí","No")</f>
        <v>No</v>
      </c>
    </row>
    <row r="45" spans="1:10" x14ac:dyDescent="0.25">
      <c r="A45" s="1" t="s">
        <v>88</v>
      </c>
      <c r="B45" s="1" t="s">
        <v>100</v>
      </c>
      <c r="C45" s="1" t="s">
        <v>101</v>
      </c>
      <c r="D45">
        <v>30008</v>
      </c>
      <c r="E45" s="2" t="s">
        <v>13</v>
      </c>
      <c r="F45" s="4" t="s">
        <v>17</v>
      </c>
      <c r="J45" s="3" t="str">
        <f>IF(AND(Tabla11521[[#This Row],[Valor logrado]]&gt;=Tabla11521[[#This Row],[Meta]],Tabla11521[[#This Row],[Valor logrado]]&gt;0,Tabla11521[[#This Row],[Meta]]&gt;0),"Sí","No")</f>
        <v>No</v>
      </c>
    </row>
    <row r="46" spans="1:10" x14ac:dyDescent="0.25">
      <c r="A46" s="1" t="s">
        <v>88</v>
      </c>
      <c r="B46" s="1" t="s">
        <v>102</v>
      </c>
      <c r="C46" s="1" t="s">
        <v>103</v>
      </c>
      <c r="D46">
        <v>30004</v>
      </c>
      <c r="E46" s="2" t="s">
        <v>13</v>
      </c>
      <c r="F46" s="4" t="s">
        <v>17</v>
      </c>
      <c r="J46" s="3" t="str">
        <f>IF(AND(Tabla11521[[#This Row],[Valor logrado]]&gt;=Tabla11521[[#This Row],[Meta]],Tabla11521[[#This Row],[Valor logrado]]&gt;0,Tabla11521[[#This Row],[Meta]]&gt;0),"Sí","No")</f>
        <v>No</v>
      </c>
    </row>
    <row r="47" spans="1:10" x14ac:dyDescent="0.25">
      <c r="A47" s="1" t="s">
        <v>88</v>
      </c>
      <c r="B47" s="1" t="s">
        <v>104</v>
      </c>
      <c r="C47" s="1" t="s">
        <v>105</v>
      </c>
      <c r="D47">
        <v>30001</v>
      </c>
      <c r="E47" s="2" t="s">
        <v>13</v>
      </c>
      <c r="F47" s="4" t="s">
        <v>17</v>
      </c>
      <c r="J47" s="3" t="str">
        <f>IF(AND(Tabla11521[[#This Row],[Valor logrado]]&gt;=Tabla11521[[#This Row],[Meta]],Tabla11521[[#This Row],[Valor logrado]]&gt;0,Tabla11521[[#This Row],[Meta]]&gt;0),"Sí","No")</f>
        <v>No</v>
      </c>
    </row>
    <row r="48" spans="1:10" x14ac:dyDescent="0.25">
      <c r="A48" s="1" t="s">
        <v>88</v>
      </c>
      <c r="B48" s="1" t="s">
        <v>106</v>
      </c>
      <c r="C48" s="1" t="s">
        <v>107</v>
      </c>
      <c r="D48">
        <v>30003</v>
      </c>
      <c r="E48" s="2" t="s">
        <v>13</v>
      </c>
      <c r="F48" s="4" t="s">
        <v>17</v>
      </c>
      <c r="J48" s="3" t="str">
        <f>IF(AND(Tabla11521[[#This Row],[Valor logrado]]&gt;=Tabla11521[[#This Row],[Meta]],Tabla11521[[#This Row],[Valor logrado]]&gt;0,Tabla11521[[#This Row],[Meta]]&gt;0),"Sí","No")</f>
        <v>No</v>
      </c>
    </row>
    <row r="49" spans="1:10" x14ac:dyDescent="0.25">
      <c r="A49" s="1" t="s">
        <v>108</v>
      </c>
      <c r="B49" s="1" t="s">
        <v>109</v>
      </c>
      <c r="C49" s="1" t="s">
        <v>110</v>
      </c>
      <c r="D49">
        <v>40000</v>
      </c>
      <c r="E49" s="2" t="s">
        <v>91</v>
      </c>
      <c r="F49" s="4">
        <v>1</v>
      </c>
      <c r="J49" s="3" t="str">
        <f>IF(AND(Tabla11521[[#This Row],[Valor logrado]]&gt;=Tabla11521[[#This Row],[Meta]],Tabla11521[[#This Row],[Valor logrado]]&gt;0,Tabla11521[[#This Row],[Meta]]&gt;0),"Sí","No")</f>
        <v>No</v>
      </c>
    </row>
    <row r="50" spans="1:10" x14ac:dyDescent="0.25">
      <c r="A50" s="1" t="s">
        <v>108</v>
      </c>
      <c r="B50" s="1" t="s">
        <v>111</v>
      </c>
      <c r="C50" s="1" t="s">
        <v>112</v>
      </c>
      <c r="D50">
        <v>40001</v>
      </c>
      <c r="E50" s="2" t="s">
        <v>13</v>
      </c>
      <c r="F50" s="4" t="s">
        <v>17</v>
      </c>
      <c r="J50" s="3" t="str">
        <f>IF(AND(Tabla11521[[#This Row],[Valor logrado]]&gt;=Tabla11521[[#This Row],[Meta]],Tabla11521[[#This Row],[Valor logrado]]&gt;0,Tabla11521[[#This Row],[Meta]]&gt;0),"Sí","No")</f>
        <v>No</v>
      </c>
    </row>
    <row r="51" spans="1:10" x14ac:dyDescent="0.25">
      <c r="A51" s="1" t="s">
        <v>108</v>
      </c>
      <c r="B51" s="1" t="s">
        <v>113</v>
      </c>
      <c r="C51" s="1" t="s">
        <v>114</v>
      </c>
      <c r="D51">
        <v>40002</v>
      </c>
      <c r="E51" s="2" t="s">
        <v>13</v>
      </c>
      <c r="F51" s="4" t="s">
        <v>17</v>
      </c>
      <c r="J51" s="3" t="str">
        <f>IF(AND(Tabla11521[[#This Row],[Valor logrado]]&gt;=Tabla11521[[#This Row],[Meta]],Tabla11521[[#This Row],[Valor logrado]]&gt;0,Tabla11521[[#This Row],[Meta]]&gt;0),"Sí","No")</f>
        <v>No</v>
      </c>
    </row>
    <row r="52" spans="1:10" x14ac:dyDescent="0.25">
      <c r="A52" s="1" t="s">
        <v>108</v>
      </c>
      <c r="B52" s="1" t="s">
        <v>115</v>
      </c>
      <c r="C52" s="1" t="s">
        <v>116</v>
      </c>
      <c r="D52">
        <v>40003</v>
      </c>
      <c r="E52" s="2" t="s">
        <v>13</v>
      </c>
      <c r="F52" s="4" t="s">
        <v>17</v>
      </c>
      <c r="J52" s="3" t="str">
        <f>IF(AND(Tabla11521[[#This Row],[Valor logrado]]&gt;=Tabla11521[[#This Row],[Meta]],Tabla11521[[#This Row],[Valor logrado]]&gt;0,Tabla11521[[#This Row],[Meta]]&gt;0),"Sí","No")</f>
        <v>No</v>
      </c>
    </row>
    <row r="53" spans="1:10" x14ac:dyDescent="0.25">
      <c r="A53" s="1" t="s">
        <v>108</v>
      </c>
      <c r="B53" s="1" t="s">
        <v>117</v>
      </c>
      <c r="C53" s="1" t="s">
        <v>118</v>
      </c>
      <c r="D53">
        <v>40004</v>
      </c>
      <c r="E53" s="2" t="s">
        <v>13</v>
      </c>
      <c r="F53" s="4" t="s">
        <v>17</v>
      </c>
      <c r="J53" s="3" t="str">
        <f>IF(AND(Tabla11521[[#This Row],[Valor logrado]]&gt;=Tabla11521[[#This Row],[Meta]],Tabla11521[[#This Row],[Valor logrado]]&gt;0,Tabla11521[[#This Row],[Meta]]&gt;0),"Sí","No")</f>
        <v>No</v>
      </c>
    </row>
    <row r="54" spans="1:10" x14ac:dyDescent="0.25">
      <c r="A54" s="1" t="s">
        <v>108</v>
      </c>
      <c r="B54" s="1" t="s">
        <v>119</v>
      </c>
      <c r="C54" s="1" t="s">
        <v>120</v>
      </c>
      <c r="D54">
        <v>40005</v>
      </c>
      <c r="E54" s="2" t="s">
        <v>13</v>
      </c>
      <c r="F54" s="4" t="s">
        <v>17</v>
      </c>
      <c r="J54" s="3" t="str">
        <f>IF(AND(Tabla11521[[#This Row],[Valor logrado]]&gt;=Tabla11521[[#This Row],[Meta]],Tabla11521[[#This Row],[Valor logrado]]&gt;0,Tabla11521[[#This Row],[Meta]]&gt;0),"Sí","No")</f>
        <v>No</v>
      </c>
    </row>
    <row r="55" spans="1:10" x14ac:dyDescent="0.25">
      <c r="A55" s="1" t="s">
        <v>108</v>
      </c>
      <c r="B55" s="1" t="s">
        <v>121</v>
      </c>
      <c r="C55" s="1" t="s">
        <v>122</v>
      </c>
      <c r="D55">
        <v>40007</v>
      </c>
      <c r="E55" s="2" t="s">
        <v>13</v>
      </c>
      <c r="F55" s="4" t="s">
        <v>17</v>
      </c>
      <c r="J55" s="3" t="str">
        <f>IF(AND(Tabla11521[[#This Row],[Valor logrado]]&gt;=Tabla11521[[#This Row],[Meta]],Tabla11521[[#This Row],[Valor logrado]]&gt;0,Tabla11521[[#This Row],[Meta]]&gt;0),"Sí","No")</f>
        <v>No</v>
      </c>
    </row>
    <row r="56" spans="1:10" x14ac:dyDescent="0.25">
      <c r="A56" s="1" t="s">
        <v>108</v>
      </c>
      <c r="B56" s="1" t="s">
        <v>123</v>
      </c>
      <c r="C56" s="1" t="s">
        <v>124</v>
      </c>
      <c r="D56">
        <v>40008</v>
      </c>
      <c r="E56" s="2" t="s">
        <v>13</v>
      </c>
      <c r="F56" s="4" t="s">
        <v>17</v>
      </c>
      <c r="J56" s="3" t="str">
        <f>IF(AND(Tabla11521[[#This Row],[Valor logrado]]&gt;=Tabla11521[[#This Row],[Meta]],Tabla11521[[#This Row],[Valor logrado]]&gt;0,Tabla11521[[#This Row],[Meta]]&gt;0),"Sí","No")</f>
        <v>No</v>
      </c>
    </row>
    <row r="57" spans="1:10" x14ac:dyDescent="0.25">
      <c r="A57" s="1" t="s">
        <v>108</v>
      </c>
      <c r="B57" s="1" t="s">
        <v>125</v>
      </c>
      <c r="C57" s="1" t="s">
        <v>126</v>
      </c>
      <c r="D57">
        <v>40009</v>
      </c>
      <c r="E57" s="2" t="s">
        <v>13</v>
      </c>
      <c r="F57" s="4" t="s">
        <v>17</v>
      </c>
      <c r="J57" s="3" t="str">
        <f>IF(AND(Tabla11521[[#This Row],[Valor logrado]]&gt;=Tabla11521[[#This Row],[Meta]],Tabla11521[[#This Row],[Valor logrado]]&gt;0,Tabla11521[[#This Row],[Meta]]&gt;0),"Sí","No")</f>
        <v>No</v>
      </c>
    </row>
    <row r="58" spans="1:10" x14ac:dyDescent="0.25">
      <c r="A58" s="1" t="s">
        <v>108</v>
      </c>
      <c r="B58" s="1" t="s">
        <v>127</v>
      </c>
      <c r="C58" s="1" t="s">
        <v>128</v>
      </c>
      <c r="D58">
        <v>40006</v>
      </c>
      <c r="E58" s="2" t="s">
        <v>13</v>
      </c>
      <c r="F58" s="4" t="s">
        <v>17</v>
      </c>
      <c r="J58" s="3" t="str">
        <f>IF(AND(Tabla11521[[#This Row],[Valor logrado]]&gt;=Tabla11521[[#This Row],[Meta]],Tabla11521[[#This Row],[Valor logrado]]&gt;0,Tabla11521[[#This Row],[Meta]]&gt;0),"Sí","No")</f>
        <v>No</v>
      </c>
    </row>
    <row r="59" spans="1:10" x14ac:dyDescent="0.25">
      <c r="A59" s="1" t="s">
        <v>108</v>
      </c>
      <c r="B59" s="1" t="s">
        <v>129</v>
      </c>
      <c r="C59" s="1" t="s">
        <v>130</v>
      </c>
      <c r="D59">
        <v>40010</v>
      </c>
      <c r="E59" s="2" t="s">
        <v>13</v>
      </c>
      <c r="F59" s="4" t="s">
        <v>17</v>
      </c>
      <c r="J59" s="3" t="str">
        <f>IF(AND(Tabla11521[[#This Row],[Valor logrado]]&gt;=Tabla11521[[#This Row],[Meta]],Tabla11521[[#This Row],[Valor logrado]]&gt;0,Tabla11521[[#This Row],[Meta]]&gt;0),"Sí","No")</f>
        <v>No</v>
      </c>
    </row>
    <row r="60" spans="1:10" x14ac:dyDescent="0.25">
      <c r="A60" s="1" t="s">
        <v>131</v>
      </c>
      <c r="B60" s="1" t="s">
        <v>132</v>
      </c>
      <c r="C60" s="1" t="s">
        <v>133</v>
      </c>
      <c r="D60">
        <v>50000</v>
      </c>
      <c r="E60" s="2" t="s">
        <v>16</v>
      </c>
      <c r="F60" s="4">
        <v>1</v>
      </c>
      <c r="J60" s="3" t="str">
        <f>IF(AND(Tabla11521[[#This Row],[Valor logrado]]&gt;=Tabla11521[[#This Row],[Meta]],Tabla11521[[#This Row],[Valor logrado]]&gt;0,Tabla11521[[#This Row],[Meta]]&gt;0),"Sí","No")</f>
        <v>No</v>
      </c>
    </row>
    <row r="61" spans="1:10" x14ac:dyDescent="0.25">
      <c r="A61" s="1" t="s">
        <v>131</v>
      </c>
      <c r="B61" s="1" t="s">
        <v>134</v>
      </c>
      <c r="C61" s="1" t="s">
        <v>135</v>
      </c>
      <c r="D61">
        <v>50002</v>
      </c>
      <c r="E61" s="2" t="s">
        <v>13</v>
      </c>
      <c r="F61" s="4" t="s">
        <v>17</v>
      </c>
      <c r="J61" s="3" t="str">
        <f>IF(AND(Tabla11521[[#This Row],[Valor logrado]]&gt;=Tabla11521[[#This Row],[Meta]],Tabla11521[[#This Row],[Valor logrado]]&gt;0,Tabla11521[[#This Row],[Meta]]&gt;0),"Sí","No")</f>
        <v>No</v>
      </c>
    </row>
    <row r="62" spans="1:10" x14ac:dyDescent="0.25">
      <c r="A62" s="1" t="s">
        <v>131</v>
      </c>
      <c r="B62" s="1" t="s">
        <v>136</v>
      </c>
      <c r="C62" s="1" t="s">
        <v>137</v>
      </c>
      <c r="D62">
        <v>50006</v>
      </c>
      <c r="E62" s="2" t="s">
        <v>13</v>
      </c>
      <c r="F62" s="4" t="s">
        <v>17</v>
      </c>
      <c r="J62" s="3" t="str">
        <f>IF(AND(Tabla11521[[#This Row],[Valor logrado]]&gt;=Tabla11521[[#This Row],[Meta]],Tabla11521[[#This Row],[Valor logrado]]&gt;0,Tabla11521[[#This Row],[Meta]]&gt;0),"Sí","No")</f>
        <v>No</v>
      </c>
    </row>
    <row r="63" spans="1:10" x14ac:dyDescent="0.25">
      <c r="A63" s="1" t="s">
        <v>131</v>
      </c>
      <c r="B63" s="1" t="s">
        <v>138</v>
      </c>
      <c r="C63" s="1" t="s">
        <v>139</v>
      </c>
      <c r="D63">
        <v>50007</v>
      </c>
      <c r="E63" s="2" t="s">
        <v>13</v>
      </c>
      <c r="F63" s="4" t="s">
        <v>17</v>
      </c>
      <c r="J63" s="3" t="str">
        <f>IF(AND(Tabla11521[[#This Row],[Valor logrado]]&gt;=Tabla11521[[#This Row],[Meta]],Tabla11521[[#This Row],[Valor logrado]]&gt;0,Tabla11521[[#This Row],[Meta]]&gt;0),"Sí","No")</f>
        <v>No</v>
      </c>
    </row>
    <row r="64" spans="1:10" x14ac:dyDescent="0.25">
      <c r="A64" s="1" t="s">
        <v>131</v>
      </c>
      <c r="B64" s="1" t="s">
        <v>140</v>
      </c>
      <c r="C64" s="1" t="s">
        <v>141</v>
      </c>
      <c r="D64">
        <v>50008</v>
      </c>
      <c r="E64" s="2" t="s">
        <v>13</v>
      </c>
      <c r="F64" s="4" t="s">
        <v>17</v>
      </c>
      <c r="J64" s="3" t="str">
        <f>IF(AND(Tabla11521[[#This Row],[Valor logrado]]&gt;=Tabla11521[[#This Row],[Meta]],Tabla11521[[#This Row],[Valor logrado]]&gt;0,Tabla11521[[#This Row],[Meta]]&gt;0),"Sí","No")</f>
        <v>No</v>
      </c>
    </row>
    <row r="65" spans="1:10" x14ac:dyDescent="0.25">
      <c r="A65" s="1" t="s">
        <v>131</v>
      </c>
      <c r="B65" s="1" t="s">
        <v>142</v>
      </c>
      <c r="C65" s="1" t="s">
        <v>143</v>
      </c>
      <c r="D65">
        <v>50004</v>
      </c>
      <c r="E65" s="2" t="s">
        <v>13</v>
      </c>
      <c r="F65" s="4" t="s">
        <v>17</v>
      </c>
      <c r="J65" s="3" t="str">
        <f>IF(AND(Tabla11521[[#This Row],[Valor logrado]]&gt;=Tabla11521[[#This Row],[Meta]],Tabla11521[[#This Row],[Valor logrado]]&gt;0,Tabla11521[[#This Row],[Meta]]&gt;0),"Sí","No")</f>
        <v>No</v>
      </c>
    </row>
    <row r="66" spans="1:10" x14ac:dyDescent="0.25">
      <c r="A66" s="1" t="s">
        <v>131</v>
      </c>
      <c r="B66" s="1" t="s">
        <v>144</v>
      </c>
      <c r="C66" s="1" t="s">
        <v>145</v>
      </c>
      <c r="D66">
        <v>50005</v>
      </c>
      <c r="E66" s="2" t="s">
        <v>13</v>
      </c>
      <c r="F66" s="4" t="s">
        <v>17</v>
      </c>
      <c r="J66" s="3" t="str">
        <f>IF(AND(Tabla11521[[#This Row],[Valor logrado]]&gt;=Tabla11521[[#This Row],[Meta]],Tabla11521[[#This Row],[Valor logrado]]&gt;0,Tabla11521[[#This Row],[Meta]]&gt;0),"Sí","No")</f>
        <v>No</v>
      </c>
    </row>
    <row r="67" spans="1:10" x14ac:dyDescent="0.25">
      <c r="A67" s="1" t="s">
        <v>131</v>
      </c>
      <c r="B67" s="1" t="s">
        <v>146</v>
      </c>
      <c r="C67" s="1" t="s">
        <v>147</v>
      </c>
      <c r="D67">
        <v>50001</v>
      </c>
      <c r="E67" s="2" t="s">
        <v>13</v>
      </c>
      <c r="F67" s="4" t="s">
        <v>17</v>
      </c>
      <c r="J67" s="3" t="str">
        <f>IF(AND(Tabla11521[[#This Row],[Valor logrado]]&gt;=Tabla11521[[#This Row],[Meta]],Tabla11521[[#This Row],[Valor logrado]]&gt;0,Tabla11521[[#This Row],[Meta]]&gt;0),"Sí","No")</f>
        <v>No</v>
      </c>
    </row>
    <row r="68" spans="1:10" x14ac:dyDescent="0.25">
      <c r="A68" s="1" t="s">
        <v>131</v>
      </c>
      <c r="B68" s="1" t="s">
        <v>148</v>
      </c>
      <c r="C68" s="1" t="s">
        <v>149</v>
      </c>
      <c r="D68">
        <v>50009</v>
      </c>
      <c r="E68" s="2" t="s">
        <v>13</v>
      </c>
      <c r="F68" s="4" t="s">
        <v>17</v>
      </c>
      <c r="J68" s="3" t="str">
        <f>IF(AND(Tabla11521[[#This Row],[Valor logrado]]&gt;=Tabla11521[[#This Row],[Meta]],Tabla11521[[#This Row],[Valor logrado]]&gt;0,Tabla11521[[#This Row],[Meta]]&gt;0),"Sí","No")</f>
        <v>No</v>
      </c>
    </row>
    <row r="69" spans="1:10" x14ac:dyDescent="0.25">
      <c r="A69" s="1" t="s">
        <v>131</v>
      </c>
      <c r="B69" s="1" t="s">
        <v>150</v>
      </c>
      <c r="C69" s="1" t="s">
        <v>151</v>
      </c>
      <c r="D69">
        <v>50010</v>
      </c>
      <c r="E69" s="2" t="s">
        <v>13</v>
      </c>
      <c r="F69" s="4" t="s">
        <v>17</v>
      </c>
      <c r="J69" s="3" t="str">
        <f>IF(AND(Tabla11521[[#This Row],[Valor logrado]]&gt;=Tabla11521[[#This Row],[Meta]],Tabla11521[[#This Row],[Valor logrado]]&gt;0,Tabla11521[[#This Row],[Meta]]&gt;0),"Sí","No")</f>
        <v>No</v>
      </c>
    </row>
    <row r="70" spans="1:10" x14ac:dyDescent="0.25">
      <c r="A70" s="1" t="s">
        <v>131</v>
      </c>
      <c r="B70" s="1" t="s">
        <v>152</v>
      </c>
      <c r="C70" s="1" t="s">
        <v>153</v>
      </c>
      <c r="D70">
        <v>50011</v>
      </c>
      <c r="E70" s="2" t="s">
        <v>13</v>
      </c>
      <c r="F70" s="4" t="s">
        <v>17</v>
      </c>
      <c r="J70" s="3" t="str">
        <f>IF(AND(Tabla11521[[#This Row],[Valor logrado]]&gt;=Tabla11521[[#This Row],[Meta]],Tabla11521[[#This Row],[Valor logrado]]&gt;0,Tabla11521[[#This Row],[Meta]]&gt;0),"Sí","No")</f>
        <v>No</v>
      </c>
    </row>
    <row r="71" spans="1:10" x14ac:dyDescent="0.25">
      <c r="A71" s="1" t="s">
        <v>131</v>
      </c>
      <c r="B71" s="1" t="s">
        <v>154</v>
      </c>
      <c r="C71" s="1" t="s">
        <v>155</v>
      </c>
      <c r="D71">
        <v>50003</v>
      </c>
      <c r="E71" s="2" t="s">
        <v>13</v>
      </c>
      <c r="F71" s="4" t="s">
        <v>17</v>
      </c>
      <c r="J71" s="3" t="str">
        <f>IF(AND(Tabla11521[[#This Row],[Valor logrado]]&gt;=Tabla11521[[#This Row],[Meta]],Tabla11521[[#This Row],[Valor logrado]]&gt;0,Tabla11521[[#This Row],[Meta]]&gt;0),"Sí","No")</f>
        <v>No</v>
      </c>
    </row>
    <row r="72" spans="1:10" x14ac:dyDescent="0.25">
      <c r="A72" s="1" t="s">
        <v>156</v>
      </c>
      <c r="B72" s="1" t="s">
        <v>157</v>
      </c>
      <c r="C72" s="1" t="s">
        <v>158</v>
      </c>
      <c r="D72">
        <v>60000</v>
      </c>
      <c r="E72" s="2" t="s">
        <v>16</v>
      </c>
      <c r="F72" s="4">
        <v>1</v>
      </c>
      <c r="J72" s="3" t="str">
        <f>IF(AND(Tabla11521[[#This Row],[Valor logrado]]&gt;=Tabla11521[[#This Row],[Meta]],Tabla11521[[#This Row],[Valor logrado]]&gt;0,Tabla11521[[#This Row],[Meta]]&gt;0),"Sí","No")</f>
        <v>No</v>
      </c>
    </row>
    <row r="73" spans="1:10" x14ac:dyDescent="0.25">
      <c r="A73" s="1" t="s">
        <v>156</v>
      </c>
      <c r="B73" s="1" t="s">
        <v>159</v>
      </c>
      <c r="C73" s="1" t="s">
        <v>160</v>
      </c>
      <c r="D73">
        <v>60004</v>
      </c>
      <c r="E73" s="2" t="s">
        <v>13</v>
      </c>
      <c r="F73" s="4" t="s">
        <v>17</v>
      </c>
      <c r="J73" s="3" t="str">
        <f>IF(AND(Tabla11521[[#This Row],[Valor logrado]]&gt;=Tabla11521[[#This Row],[Meta]],Tabla11521[[#This Row],[Valor logrado]]&gt;0,Tabla11521[[#This Row],[Meta]]&gt;0),"Sí","No")</f>
        <v>No</v>
      </c>
    </row>
    <row r="74" spans="1:10" x14ac:dyDescent="0.25">
      <c r="A74" s="1" t="s">
        <v>156</v>
      </c>
      <c r="B74" s="1" t="s">
        <v>161</v>
      </c>
      <c r="C74" s="1" t="s">
        <v>162</v>
      </c>
      <c r="D74">
        <v>60006</v>
      </c>
      <c r="E74" s="2" t="s">
        <v>13</v>
      </c>
      <c r="F74" s="4" t="s">
        <v>17</v>
      </c>
      <c r="J74" s="3" t="str">
        <f>IF(AND(Tabla11521[[#This Row],[Valor logrado]]&gt;=Tabla11521[[#This Row],[Meta]],Tabla11521[[#This Row],[Valor logrado]]&gt;0,Tabla11521[[#This Row],[Meta]]&gt;0),"Sí","No")</f>
        <v>No</v>
      </c>
    </row>
    <row r="75" spans="1:10" x14ac:dyDescent="0.25">
      <c r="A75" s="1" t="s">
        <v>156</v>
      </c>
      <c r="B75" s="1" t="s">
        <v>163</v>
      </c>
      <c r="C75" s="1" t="s">
        <v>164</v>
      </c>
      <c r="D75">
        <v>60008</v>
      </c>
      <c r="E75" s="2" t="s">
        <v>13</v>
      </c>
      <c r="F75" s="4" t="s">
        <v>17</v>
      </c>
      <c r="J75" s="3" t="str">
        <f>IF(AND(Tabla11521[[#This Row],[Valor logrado]]&gt;=Tabla11521[[#This Row],[Meta]],Tabla11521[[#This Row],[Valor logrado]]&gt;0,Tabla11521[[#This Row],[Meta]]&gt;0),"Sí","No")</f>
        <v>No</v>
      </c>
    </row>
    <row r="76" spans="1:10" x14ac:dyDescent="0.25">
      <c r="A76" s="1" t="s">
        <v>156</v>
      </c>
      <c r="B76" s="1" t="s">
        <v>165</v>
      </c>
      <c r="C76" s="1" t="s">
        <v>166</v>
      </c>
      <c r="D76">
        <v>60009</v>
      </c>
      <c r="E76" s="2" t="s">
        <v>13</v>
      </c>
      <c r="F76" s="4" t="s">
        <v>17</v>
      </c>
      <c r="J76" s="3" t="str">
        <f>IF(AND(Tabla11521[[#This Row],[Valor logrado]]&gt;=Tabla11521[[#This Row],[Meta]],Tabla11521[[#This Row],[Valor logrado]]&gt;0,Tabla11521[[#This Row],[Meta]]&gt;0),"Sí","No")</f>
        <v>No</v>
      </c>
    </row>
    <row r="77" spans="1:10" x14ac:dyDescent="0.25">
      <c r="A77" s="1" t="s">
        <v>156</v>
      </c>
      <c r="B77" s="1" t="s">
        <v>167</v>
      </c>
      <c r="C77" s="1" t="s">
        <v>168</v>
      </c>
      <c r="D77">
        <v>60013</v>
      </c>
      <c r="E77" s="2" t="s">
        <v>13</v>
      </c>
      <c r="F77" s="4" t="s">
        <v>17</v>
      </c>
      <c r="J77" s="3" t="str">
        <f>IF(AND(Tabla11521[[#This Row],[Valor logrado]]&gt;=Tabla11521[[#This Row],[Meta]],Tabla11521[[#This Row],[Valor logrado]]&gt;0,Tabla11521[[#This Row],[Meta]]&gt;0),"Sí","No")</f>
        <v>No</v>
      </c>
    </row>
    <row r="78" spans="1:10" x14ac:dyDescent="0.25">
      <c r="A78" s="1" t="s">
        <v>156</v>
      </c>
      <c r="B78" s="1" t="s">
        <v>169</v>
      </c>
      <c r="C78" s="1" t="s">
        <v>170</v>
      </c>
      <c r="D78">
        <v>60002</v>
      </c>
      <c r="E78" s="2" t="s">
        <v>13</v>
      </c>
      <c r="F78" s="4" t="s">
        <v>17</v>
      </c>
      <c r="J78" s="3" t="str">
        <f>IF(AND(Tabla11521[[#This Row],[Valor logrado]]&gt;=Tabla11521[[#This Row],[Meta]],Tabla11521[[#This Row],[Valor logrado]]&gt;0,Tabla11521[[#This Row],[Meta]]&gt;0),"Sí","No")</f>
        <v>No</v>
      </c>
    </row>
    <row r="79" spans="1:10" x14ac:dyDescent="0.25">
      <c r="A79" s="1" t="s">
        <v>156</v>
      </c>
      <c r="B79" s="1" t="s">
        <v>171</v>
      </c>
      <c r="C79" s="1" t="s">
        <v>172</v>
      </c>
      <c r="D79">
        <v>60007</v>
      </c>
      <c r="E79" s="2" t="s">
        <v>13</v>
      </c>
      <c r="F79" s="4" t="s">
        <v>17</v>
      </c>
      <c r="J79" s="3" t="str">
        <f>IF(AND(Tabla11521[[#This Row],[Valor logrado]]&gt;=Tabla11521[[#This Row],[Meta]],Tabla11521[[#This Row],[Valor logrado]]&gt;0,Tabla11521[[#This Row],[Meta]]&gt;0),"Sí","No")</f>
        <v>No</v>
      </c>
    </row>
    <row r="80" spans="1:10" x14ac:dyDescent="0.25">
      <c r="A80" s="1" t="s">
        <v>156</v>
      </c>
      <c r="B80" s="1" t="s">
        <v>173</v>
      </c>
      <c r="C80" s="1" t="s">
        <v>174</v>
      </c>
      <c r="D80">
        <v>60003</v>
      </c>
      <c r="E80" s="2" t="s">
        <v>13</v>
      </c>
      <c r="F80" s="4" t="s">
        <v>17</v>
      </c>
      <c r="J80" s="3" t="str">
        <f>IF(AND(Tabla11521[[#This Row],[Valor logrado]]&gt;=Tabla11521[[#This Row],[Meta]],Tabla11521[[#This Row],[Valor logrado]]&gt;0,Tabla11521[[#This Row],[Meta]]&gt;0),"Sí","No")</f>
        <v>No</v>
      </c>
    </row>
    <row r="81" spans="1:10" x14ac:dyDescent="0.25">
      <c r="A81" s="1" t="s">
        <v>156</v>
      </c>
      <c r="B81" s="1" t="s">
        <v>175</v>
      </c>
      <c r="C81" s="1" t="s">
        <v>176</v>
      </c>
      <c r="D81">
        <v>60001</v>
      </c>
      <c r="E81" s="2" t="s">
        <v>13</v>
      </c>
      <c r="F81" s="4" t="s">
        <v>17</v>
      </c>
      <c r="J81" s="3" t="str">
        <f>IF(AND(Tabla11521[[#This Row],[Valor logrado]]&gt;=Tabla11521[[#This Row],[Meta]],Tabla11521[[#This Row],[Valor logrado]]&gt;0,Tabla11521[[#This Row],[Meta]]&gt;0),"Sí","No")</f>
        <v>No</v>
      </c>
    </row>
    <row r="82" spans="1:10" x14ac:dyDescent="0.25">
      <c r="A82" s="1" t="s">
        <v>156</v>
      </c>
      <c r="B82" s="1" t="s">
        <v>177</v>
      </c>
      <c r="C82" s="1" t="s">
        <v>178</v>
      </c>
      <c r="D82">
        <v>60010</v>
      </c>
      <c r="E82" s="2" t="s">
        <v>13</v>
      </c>
      <c r="F82" s="4" t="s">
        <v>17</v>
      </c>
      <c r="J82" s="3" t="str">
        <f>IF(AND(Tabla11521[[#This Row],[Valor logrado]]&gt;=Tabla11521[[#This Row],[Meta]],Tabla11521[[#This Row],[Valor logrado]]&gt;0,Tabla11521[[#This Row],[Meta]]&gt;0),"Sí","No")</f>
        <v>No</v>
      </c>
    </row>
    <row r="83" spans="1:10" x14ac:dyDescent="0.25">
      <c r="A83" s="1" t="s">
        <v>156</v>
      </c>
      <c r="B83" s="1" t="s">
        <v>179</v>
      </c>
      <c r="C83" s="1" t="s">
        <v>180</v>
      </c>
      <c r="D83">
        <v>60005</v>
      </c>
      <c r="E83" s="2" t="s">
        <v>13</v>
      </c>
      <c r="F83" s="4" t="s">
        <v>17</v>
      </c>
      <c r="J83" s="3" t="str">
        <f>IF(AND(Tabla11521[[#This Row],[Valor logrado]]&gt;=Tabla11521[[#This Row],[Meta]],Tabla11521[[#This Row],[Valor logrado]]&gt;0,Tabla11521[[#This Row],[Meta]]&gt;0),"Sí","No")</f>
        <v>No</v>
      </c>
    </row>
    <row r="84" spans="1:10" x14ac:dyDescent="0.25">
      <c r="A84" s="1" t="s">
        <v>156</v>
      </c>
      <c r="B84" s="1" t="s">
        <v>181</v>
      </c>
      <c r="C84" s="1" t="s">
        <v>182</v>
      </c>
      <c r="D84">
        <v>60011</v>
      </c>
      <c r="E84" s="2" t="s">
        <v>13</v>
      </c>
      <c r="F84" s="4" t="s">
        <v>17</v>
      </c>
      <c r="J84" s="3" t="str">
        <f>IF(AND(Tabla11521[[#This Row],[Valor logrado]]&gt;=Tabla11521[[#This Row],[Meta]],Tabla11521[[#This Row],[Valor logrado]]&gt;0,Tabla11521[[#This Row],[Meta]]&gt;0),"Sí","No")</f>
        <v>No</v>
      </c>
    </row>
    <row r="85" spans="1:10" x14ac:dyDescent="0.25">
      <c r="A85" s="1" t="s">
        <v>156</v>
      </c>
      <c r="B85" s="1" t="s">
        <v>183</v>
      </c>
      <c r="C85" s="1" t="s">
        <v>184</v>
      </c>
      <c r="D85">
        <v>60012</v>
      </c>
      <c r="E85" s="2" t="s">
        <v>13</v>
      </c>
      <c r="F85" s="4" t="s">
        <v>17</v>
      </c>
      <c r="J85" s="3" t="str">
        <f>IF(AND(Tabla11521[[#This Row],[Valor logrado]]&gt;=Tabla11521[[#This Row],[Meta]],Tabla11521[[#This Row],[Valor logrado]]&gt;0,Tabla11521[[#This Row],[Meta]]&gt;0),"Sí","No")</f>
        <v>No</v>
      </c>
    </row>
    <row r="86" spans="1:10" x14ac:dyDescent="0.25">
      <c r="A86" s="1" t="s">
        <v>185</v>
      </c>
      <c r="B86" s="1" t="s">
        <v>186</v>
      </c>
      <c r="C86" s="1" t="s">
        <v>187</v>
      </c>
      <c r="D86">
        <v>80000</v>
      </c>
      <c r="E86" s="2" t="s">
        <v>16</v>
      </c>
      <c r="F86" s="4">
        <v>1</v>
      </c>
      <c r="J86" s="3" t="str">
        <f>IF(AND(Tabla11521[[#This Row],[Valor logrado]]&gt;=Tabla11521[[#This Row],[Meta]],Tabla11521[[#This Row],[Valor logrado]]&gt;0,Tabla11521[[#This Row],[Meta]]&gt;0),"Sí","No")</f>
        <v>No</v>
      </c>
    </row>
    <row r="87" spans="1:10" x14ac:dyDescent="0.25">
      <c r="A87" s="1" t="s">
        <v>185</v>
      </c>
      <c r="B87" s="1" t="s">
        <v>188</v>
      </c>
      <c r="C87" s="1" t="s">
        <v>189</v>
      </c>
      <c r="D87">
        <v>80006</v>
      </c>
      <c r="E87" s="2" t="s">
        <v>13</v>
      </c>
      <c r="F87" s="4" t="s">
        <v>17</v>
      </c>
      <c r="J87" s="3" t="str">
        <f>IF(AND(Tabla11521[[#This Row],[Valor logrado]]&gt;=Tabla11521[[#This Row],[Meta]],Tabla11521[[#This Row],[Valor logrado]]&gt;0,Tabla11521[[#This Row],[Meta]]&gt;0),"Sí","No")</f>
        <v>No</v>
      </c>
    </row>
    <row r="88" spans="1:10" x14ac:dyDescent="0.25">
      <c r="A88" s="1" t="s">
        <v>185</v>
      </c>
      <c r="B88" s="1" t="s">
        <v>190</v>
      </c>
      <c r="C88" s="1" t="s">
        <v>191</v>
      </c>
      <c r="D88">
        <v>80012</v>
      </c>
      <c r="E88" s="2" t="s">
        <v>13</v>
      </c>
      <c r="F88" s="4" t="s">
        <v>17</v>
      </c>
      <c r="J88" s="3" t="str">
        <f>IF(AND(Tabla11521[[#This Row],[Valor logrado]]&gt;=Tabla11521[[#This Row],[Meta]],Tabla11521[[#This Row],[Valor logrado]]&gt;0,Tabla11521[[#This Row],[Meta]]&gt;0),"Sí","No")</f>
        <v>No</v>
      </c>
    </row>
    <row r="89" spans="1:10" x14ac:dyDescent="0.25">
      <c r="A89" s="1" t="s">
        <v>185</v>
      </c>
      <c r="B89" s="1" t="s">
        <v>192</v>
      </c>
      <c r="C89" s="1" t="s">
        <v>193</v>
      </c>
      <c r="D89">
        <v>80009</v>
      </c>
      <c r="E89" s="2" t="s">
        <v>13</v>
      </c>
      <c r="F89" s="4" t="s">
        <v>17</v>
      </c>
      <c r="J89" s="3" t="str">
        <f>IF(AND(Tabla11521[[#This Row],[Valor logrado]]&gt;=Tabla11521[[#This Row],[Meta]],Tabla11521[[#This Row],[Valor logrado]]&gt;0,Tabla11521[[#This Row],[Meta]]&gt;0),"Sí","No")</f>
        <v>No</v>
      </c>
    </row>
    <row r="90" spans="1:10" x14ac:dyDescent="0.25">
      <c r="A90" s="1" t="s">
        <v>185</v>
      </c>
      <c r="B90" s="1" t="s">
        <v>194</v>
      </c>
      <c r="C90" s="1" t="s">
        <v>195</v>
      </c>
      <c r="D90">
        <v>80007</v>
      </c>
      <c r="E90" s="2" t="s">
        <v>13</v>
      </c>
      <c r="F90" s="4" t="s">
        <v>17</v>
      </c>
      <c r="J90" s="3" t="str">
        <f>IF(AND(Tabla11521[[#This Row],[Valor logrado]]&gt;=Tabla11521[[#This Row],[Meta]],Tabla11521[[#This Row],[Valor logrado]]&gt;0,Tabla11521[[#This Row],[Meta]]&gt;0),"Sí","No")</f>
        <v>No</v>
      </c>
    </row>
    <row r="91" spans="1:10" x14ac:dyDescent="0.25">
      <c r="A91" s="1" t="s">
        <v>185</v>
      </c>
      <c r="B91" s="1" t="s">
        <v>196</v>
      </c>
      <c r="C91" s="1" t="s">
        <v>197</v>
      </c>
      <c r="D91">
        <v>80010</v>
      </c>
      <c r="E91" s="2" t="s">
        <v>13</v>
      </c>
      <c r="F91" s="4" t="s">
        <v>17</v>
      </c>
      <c r="J91" s="3" t="str">
        <f>IF(AND(Tabla11521[[#This Row],[Valor logrado]]&gt;=Tabla11521[[#This Row],[Meta]],Tabla11521[[#This Row],[Valor logrado]]&gt;0,Tabla11521[[#This Row],[Meta]]&gt;0),"Sí","No")</f>
        <v>No</v>
      </c>
    </row>
    <row r="92" spans="1:10" x14ac:dyDescent="0.25">
      <c r="A92" s="1" t="s">
        <v>185</v>
      </c>
      <c r="B92" s="1" t="s">
        <v>198</v>
      </c>
      <c r="C92" s="1" t="s">
        <v>199</v>
      </c>
      <c r="D92">
        <v>80013</v>
      </c>
      <c r="E92" s="2" t="s">
        <v>13</v>
      </c>
      <c r="F92" s="4" t="s">
        <v>17</v>
      </c>
      <c r="J92" s="3" t="str">
        <f>IF(AND(Tabla11521[[#This Row],[Valor logrado]]&gt;=Tabla11521[[#This Row],[Meta]],Tabla11521[[#This Row],[Valor logrado]]&gt;0,Tabla11521[[#This Row],[Meta]]&gt;0),"Sí","No")</f>
        <v>No</v>
      </c>
    </row>
    <row r="93" spans="1:10" x14ac:dyDescent="0.25">
      <c r="A93" s="1" t="s">
        <v>185</v>
      </c>
      <c r="B93" s="1" t="s">
        <v>200</v>
      </c>
      <c r="C93" s="1" t="s">
        <v>201</v>
      </c>
      <c r="D93">
        <v>80011</v>
      </c>
      <c r="E93" s="2" t="s">
        <v>13</v>
      </c>
      <c r="F93" s="4" t="s">
        <v>17</v>
      </c>
      <c r="J93" s="3" t="str">
        <f>IF(AND(Tabla11521[[#This Row],[Valor logrado]]&gt;=Tabla11521[[#This Row],[Meta]],Tabla11521[[#This Row],[Valor logrado]]&gt;0,Tabla11521[[#This Row],[Meta]]&gt;0),"Sí","No")</f>
        <v>No</v>
      </c>
    </row>
    <row r="94" spans="1:10" x14ac:dyDescent="0.25">
      <c r="A94" s="1" t="s">
        <v>185</v>
      </c>
      <c r="B94" s="1" t="s">
        <v>202</v>
      </c>
      <c r="C94" s="1" t="s">
        <v>203</v>
      </c>
      <c r="D94">
        <v>80008</v>
      </c>
      <c r="E94" s="2" t="s">
        <v>13</v>
      </c>
      <c r="F94" s="4" t="s">
        <v>17</v>
      </c>
      <c r="J94" s="3" t="str">
        <f>IF(AND(Tabla11521[[#This Row],[Valor logrado]]&gt;=Tabla11521[[#This Row],[Meta]],Tabla11521[[#This Row],[Valor logrado]]&gt;0,Tabla11521[[#This Row],[Meta]]&gt;0),"Sí","No")</f>
        <v>No</v>
      </c>
    </row>
    <row r="95" spans="1:10" x14ac:dyDescent="0.25">
      <c r="A95" s="1" t="s">
        <v>185</v>
      </c>
      <c r="B95" s="1" t="s">
        <v>204</v>
      </c>
      <c r="C95" s="1" t="s">
        <v>205</v>
      </c>
      <c r="D95">
        <v>80004</v>
      </c>
      <c r="E95" s="2" t="s">
        <v>13</v>
      </c>
      <c r="F95" s="4" t="s">
        <v>17</v>
      </c>
      <c r="J95" s="3" t="str">
        <f>IF(AND(Tabla11521[[#This Row],[Valor logrado]]&gt;=Tabla11521[[#This Row],[Meta]],Tabla11521[[#This Row],[Valor logrado]]&gt;0,Tabla11521[[#This Row],[Meta]]&gt;0),"Sí","No")</f>
        <v>No</v>
      </c>
    </row>
    <row r="96" spans="1:10" x14ac:dyDescent="0.25">
      <c r="A96" s="1" t="s">
        <v>185</v>
      </c>
      <c r="B96" s="1" t="s">
        <v>206</v>
      </c>
      <c r="C96" s="1" t="s">
        <v>207</v>
      </c>
      <c r="D96">
        <v>80001</v>
      </c>
      <c r="E96" s="2" t="s">
        <v>13</v>
      </c>
      <c r="F96" s="4" t="s">
        <v>17</v>
      </c>
      <c r="J96" s="3" t="str">
        <f>IF(AND(Tabla11521[[#This Row],[Valor logrado]]&gt;=Tabla11521[[#This Row],[Meta]],Tabla11521[[#This Row],[Valor logrado]]&gt;0,Tabla11521[[#This Row],[Meta]]&gt;0),"Sí","No")</f>
        <v>No</v>
      </c>
    </row>
    <row r="97" spans="1:10" x14ac:dyDescent="0.25">
      <c r="A97" s="1" t="s">
        <v>185</v>
      </c>
      <c r="B97" s="1" t="s">
        <v>208</v>
      </c>
      <c r="C97" s="1" t="s">
        <v>209</v>
      </c>
      <c r="D97">
        <v>80005</v>
      </c>
      <c r="E97" s="2" t="s">
        <v>13</v>
      </c>
      <c r="F97" s="4" t="s">
        <v>17</v>
      </c>
      <c r="J97" s="3" t="str">
        <f>IF(AND(Tabla11521[[#This Row],[Valor logrado]]&gt;=Tabla11521[[#This Row],[Meta]],Tabla11521[[#This Row],[Valor logrado]]&gt;0,Tabla11521[[#This Row],[Meta]]&gt;0),"Sí","No")</f>
        <v>No</v>
      </c>
    </row>
    <row r="98" spans="1:10" x14ac:dyDescent="0.25">
      <c r="A98" s="1" t="s">
        <v>185</v>
      </c>
      <c r="B98" s="1" t="s">
        <v>210</v>
      </c>
      <c r="C98" s="1" t="s">
        <v>211</v>
      </c>
      <c r="D98">
        <v>80002</v>
      </c>
      <c r="E98" s="2" t="s">
        <v>13</v>
      </c>
      <c r="F98" s="4" t="s">
        <v>17</v>
      </c>
      <c r="J98" s="3" t="str">
        <f>IF(AND(Tabla11521[[#This Row],[Valor logrado]]&gt;=Tabla11521[[#This Row],[Meta]],Tabla11521[[#This Row],[Valor logrado]]&gt;0,Tabla11521[[#This Row],[Meta]]&gt;0),"Sí","No")</f>
        <v>No</v>
      </c>
    </row>
    <row r="99" spans="1:10" x14ac:dyDescent="0.25">
      <c r="A99" s="1" t="s">
        <v>185</v>
      </c>
      <c r="B99" s="1" t="s">
        <v>212</v>
      </c>
      <c r="C99" s="1" t="s">
        <v>213</v>
      </c>
      <c r="D99">
        <v>80003</v>
      </c>
      <c r="E99" s="2" t="s">
        <v>13</v>
      </c>
      <c r="F99" s="4" t="s">
        <v>17</v>
      </c>
      <c r="J99" s="3" t="str">
        <f>IF(AND(Tabla11521[[#This Row],[Valor logrado]]&gt;=Tabla11521[[#This Row],[Meta]],Tabla11521[[#This Row],[Valor logrado]]&gt;0,Tabla11521[[#This Row],[Meta]]&gt;0),"Sí","No")</f>
        <v>No</v>
      </c>
    </row>
    <row r="100" spans="1:10" ht="25.5" x14ac:dyDescent="0.25">
      <c r="A100" s="1" t="s">
        <v>185</v>
      </c>
      <c r="B100" s="1" t="s">
        <v>214</v>
      </c>
      <c r="C100" s="1" t="s">
        <v>215</v>
      </c>
      <c r="D100">
        <v>80014</v>
      </c>
      <c r="E100" s="2" t="s">
        <v>13</v>
      </c>
      <c r="F100" s="4" t="s">
        <v>17</v>
      </c>
      <c r="J100" s="3" t="str">
        <f>IF(AND(Tabla11521[[#This Row],[Valor logrado]]&gt;=Tabla11521[[#This Row],[Meta]],Tabla11521[[#This Row],[Valor logrado]]&gt;0,Tabla11521[[#This Row],[Meta]]&gt;0),"Sí","No")</f>
        <v>No</v>
      </c>
    </row>
    <row r="101" spans="1:10" x14ac:dyDescent="0.25">
      <c r="A101" s="1" t="s">
        <v>216</v>
      </c>
      <c r="B101" s="1" t="s">
        <v>217</v>
      </c>
      <c r="C101" s="1" t="s">
        <v>218</v>
      </c>
      <c r="D101">
        <v>90000</v>
      </c>
      <c r="E101" s="2" t="s">
        <v>16</v>
      </c>
      <c r="F101" s="4" t="s">
        <v>17</v>
      </c>
      <c r="J101" s="3" t="str">
        <f>IF(AND(Tabla11521[[#This Row],[Valor logrado]]&gt;=Tabla11521[[#This Row],[Meta]],Tabla11521[[#This Row],[Valor logrado]]&gt;0,Tabla11521[[#This Row],[Meta]]&gt;0),"Sí","No")</f>
        <v>No</v>
      </c>
    </row>
    <row r="102" spans="1:10" x14ac:dyDescent="0.25">
      <c r="A102" s="1" t="s">
        <v>216</v>
      </c>
      <c r="B102" s="1" t="s">
        <v>219</v>
      </c>
      <c r="C102" s="1" t="s">
        <v>220</v>
      </c>
      <c r="D102">
        <v>90003</v>
      </c>
      <c r="E102" s="2" t="s">
        <v>13</v>
      </c>
      <c r="F102" s="4" t="s">
        <v>17</v>
      </c>
      <c r="J102" s="3" t="str">
        <f>IF(AND(Tabla11521[[#This Row],[Valor logrado]]&gt;=Tabla11521[[#This Row],[Meta]],Tabla11521[[#This Row],[Valor logrado]]&gt;0,Tabla11521[[#This Row],[Meta]]&gt;0),"Sí","No")</f>
        <v>No</v>
      </c>
    </row>
    <row r="103" spans="1:10" x14ac:dyDescent="0.25">
      <c r="A103" s="1" t="s">
        <v>216</v>
      </c>
      <c r="B103" s="1" t="s">
        <v>221</v>
      </c>
      <c r="C103" s="1" t="s">
        <v>222</v>
      </c>
      <c r="D103">
        <v>90009</v>
      </c>
      <c r="E103" s="2" t="s">
        <v>13</v>
      </c>
      <c r="F103" s="4" t="s">
        <v>17</v>
      </c>
      <c r="J103" s="3" t="str">
        <f>IF(AND(Tabla11521[[#This Row],[Valor logrado]]&gt;=Tabla11521[[#This Row],[Meta]],Tabla11521[[#This Row],[Valor logrado]]&gt;0,Tabla11521[[#This Row],[Meta]]&gt;0),"Sí","No")</f>
        <v>No</v>
      </c>
    </row>
    <row r="104" spans="1:10" x14ac:dyDescent="0.25">
      <c r="A104" s="1" t="s">
        <v>216</v>
      </c>
      <c r="B104" s="1" t="s">
        <v>223</v>
      </c>
      <c r="C104" s="1" t="s">
        <v>224</v>
      </c>
      <c r="D104">
        <v>90002</v>
      </c>
      <c r="E104" s="2" t="s">
        <v>13</v>
      </c>
      <c r="F104" s="4" t="s">
        <v>17</v>
      </c>
      <c r="J104" s="3" t="str">
        <f>IF(AND(Tabla11521[[#This Row],[Valor logrado]]&gt;=Tabla11521[[#This Row],[Meta]],Tabla11521[[#This Row],[Valor logrado]]&gt;0,Tabla11521[[#This Row],[Meta]]&gt;0),"Sí","No")</f>
        <v>No</v>
      </c>
    </row>
    <row r="105" spans="1:10" x14ac:dyDescent="0.25">
      <c r="A105" s="1" t="s">
        <v>216</v>
      </c>
      <c r="B105" s="1" t="s">
        <v>225</v>
      </c>
      <c r="C105" s="1" t="s">
        <v>226</v>
      </c>
      <c r="D105">
        <v>90001</v>
      </c>
      <c r="E105" s="2" t="s">
        <v>13</v>
      </c>
      <c r="F105" s="4" t="s">
        <v>17</v>
      </c>
      <c r="J105" s="3" t="str">
        <f>IF(AND(Tabla11521[[#This Row],[Valor logrado]]&gt;=Tabla11521[[#This Row],[Meta]],Tabla11521[[#This Row],[Valor logrado]]&gt;0,Tabla11521[[#This Row],[Meta]]&gt;0),"Sí","No")</f>
        <v>No</v>
      </c>
    </row>
    <row r="106" spans="1:10" x14ac:dyDescent="0.25">
      <c r="A106" s="1" t="s">
        <v>216</v>
      </c>
      <c r="B106" s="1" t="s">
        <v>227</v>
      </c>
      <c r="C106" s="1" t="s">
        <v>228</v>
      </c>
      <c r="D106">
        <v>90006</v>
      </c>
      <c r="E106" s="2" t="s">
        <v>13</v>
      </c>
      <c r="F106" s="4" t="s">
        <v>17</v>
      </c>
      <c r="J106" s="3" t="str">
        <f>IF(AND(Tabla11521[[#This Row],[Valor logrado]]&gt;=Tabla11521[[#This Row],[Meta]],Tabla11521[[#This Row],[Valor logrado]]&gt;0,Tabla11521[[#This Row],[Meta]]&gt;0),"Sí","No")</f>
        <v>No</v>
      </c>
    </row>
    <row r="107" spans="1:10" x14ac:dyDescent="0.25">
      <c r="A107" s="1" t="s">
        <v>216</v>
      </c>
      <c r="B107" s="1" t="s">
        <v>229</v>
      </c>
      <c r="C107" s="1" t="s">
        <v>230</v>
      </c>
      <c r="D107">
        <v>90007</v>
      </c>
      <c r="E107" s="2" t="s">
        <v>13</v>
      </c>
      <c r="F107" s="4" t="s">
        <v>17</v>
      </c>
      <c r="J107" s="3" t="str">
        <f>IF(AND(Tabla11521[[#This Row],[Valor logrado]]&gt;=Tabla11521[[#This Row],[Meta]],Tabla11521[[#This Row],[Valor logrado]]&gt;0,Tabla11521[[#This Row],[Meta]]&gt;0),"Sí","No")</f>
        <v>No</v>
      </c>
    </row>
    <row r="108" spans="1:10" x14ac:dyDescent="0.25">
      <c r="A108" s="1" t="s">
        <v>216</v>
      </c>
      <c r="B108" s="1" t="s">
        <v>231</v>
      </c>
      <c r="C108" s="1" t="s">
        <v>232</v>
      </c>
      <c r="D108">
        <v>90004</v>
      </c>
      <c r="E108" s="2" t="s">
        <v>13</v>
      </c>
      <c r="F108" s="4" t="s">
        <v>17</v>
      </c>
      <c r="J108" s="3" t="str">
        <f>IF(AND(Tabla11521[[#This Row],[Valor logrado]]&gt;=Tabla11521[[#This Row],[Meta]],Tabla11521[[#This Row],[Valor logrado]]&gt;0,Tabla11521[[#This Row],[Meta]]&gt;0),"Sí","No")</f>
        <v>No</v>
      </c>
    </row>
    <row r="109" spans="1:10" x14ac:dyDescent="0.25">
      <c r="A109" s="1" t="s">
        <v>216</v>
      </c>
      <c r="B109" s="1" t="s">
        <v>233</v>
      </c>
      <c r="C109" s="1" t="s">
        <v>234</v>
      </c>
      <c r="D109">
        <v>90005</v>
      </c>
      <c r="E109" s="2" t="s">
        <v>13</v>
      </c>
      <c r="F109" s="4" t="s">
        <v>17</v>
      </c>
      <c r="J109" s="3" t="str">
        <f>IF(AND(Tabla11521[[#This Row],[Valor logrado]]&gt;=Tabla11521[[#This Row],[Meta]],Tabla11521[[#This Row],[Valor logrado]]&gt;0,Tabla11521[[#This Row],[Meta]]&gt;0),"Sí","No")</f>
        <v>No</v>
      </c>
    </row>
    <row r="110" spans="1:10" x14ac:dyDescent="0.25">
      <c r="A110" s="1" t="s">
        <v>235</v>
      </c>
      <c r="B110" s="1" t="s">
        <v>236</v>
      </c>
      <c r="C110" s="1" t="s">
        <v>237</v>
      </c>
      <c r="D110">
        <v>100000</v>
      </c>
      <c r="E110" s="2" t="s">
        <v>16</v>
      </c>
      <c r="F110" s="4">
        <v>1</v>
      </c>
      <c r="J110" s="3" t="str">
        <f>IF(AND(Tabla11521[[#This Row],[Valor logrado]]&gt;=Tabla11521[[#This Row],[Meta]],Tabla11521[[#This Row],[Valor logrado]]&gt;0,Tabla11521[[#This Row],[Meta]]&gt;0),"Sí","No")</f>
        <v>No</v>
      </c>
    </row>
    <row r="111" spans="1:10" x14ac:dyDescent="0.25">
      <c r="A111" s="1" t="s">
        <v>235</v>
      </c>
      <c r="B111" s="1" t="s">
        <v>238</v>
      </c>
      <c r="C111" s="1" t="s">
        <v>239</v>
      </c>
      <c r="D111">
        <v>100009</v>
      </c>
      <c r="E111" s="2" t="s">
        <v>13</v>
      </c>
      <c r="F111" s="4" t="s">
        <v>17</v>
      </c>
      <c r="J111" s="3" t="str">
        <f>IF(AND(Tabla11521[[#This Row],[Valor logrado]]&gt;=Tabla11521[[#This Row],[Meta]],Tabla11521[[#This Row],[Valor logrado]]&gt;0,Tabla11521[[#This Row],[Meta]]&gt;0),"Sí","No")</f>
        <v>No</v>
      </c>
    </row>
    <row r="112" spans="1:10" x14ac:dyDescent="0.25">
      <c r="A112" s="1" t="s">
        <v>235</v>
      </c>
      <c r="B112" s="1" t="s">
        <v>240</v>
      </c>
      <c r="C112" s="1" t="s">
        <v>241</v>
      </c>
      <c r="D112">
        <v>100008</v>
      </c>
      <c r="E112" s="2" t="s">
        <v>13</v>
      </c>
      <c r="F112" s="4" t="s">
        <v>17</v>
      </c>
      <c r="J112" s="3" t="str">
        <f>IF(AND(Tabla11521[[#This Row],[Valor logrado]]&gt;=Tabla11521[[#This Row],[Meta]],Tabla11521[[#This Row],[Valor logrado]]&gt;0,Tabla11521[[#This Row],[Meta]]&gt;0),"Sí","No")</f>
        <v>No</v>
      </c>
    </row>
    <row r="113" spans="1:10" x14ac:dyDescent="0.25">
      <c r="A113" s="1" t="s">
        <v>235</v>
      </c>
      <c r="B113" s="1" t="s">
        <v>242</v>
      </c>
      <c r="C113" s="1" t="s">
        <v>243</v>
      </c>
      <c r="D113">
        <v>100003</v>
      </c>
      <c r="E113" s="2" t="s">
        <v>13</v>
      </c>
      <c r="F113" s="4" t="s">
        <v>17</v>
      </c>
      <c r="J113" s="3" t="str">
        <f>IF(AND(Tabla11521[[#This Row],[Valor logrado]]&gt;=Tabla11521[[#This Row],[Meta]],Tabla11521[[#This Row],[Valor logrado]]&gt;0,Tabla11521[[#This Row],[Meta]]&gt;0),"Sí","No")</f>
        <v>No</v>
      </c>
    </row>
    <row r="114" spans="1:10" x14ac:dyDescent="0.25">
      <c r="A114" s="1" t="s">
        <v>235</v>
      </c>
      <c r="B114" s="1" t="s">
        <v>244</v>
      </c>
      <c r="C114" s="1" t="s">
        <v>245</v>
      </c>
      <c r="D114">
        <v>100010</v>
      </c>
      <c r="E114" s="2" t="s">
        <v>13</v>
      </c>
      <c r="F114" s="4" t="s">
        <v>17</v>
      </c>
      <c r="J114" s="3" t="str">
        <f>IF(AND(Tabla11521[[#This Row],[Valor logrado]]&gt;=Tabla11521[[#This Row],[Meta]],Tabla11521[[#This Row],[Valor logrado]]&gt;0,Tabla11521[[#This Row],[Meta]]&gt;0),"Sí","No")</f>
        <v>No</v>
      </c>
    </row>
    <row r="115" spans="1:10" x14ac:dyDescent="0.25">
      <c r="A115" s="1" t="s">
        <v>235</v>
      </c>
      <c r="B115" s="1" t="s">
        <v>246</v>
      </c>
      <c r="C115" s="1" t="s">
        <v>247</v>
      </c>
      <c r="D115">
        <v>100007</v>
      </c>
      <c r="E115" s="2" t="s">
        <v>13</v>
      </c>
      <c r="F115" s="4" t="s">
        <v>17</v>
      </c>
      <c r="J115" s="3" t="str">
        <f>IF(AND(Tabla11521[[#This Row],[Valor logrado]]&gt;=Tabla11521[[#This Row],[Meta]],Tabla11521[[#This Row],[Valor logrado]]&gt;0,Tabla11521[[#This Row],[Meta]]&gt;0),"Sí","No")</f>
        <v>No</v>
      </c>
    </row>
    <row r="116" spans="1:10" x14ac:dyDescent="0.25">
      <c r="A116" s="1" t="s">
        <v>235</v>
      </c>
      <c r="B116" s="1" t="s">
        <v>248</v>
      </c>
      <c r="C116" s="1" t="s">
        <v>249</v>
      </c>
      <c r="D116">
        <v>100011</v>
      </c>
      <c r="E116" s="2" t="s">
        <v>13</v>
      </c>
      <c r="F116" s="4" t="s">
        <v>17</v>
      </c>
      <c r="J116" s="3" t="str">
        <f>IF(AND(Tabla11521[[#This Row],[Valor logrado]]&gt;=Tabla11521[[#This Row],[Meta]],Tabla11521[[#This Row],[Valor logrado]]&gt;0,Tabla11521[[#This Row],[Meta]]&gt;0),"Sí","No")</f>
        <v>No</v>
      </c>
    </row>
    <row r="117" spans="1:10" x14ac:dyDescent="0.25">
      <c r="A117" s="1" t="s">
        <v>235</v>
      </c>
      <c r="B117" s="1" t="s">
        <v>250</v>
      </c>
      <c r="C117" s="1" t="s">
        <v>251</v>
      </c>
      <c r="D117">
        <v>100006</v>
      </c>
      <c r="E117" s="2" t="s">
        <v>13</v>
      </c>
      <c r="F117" s="4" t="s">
        <v>17</v>
      </c>
      <c r="J117" s="3" t="str">
        <f>IF(AND(Tabla11521[[#This Row],[Valor logrado]]&gt;=Tabla11521[[#This Row],[Meta]],Tabla11521[[#This Row],[Valor logrado]]&gt;0,Tabla11521[[#This Row],[Meta]]&gt;0),"Sí","No")</f>
        <v>No</v>
      </c>
    </row>
    <row r="118" spans="1:10" x14ac:dyDescent="0.25">
      <c r="A118" s="1" t="s">
        <v>235</v>
      </c>
      <c r="B118" s="1" t="s">
        <v>252</v>
      </c>
      <c r="C118" s="1" t="s">
        <v>253</v>
      </c>
      <c r="D118">
        <v>100002</v>
      </c>
      <c r="E118" s="2" t="s">
        <v>13</v>
      </c>
      <c r="F118" s="4" t="s">
        <v>17</v>
      </c>
      <c r="J118" s="3" t="str">
        <f>IF(AND(Tabla11521[[#This Row],[Valor logrado]]&gt;=Tabla11521[[#This Row],[Meta]],Tabla11521[[#This Row],[Valor logrado]]&gt;0,Tabla11521[[#This Row],[Meta]]&gt;0),"Sí","No")</f>
        <v>No</v>
      </c>
    </row>
    <row r="119" spans="1:10" x14ac:dyDescent="0.25">
      <c r="A119" s="1" t="s">
        <v>235</v>
      </c>
      <c r="B119" s="1" t="s">
        <v>254</v>
      </c>
      <c r="C119" s="1" t="s">
        <v>255</v>
      </c>
      <c r="D119">
        <v>100004</v>
      </c>
      <c r="E119" s="2" t="s">
        <v>13</v>
      </c>
      <c r="F119" s="4" t="s">
        <v>17</v>
      </c>
      <c r="J119" s="3" t="str">
        <f>IF(AND(Tabla11521[[#This Row],[Valor logrado]]&gt;=Tabla11521[[#This Row],[Meta]],Tabla11521[[#This Row],[Valor logrado]]&gt;0,Tabla11521[[#This Row],[Meta]]&gt;0),"Sí","No")</f>
        <v>No</v>
      </c>
    </row>
    <row r="120" spans="1:10" x14ac:dyDescent="0.25">
      <c r="A120" s="1" t="s">
        <v>235</v>
      </c>
      <c r="B120" s="1" t="s">
        <v>256</v>
      </c>
      <c r="C120" s="1" t="s">
        <v>257</v>
      </c>
      <c r="D120">
        <v>100005</v>
      </c>
      <c r="E120" s="2" t="s">
        <v>13</v>
      </c>
      <c r="F120" s="4" t="s">
        <v>17</v>
      </c>
      <c r="J120" s="3" t="str">
        <f>IF(AND(Tabla11521[[#This Row],[Valor logrado]]&gt;=Tabla11521[[#This Row],[Meta]],Tabla11521[[#This Row],[Valor logrado]]&gt;0,Tabla11521[[#This Row],[Meta]]&gt;0),"Sí","No")</f>
        <v>No</v>
      </c>
    </row>
    <row r="121" spans="1:10" x14ac:dyDescent="0.25">
      <c r="A121" s="1" t="s">
        <v>235</v>
      </c>
      <c r="B121" s="1" t="s">
        <v>258</v>
      </c>
      <c r="C121" s="1" t="s">
        <v>259</v>
      </c>
      <c r="D121">
        <v>100001</v>
      </c>
      <c r="E121" s="2" t="s">
        <v>13</v>
      </c>
      <c r="F121" s="4" t="s">
        <v>17</v>
      </c>
      <c r="J121" s="3" t="str">
        <f>IF(AND(Tabla11521[[#This Row],[Valor logrado]]&gt;=Tabla11521[[#This Row],[Meta]],Tabla11521[[#This Row],[Valor logrado]]&gt;0,Tabla11521[[#This Row],[Meta]]&gt;0),"Sí","No")</f>
        <v>No</v>
      </c>
    </row>
    <row r="122" spans="1:10" x14ac:dyDescent="0.25">
      <c r="A122" s="1" t="s">
        <v>260</v>
      </c>
      <c r="B122" s="1" t="s">
        <v>261</v>
      </c>
      <c r="C122" s="1" t="s">
        <v>262</v>
      </c>
      <c r="D122">
        <v>110000</v>
      </c>
      <c r="E122" s="2" t="s">
        <v>16</v>
      </c>
      <c r="F122" s="4">
        <v>1</v>
      </c>
      <c r="J122" s="3" t="str">
        <f>IF(AND(Tabla11521[[#This Row],[Valor logrado]]&gt;=Tabla11521[[#This Row],[Meta]],Tabla11521[[#This Row],[Valor logrado]]&gt;0,Tabla11521[[#This Row],[Meta]]&gt;0),"Sí","No")</f>
        <v>No</v>
      </c>
    </row>
    <row r="123" spans="1:10" x14ac:dyDescent="0.25">
      <c r="A123" s="1" t="s">
        <v>260</v>
      </c>
      <c r="B123" s="1" t="s">
        <v>261</v>
      </c>
      <c r="C123" s="1" t="s">
        <v>263</v>
      </c>
      <c r="D123">
        <v>110001</v>
      </c>
      <c r="E123" s="2" t="s">
        <v>33</v>
      </c>
      <c r="F123" s="4" t="s">
        <v>17</v>
      </c>
      <c r="J123" s="3" t="str">
        <f>IF(AND(Tabla11521[[#This Row],[Valor logrado]]&gt;=Tabla11521[[#This Row],[Meta]],Tabla11521[[#This Row],[Valor logrado]]&gt;0,Tabla11521[[#This Row],[Meta]]&gt;0),"Sí","No")</f>
        <v>No</v>
      </c>
    </row>
    <row r="124" spans="1:10" x14ac:dyDescent="0.25">
      <c r="A124" s="1" t="s">
        <v>260</v>
      </c>
      <c r="B124" s="1" t="s">
        <v>264</v>
      </c>
      <c r="C124" s="1" t="s">
        <v>265</v>
      </c>
      <c r="D124">
        <v>110002</v>
      </c>
      <c r="E124" s="2" t="s">
        <v>13</v>
      </c>
      <c r="F124" s="4" t="s">
        <v>17</v>
      </c>
      <c r="J124" s="3" t="str">
        <f>IF(AND(Tabla11521[[#This Row],[Valor logrado]]&gt;=Tabla11521[[#This Row],[Meta]],Tabla11521[[#This Row],[Valor logrado]]&gt;0,Tabla11521[[#This Row],[Meta]]&gt;0),"Sí","No")</f>
        <v>No</v>
      </c>
    </row>
    <row r="125" spans="1:10" x14ac:dyDescent="0.25">
      <c r="A125" s="1" t="s">
        <v>260</v>
      </c>
      <c r="B125" s="1" t="s">
        <v>266</v>
      </c>
      <c r="C125" s="1" t="s">
        <v>267</v>
      </c>
      <c r="D125">
        <v>110003</v>
      </c>
      <c r="E125" s="2" t="s">
        <v>13</v>
      </c>
      <c r="F125" s="4" t="s">
        <v>17</v>
      </c>
      <c r="J125" s="3" t="str">
        <f>IF(AND(Tabla11521[[#This Row],[Valor logrado]]&gt;=Tabla11521[[#This Row],[Meta]],Tabla11521[[#This Row],[Valor logrado]]&gt;0,Tabla11521[[#This Row],[Meta]]&gt;0),"Sí","No")</f>
        <v>No</v>
      </c>
    </row>
    <row r="126" spans="1:10" x14ac:dyDescent="0.25">
      <c r="A126" s="1" t="s">
        <v>260</v>
      </c>
      <c r="B126" s="1" t="s">
        <v>268</v>
      </c>
      <c r="C126" s="1" t="s">
        <v>269</v>
      </c>
      <c r="D126">
        <v>110005</v>
      </c>
      <c r="E126" s="2" t="s">
        <v>13</v>
      </c>
      <c r="F126" s="4" t="s">
        <v>17</v>
      </c>
      <c r="J126" s="3" t="str">
        <f>IF(AND(Tabla11521[[#This Row],[Valor logrado]]&gt;=Tabla11521[[#This Row],[Meta]],Tabla11521[[#This Row],[Valor logrado]]&gt;0,Tabla11521[[#This Row],[Meta]]&gt;0),"Sí","No")</f>
        <v>No</v>
      </c>
    </row>
    <row r="127" spans="1:10" x14ac:dyDescent="0.25">
      <c r="A127" s="1" t="s">
        <v>260</v>
      </c>
      <c r="B127" s="1" t="s">
        <v>270</v>
      </c>
      <c r="C127" s="1" t="s">
        <v>271</v>
      </c>
      <c r="D127">
        <v>110004</v>
      </c>
      <c r="E127" s="2" t="s">
        <v>13</v>
      </c>
      <c r="F127" s="4" t="s">
        <v>17</v>
      </c>
      <c r="J127" s="3" t="str">
        <f>IF(AND(Tabla11521[[#This Row],[Valor logrado]]&gt;=Tabla11521[[#This Row],[Meta]],Tabla11521[[#This Row],[Valor logrado]]&gt;0,Tabla11521[[#This Row],[Meta]]&gt;0),"Sí","No")</f>
        <v>No</v>
      </c>
    </row>
    <row r="128" spans="1:10" x14ac:dyDescent="0.25">
      <c r="A128" s="1" t="s">
        <v>272</v>
      </c>
      <c r="B128" s="1" t="s">
        <v>273</v>
      </c>
      <c r="C128" s="1" t="s">
        <v>274</v>
      </c>
      <c r="D128">
        <v>120000</v>
      </c>
      <c r="E128" s="2" t="s">
        <v>16</v>
      </c>
      <c r="F128" s="4">
        <v>1</v>
      </c>
      <c r="J128" s="3" t="str">
        <f>IF(AND(Tabla11521[[#This Row],[Valor logrado]]&gt;=Tabla11521[[#This Row],[Meta]],Tabla11521[[#This Row],[Valor logrado]]&gt;0,Tabla11521[[#This Row],[Meta]]&gt;0),"Sí","No")</f>
        <v>No</v>
      </c>
    </row>
    <row r="129" spans="1:10" x14ac:dyDescent="0.25">
      <c r="A129" s="1" t="s">
        <v>272</v>
      </c>
      <c r="B129" s="1" t="s">
        <v>275</v>
      </c>
      <c r="C129" s="1" t="s">
        <v>276</v>
      </c>
      <c r="D129">
        <v>120008</v>
      </c>
      <c r="E129" s="2" t="s">
        <v>13</v>
      </c>
      <c r="F129" s="4" t="s">
        <v>17</v>
      </c>
      <c r="J129" s="3" t="str">
        <f>IF(AND(Tabla11521[[#This Row],[Valor logrado]]&gt;=Tabla11521[[#This Row],[Meta]],Tabla11521[[#This Row],[Valor logrado]]&gt;0,Tabla11521[[#This Row],[Meta]]&gt;0),"Sí","No")</f>
        <v>No</v>
      </c>
    </row>
    <row r="130" spans="1:10" x14ac:dyDescent="0.25">
      <c r="A130" s="1" t="s">
        <v>272</v>
      </c>
      <c r="B130" s="1" t="s">
        <v>277</v>
      </c>
      <c r="C130" s="1" t="s">
        <v>278</v>
      </c>
      <c r="D130">
        <v>120007</v>
      </c>
      <c r="E130" s="2" t="s">
        <v>13</v>
      </c>
      <c r="F130" s="4" t="s">
        <v>17</v>
      </c>
      <c r="J130" s="3" t="str">
        <f>IF(AND(Tabla11521[[#This Row],[Valor logrado]]&gt;=Tabla11521[[#This Row],[Meta]],Tabla11521[[#This Row],[Valor logrado]]&gt;0,Tabla11521[[#This Row],[Meta]]&gt;0),"Sí","No")</f>
        <v>No</v>
      </c>
    </row>
    <row r="131" spans="1:10" x14ac:dyDescent="0.25">
      <c r="A131" s="1" t="s">
        <v>272</v>
      </c>
      <c r="B131" s="1" t="s">
        <v>277</v>
      </c>
      <c r="C131" s="1" t="s">
        <v>279</v>
      </c>
      <c r="D131">
        <v>120014</v>
      </c>
      <c r="E131" s="2" t="s">
        <v>33</v>
      </c>
      <c r="F131" s="4" t="s">
        <v>17</v>
      </c>
      <c r="J131" s="3" t="str">
        <f>IF(AND(Tabla11521[[#This Row],[Valor logrado]]&gt;=Tabla11521[[#This Row],[Meta]],Tabla11521[[#This Row],[Valor logrado]]&gt;0,Tabla11521[[#This Row],[Meta]]&gt;0),"Sí","No")</f>
        <v>No</v>
      </c>
    </row>
    <row r="132" spans="1:10" x14ac:dyDescent="0.25">
      <c r="A132" s="1" t="s">
        <v>272</v>
      </c>
      <c r="B132" s="1" t="s">
        <v>280</v>
      </c>
      <c r="C132" s="1" t="s">
        <v>281</v>
      </c>
      <c r="D132">
        <v>120004</v>
      </c>
      <c r="E132" s="2" t="s">
        <v>13</v>
      </c>
      <c r="F132" s="4" t="s">
        <v>17</v>
      </c>
      <c r="J132" s="3" t="str">
        <f>IF(AND(Tabla11521[[#This Row],[Valor logrado]]&gt;=Tabla11521[[#This Row],[Meta]],Tabla11521[[#This Row],[Valor logrado]]&gt;0,Tabla11521[[#This Row],[Meta]]&gt;0),"Sí","No")</f>
        <v>No</v>
      </c>
    </row>
    <row r="133" spans="1:10" x14ac:dyDescent="0.25">
      <c r="A133" s="1" t="s">
        <v>272</v>
      </c>
      <c r="B133" s="1" t="s">
        <v>282</v>
      </c>
      <c r="C133" s="1" t="s">
        <v>283</v>
      </c>
      <c r="D133">
        <v>120001</v>
      </c>
      <c r="E133" s="2" t="s">
        <v>13</v>
      </c>
      <c r="F133" s="4" t="s">
        <v>17</v>
      </c>
      <c r="J133" s="3" t="str">
        <f>IF(AND(Tabla11521[[#This Row],[Valor logrado]]&gt;=Tabla11521[[#This Row],[Meta]],Tabla11521[[#This Row],[Valor logrado]]&gt;0,Tabla11521[[#This Row],[Meta]]&gt;0),"Sí","No")</f>
        <v>No</v>
      </c>
    </row>
    <row r="134" spans="1:10" x14ac:dyDescent="0.25">
      <c r="A134" s="1" t="s">
        <v>272</v>
      </c>
      <c r="B134" s="1" t="s">
        <v>284</v>
      </c>
      <c r="C134" s="1" t="s">
        <v>285</v>
      </c>
      <c r="D134">
        <v>120003</v>
      </c>
      <c r="E134" s="2" t="s">
        <v>13</v>
      </c>
      <c r="F134" s="4" t="s">
        <v>17</v>
      </c>
      <c r="J134" s="3" t="str">
        <f>IF(AND(Tabla11521[[#This Row],[Valor logrado]]&gt;=Tabla11521[[#This Row],[Meta]],Tabla11521[[#This Row],[Valor logrado]]&gt;0,Tabla11521[[#This Row],[Meta]]&gt;0),"Sí","No")</f>
        <v>No</v>
      </c>
    </row>
    <row r="135" spans="1:10" x14ac:dyDescent="0.25">
      <c r="A135" s="1" t="s">
        <v>272</v>
      </c>
      <c r="B135" s="1" t="s">
        <v>286</v>
      </c>
      <c r="C135" s="1" t="s">
        <v>287</v>
      </c>
      <c r="D135">
        <v>120002</v>
      </c>
      <c r="E135" s="2" t="s">
        <v>13</v>
      </c>
      <c r="F135" s="4" t="s">
        <v>17</v>
      </c>
      <c r="J135" s="3" t="str">
        <f>IF(AND(Tabla11521[[#This Row],[Valor logrado]]&gt;=Tabla11521[[#This Row],[Meta]],Tabla11521[[#This Row],[Valor logrado]]&gt;0,Tabla11521[[#This Row],[Meta]]&gt;0),"Sí","No")</f>
        <v>No</v>
      </c>
    </row>
    <row r="136" spans="1:10" x14ac:dyDescent="0.25">
      <c r="A136" s="1" t="s">
        <v>272</v>
      </c>
      <c r="B136" s="1" t="s">
        <v>288</v>
      </c>
      <c r="C136" s="1" t="s">
        <v>289</v>
      </c>
      <c r="D136">
        <v>120005</v>
      </c>
      <c r="E136" s="2" t="s">
        <v>13</v>
      </c>
      <c r="F136" s="4" t="s">
        <v>17</v>
      </c>
      <c r="J136" s="3" t="str">
        <f>IF(AND(Tabla11521[[#This Row],[Valor logrado]]&gt;=Tabla11521[[#This Row],[Meta]],Tabla11521[[#This Row],[Valor logrado]]&gt;0,Tabla11521[[#This Row],[Meta]]&gt;0),"Sí","No")</f>
        <v>No</v>
      </c>
    </row>
    <row r="137" spans="1:10" x14ac:dyDescent="0.25">
      <c r="A137" s="1" t="s">
        <v>272</v>
      </c>
      <c r="B137" s="1" t="s">
        <v>290</v>
      </c>
      <c r="C137" s="1" t="s">
        <v>291</v>
      </c>
      <c r="D137">
        <v>120009</v>
      </c>
      <c r="E137" s="2" t="s">
        <v>13</v>
      </c>
      <c r="F137" s="4" t="s">
        <v>17</v>
      </c>
      <c r="J137" s="3" t="str">
        <f>IF(AND(Tabla11521[[#This Row],[Valor logrado]]&gt;=Tabla11521[[#This Row],[Meta]],Tabla11521[[#This Row],[Valor logrado]]&gt;0,Tabla11521[[#This Row],[Meta]]&gt;0),"Sí","No")</f>
        <v>No</v>
      </c>
    </row>
    <row r="138" spans="1:10" x14ac:dyDescent="0.25">
      <c r="A138" s="1" t="s">
        <v>272</v>
      </c>
      <c r="B138" s="1" t="s">
        <v>292</v>
      </c>
      <c r="C138" s="1" t="s">
        <v>293</v>
      </c>
      <c r="D138">
        <v>120006</v>
      </c>
      <c r="E138" s="2" t="s">
        <v>13</v>
      </c>
      <c r="F138" s="4" t="s">
        <v>17</v>
      </c>
      <c r="J138" s="3" t="str">
        <f>IF(AND(Tabla11521[[#This Row],[Valor logrado]]&gt;=Tabla11521[[#This Row],[Meta]],Tabla11521[[#This Row],[Valor logrado]]&gt;0,Tabla11521[[#This Row],[Meta]]&gt;0),"Sí","No")</f>
        <v>No</v>
      </c>
    </row>
    <row r="139" spans="1:10" x14ac:dyDescent="0.25">
      <c r="A139" s="1" t="s">
        <v>272</v>
      </c>
      <c r="B139" s="1" t="s">
        <v>294</v>
      </c>
      <c r="C139" s="1" t="s">
        <v>295</v>
      </c>
      <c r="D139">
        <v>120011</v>
      </c>
      <c r="E139" s="2" t="s">
        <v>13</v>
      </c>
      <c r="F139" s="4" t="s">
        <v>17</v>
      </c>
      <c r="J139" s="3" t="str">
        <f>IF(AND(Tabla11521[[#This Row],[Valor logrado]]&gt;=Tabla11521[[#This Row],[Meta]],Tabla11521[[#This Row],[Valor logrado]]&gt;0,Tabla11521[[#This Row],[Meta]]&gt;0),"Sí","No")</f>
        <v>No</v>
      </c>
    </row>
    <row r="140" spans="1:10" x14ac:dyDescent="0.25">
      <c r="A140" s="1" t="s">
        <v>272</v>
      </c>
      <c r="B140" s="1" t="s">
        <v>296</v>
      </c>
      <c r="C140" s="1" t="s">
        <v>297</v>
      </c>
      <c r="D140">
        <v>120010</v>
      </c>
      <c r="E140" s="2" t="s">
        <v>13</v>
      </c>
      <c r="F140" s="4" t="s">
        <v>17</v>
      </c>
      <c r="J140" s="3" t="str">
        <f>IF(AND(Tabla11521[[#This Row],[Valor logrado]]&gt;=Tabla11521[[#This Row],[Meta]],Tabla11521[[#This Row],[Valor logrado]]&gt;0,Tabla11521[[#This Row],[Meta]]&gt;0),"Sí","No")</f>
        <v>No</v>
      </c>
    </row>
    <row r="141" spans="1:10" x14ac:dyDescent="0.25">
      <c r="A141" s="1" t="s">
        <v>272</v>
      </c>
      <c r="B141" s="1" t="s">
        <v>298</v>
      </c>
      <c r="C141" s="1" t="s">
        <v>299</v>
      </c>
      <c r="D141">
        <v>120012</v>
      </c>
      <c r="E141" s="2" t="s">
        <v>13</v>
      </c>
      <c r="F141" s="4" t="s">
        <v>17</v>
      </c>
      <c r="J141" s="3" t="str">
        <f>IF(AND(Tabla11521[[#This Row],[Valor logrado]]&gt;=Tabla11521[[#This Row],[Meta]],Tabla11521[[#This Row],[Valor logrado]]&gt;0,Tabla11521[[#This Row],[Meta]]&gt;0),"Sí","No")</f>
        <v>No</v>
      </c>
    </row>
    <row r="142" spans="1:10" x14ac:dyDescent="0.25">
      <c r="A142" s="1" t="s">
        <v>300</v>
      </c>
      <c r="B142" s="1" t="s">
        <v>301</v>
      </c>
      <c r="C142" s="1" t="s">
        <v>302</v>
      </c>
      <c r="D142">
        <v>130000</v>
      </c>
      <c r="E142" s="2" t="s">
        <v>91</v>
      </c>
      <c r="F142" s="4">
        <v>1</v>
      </c>
      <c r="J142" s="3" t="str">
        <f>IF(AND(Tabla11521[[#This Row],[Valor logrado]]&gt;=Tabla11521[[#This Row],[Meta]],Tabla11521[[#This Row],[Valor logrado]]&gt;0,Tabla11521[[#This Row],[Meta]]&gt;0),"Sí","No")</f>
        <v>No</v>
      </c>
    </row>
    <row r="143" spans="1:10" x14ac:dyDescent="0.25">
      <c r="A143" s="1" t="s">
        <v>300</v>
      </c>
      <c r="B143" s="1" t="s">
        <v>303</v>
      </c>
      <c r="C143" s="1" t="s">
        <v>304</v>
      </c>
      <c r="D143">
        <v>130005</v>
      </c>
      <c r="E143" s="2" t="s">
        <v>13</v>
      </c>
      <c r="F143" s="4" t="s">
        <v>17</v>
      </c>
      <c r="J143" s="3" t="str">
        <f>IF(AND(Tabla11521[[#This Row],[Valor logrado]]&gt;=Tabla11521[[#This Row],[Meta]],Tabla11521[[#This Row],[Valor logrado]]&gt;0,Tabla11521[[#This Row],[Meta]]&gt;0),"Sí","No")</f>
        <v>No</v>
      </c>
    </row>
    <row r="144" spans="1:10" x14ac:dyDescent="0.25">
      <c r="A144" s="1" t="s">
        <v>300</v>
      </c>
      <c r="B144" s="1" t="s">
        <v>305</v>
      </c>
      <c r="C144" s="1" t="s">
        <v>306</v>
      </c>
      <c r="D144">
        <v>130008</v>
      </c>
      <c r="E144" s="2" t="s">
        <v>13</v>
      </c>
      <c r="F144" s="4" t="s">
        <v>17</v>
      </c>
      <c r="J144" s="3" t="str">
        <f>IF(AND(Tabla11521[[#This Row],[Valor logrado]]&gt;=Tabla11521[[#This Row],[Meta]],Tabla11521[[#This Row],[Valor logrado]]&gt;0,Tabla11521[[#This Row],[Meta]]&gt;0),"Sí","No")</f>
        <v>No</v>
      </c>
    </row>
    <row r="145" spans="1:10" x14ac:dyDescent="0.25">
      <c r="A145" s="1" t="s">
        <v>300</v>
      </c>
      <c r="B145" s="1" t="s">
        <v>307</v>
      </c>
      <c r="C145" s="1" t="s">
        <v>308</v>
      </c>
      <c r="D145">
        <v>130003</v>
      </c>
      <c r="E145" s="2" t="s">
        <v>13</v>
      </c>
      <c r="F145" s="4" t="s">
        <v>17</v>
      </c>
      <c r="J145" s="3" t="str">
        <f>IF(AND(Tabla11521[[#This Row],[Valor logrado]]&gt;=Tabla11521[[#This Row],[Meta]],Tabla11521[[#This Row],[Valor logrado]]&gt;0,Tabla11521[[#This Row],[Meta]]&gt;0),"Sí","No")</f>
        <v>No</v>
      </c>
    </row>
    <row r="146" spans="1:10" x14ac:dyDescent="0.25">
      <c r="A146" s="1" t="s">
        <v>300</v>
      </c>
      <c r="B146" s="1" t="s">
        <v>309</v>
      </c>
      <c r="C146" s="1" t="s">
        <v>310</v>
      </c>
      <c r="D146">
        <v>130012</v>
      </c>
      <c r="E146" s="2" t="s">
        <v>13</v>
      </c>
      <c r="F146" s="4" t="s">
        <v>17</v>
      </c>
      <c r="J146" s="3" t="str">
        <f>IF(AND(Tabla11521[[#This Row],[Valor logrado]]&gt;=Tabla11521[[#This Row],[Meta]],Tabla11521[[#This Row],[Valor logrado]]&gt;0,Tabla11521[[#This Row],[Meta]]&gt;0),"Sí","No")</f>
        <v>No</v>
      </c>
    </row>
    <row r="147" spans="1:10" x14ac:dyDescent="0.25">
      <c r="A147" s="1" t="s">
        <v>300</v>
      </c>
      <c r="B147" s="1" t="s">
        <v>311</v>
      </c>
      <c r="C147" s="1" t="s">
        <v>312</v>
      </c>
      <c r="D147">
        <v>130007</v>
      </c>
      <c r="E147" s="2" t="s">
        <v>13</v>
      </c>
      <c r="F147" s="4" t="s">
        <v>17</v>
      </c>
      <c r="J147" s="3" t="str">
        <f>IF(AND(Tabla11521[[#This Row],[Valor logrado]]&gt;=Tabla11521[[#This Row],[Meta]],Tabla11521[[#This Row],[Valor logrado]]&gt;0,Tabla11521[[#This Row],[Meta]]&gt;0),"Sí","No")</f>
        <v>No</v>
      </c>
    </row>
    <row r="148" spans="1:10" x14ac:dyDescent="0.25">
      <c r="A148" s="1" t="s">
        <v>300</v>
      </c>
      <c r="B148" s="1" t="s">
        <v>313</v>
      </c>
      <c r="C148" s="1" t="s">
        <v>314</v>
      </c>
      <c r="D148">
        <v>130011</v>
      </c>
      <c r="E148" s="2" t="s">
        <v>13</v>
      </c>
      <c r="F148" s="4" t="s">
        <v>17</v>
      </c>
      <c r="J148" s="3" t="str">
        <f>IF(AND(Tabla11521[[#This Row],[Valor logrado]]&gt;=Tabla11521[[#This Row],[Meta]],Tabla11521[[#This Row],[Valor logrado]]&gt;0,Tabla11521[[#This Row],[Meta]]&gt;0),"Sí","No")</f>
        <v>No</v>
      </c>
    </row>
    <row r="149" spans="1:10" x14ac:dyDescent="0.25">
      <c r="A149" s="1" t="s">
        <v>300</v>
      </c>
      <c r="B149" s="1" t="s">
        <v>315</v>
      </c>
      <c r="C149" s="1" t="s">
        <v>316</v>
      </c>
      <c r="D149">
        <v>130010</v>
      </c>
      <c r="E149" s="2" t="s">
        <v>13</v>
      </c>
      <c r="F149" s="4" t="s">
        <v>17</v>
      </c>
      <c r="J149" s="3" t="str">
        <f>IF(AND(Tabla11521[[#This Row],[Valor logrado]]&gt;=Tabla11521[[#This Row],[Meta]],Tabla11521[[#This Row],[Valor logrado]]&gt;0,Tabla11521[[#This Row],[Meta]]&gt;0),"Sí","No")</f>
        <v>No</v>
      </c>
    </row>
    <row r="150" spans="1:10" x14ac:dyDescent="0.25">
      <c r="A150" s="1" t="s">
        <v>300</v>
      </c>
      <c r="B150" s="1" t="s">
        <v>317</v>
      </c>
      <c r="C150" s="1" t="s">
        <v>318</v>
      </c>
      <c r="D150">
        <v>130009</v>
      </c>
      <c r="E150" s="2" t="s">
        <v>13</v>
      </c>
      <c r="F150" s="4" t="s">
        <v>17</v>
      </c>
      <c r="J150" s="3" t="str">
        <f>IF(AND(Tabla11521[[#This Row],[Valor logrado]]&gt;=Tabla11521[[#This Row],[Meta]],Tabla11521[[#This Row],[Valor logrado]]&gt;0,Tabla11521[[#This Row],[Meta]]&gt;0),"Sí","No")</f>
        <v>No</v>
      </c>
    </row>
    <row r="151" spans="1:10" x14ac:dyDescent="0.25">
      <c r="A151" s="1" t="s">
        <v>300</v>
      </c>
      <c r="B151" s="1" t="s">
        <v>319</v>
      </c>
      <c r="C151" s="1" t="s">
        <v>320</v>
      </c>
      <c r="D151">
        <v>130004</v>
      </c>
      <c r="E151" s="2" t="s">
        <v>13</v>
      </c>
      <c r="F151" s="4" t="s">
        <v>17</v>
      </c>
      <c r="J151" s="3" t="str">
        <f>IF(AND(Tabla11521[[#This Row],[Valor logrado]]&gt;=Tabla11521[[#This Row],[Meta]],Tabla11521[[#This Row],[Valor logrado]]&gt;0,Tabla11521[[#This Row],[Meta]]&gt;0),"Sí","No")</f>
        <v>No</v>
      </c>
    </row>
    <row r="152" spans="1:10" x14ac:dyDescent="0.25">
      <c r="A152" s="1" t="s">
        <v>300</v>
      </c>
      <c r="B152" s="1" t="s">
        <v>321</v>
      </c>
      <c r="C152" s="1" t="s">
        <v>322</v>
      </c>
      <c r="D152">
        <v>130006</v>
      </c>
      <c r="E152" s="2" t="s">
        <v>13</v>
      </c>
      <c r="F152" s="4" t="s">
        <v>17</v>
      </c>
      <c r="J152" s="3" t="str">
        <f>IF(AND(Tabla11521[[#This Row],[Valor logrado]]&gt;=Tabla11521[[#This Row],[Meta]],Tabla11521[[#This Row],[Valor logrado]]&gt;0,Tabla11521[[#This Row],[Meta]]&gt;0),"Sí","No")</f>
        <v>No</v>
      </c>
    </row>
    <row r="153" spans="1:10" x14ac:dyDescent="0.25">
      <c r="A153" s="1" t="s">
        <v>300</v>
      </c>
      <c r="B153" s="1" t="s">
        <v>323</v>
      </c>
      <c r="C153" s="1" t="s">
        <v>324</v>
      </c>
      <c r="D153">
        <v>130002</v>
      </c>
      <c r="E153" s="2" t="s">
        <v>13</v>
      </c>
      <c r="F153" s="4" t="s">
        <v>17</v>
      </c>
      <c r="J153" s="3" t="str">
        <f>IF(AND(Tabla11521[[#This Row],[Valor logrado]]&gt;=Tabla11521[[#This Row],[Meta]],Tabla11521[[#This Row],[Valor logrado]]&gt;0,Tabla11521[[#This Row],[Meta]]&gt;0),"Sí","No")</f>
        <v>No</v>
      </c>
    </row>
    <row r="154" spans="1:10" x14ac:dyDescent="0.25">
      <c r="A154" s="1" t="s">
        <v>300</v>
      </c>
      <c r="B154" s="1" t="s">
        <v>325</v>
      </c>
      <c r="C154" s="1" t="s">
        <v>326</v>
      </c>
      <c r="D154">
        <v>130014</v>
      </c>
      <c r="E154" s="2" t="s">
        <v>13</v>
      </c>
      <c r="F154" s="4" t="s">
        <v>17</v>
      </c>
      <c r="J154" s="3" t="str">
        <f>IF(AND(Tabla11521[[#This Row],[Valor logrado]]&gt;=Tabla11521[[#This Row],[Meta]],Tabla11521[[#This Row],[Valor logrado]]&gt;0,Tabla11521[[#This Row],[Meta]]&gt;0),"Sí","No")</f>
        <v>No</v>
      </c>
    </row>
    <row r="155" spans="1:10" x14ac:dyDescent="0.25">
      <c r="A155" s="1" t="s">
        <v>300</v>
      </c>
      <c r="B155" s="1" t="s">
        <v>327</v>
      </c>
      <c r="C155" s="1" t="s">
        <v>328</v>
      </c>
      <c r="D155">
        <v>130015</v>
      </c>
      <c r="E155" s="2" t="s">
        <v>13</v>
      </c>
      <c r="F155" s="4" t="s">
        <v>17</v>
      </c>
      <c r="J155" s="3" t="str">
        <f>IF(AND(Tabla11521[[#This Row],[Valor logrado]]&gt;=Tabla11521[[#This Row],[Meta]],Tabla11521[[#This Row],[Valor logrado]]&gt;0,Tabla11521[[#This Row],[Meta]]&gt;0),"Sí","No")</f>
        <v>No</v>
      </c>
    </row>
    <row r="156" spans="1:10" x14ac:dyDescent="0.25">
      <c r="A156" s="1" t="s">
        <v>300</v>
      </c>
      <c r="B156" s="1" t="s">
        <v>329</v>
      </c>
      <c r="C156" s="1" t="s">
        <v>330</v>
      </c>
      <c r="D156">
        <v>130016</v>
      </c>
      <c r="E156" s="2" t="s">
        <v>13</v>
      </c>
      <c r="F156" s="4" t="s">
        <v>17</v>
      </c>
      <c r="J156" s="3" t="str">
        <f>IF(AND(Tabla11521[[#This Row],[Valor logrado]]&gt;=Tabla11521[[#This Row],[Meta]],Tabla11521[[#This Row],[Valor logrado]]&gt;0,Tabla11521[[#This Row],[Meta]]&gt;0),"Sí","No")</f>
        <v>No</v>
      </c>
    </row>
    <row r="157" spans="1:10" x14ac:dyDescent="0.25">
      <c r="A157" s="1" t="s">
        <v>300</v>
      </c>
      <c r="B157" s="1" t="s">
        <v>331</v>
      </c>
      <c r="C157" s="1" t="s">
        <v>332</v>
      </c>
      <c r="D157">
        <v>130017</v>
      </c>
      <c r="E157" s="2" t="s">
        <v>13</v>
      </c>
      <c r="F157" s="4" t="s">
        <v>17</v>
      </c>
      <c r="J157" s="3" t="str">
        <f>IF(AND(Tabla11521[[#This Row],[Valor logrado]]&gt;=Tabla11521[[#This Row],[Meta]],Tabla11521[[#This Row],[Valor logrado]]&gt;0,Tabla11521[[#This Row],[Meta]]&gt;0),"Sí","No")</f>
        <v>No</v>
      </c>
    </row>
    <row r="158" spans="1:10" x14ac:dyDescent="0.25">
      <c r="A158" s="1" t="s">
        <v>333</v>
      </c>
      <c r="B158" s="1" t="s">
        <v>334</v>
      </c>
      <c r="C158" s="1" t="s">
        <v>335</v>
      </c>
      <c r="D158">
        <v>140001</v>
      </c>
      <c r="E158" s="2" t="s">
        <v>13</v>
      </c>
      <c r="F158" s="4" t="s">
        <v>17</v>
      </c>
      <c r="J158" s="3" t="str">
        <f>IF(AND(Tabla11521[[#This Row],[Valor logrado]]&gt;=Tabla11521[[#This Row],[Meta]],Tabla11521[[#This Row],[Valor logrado]]&gt;0,Tabla11521[[#This Row],[Meta]]&gt;0),"Sí","No")</f>
        <v>No</v>
      </c>
    </row>
    <row r="159" spans="1:10" x14ac:dyDescent="0.25">
      <c r="A159" s="1" t="s">
        <v>333</v>
      </c>
      <c r="B159" s="1" t="s">
        <v>336</v>
      </c>
      <c r="C159" s="1" t="s">
        <v>337</v>
      </c>
      <c r="D159">
        <v>140003</v>
      </c>
      <c r="E159" s="2" t="s">
        <v>13</v>
      </c>
      <c r="F159" s="4" t="s">
        <v>17</v>
      </c>
      <c r="J159" s="3" t="str">
        <f>IF(AND(Tabla11521[[#This Row],[Valor logrado]]&gt;=Tabla11521[[#This Row],[Meta]],Tabla11521[[#This Row],[Valor logrado]]&gt;0,Tabla11521[[#This Row],[Meta]]&gt;0),"Sí","No")</f>
        <v>No</v>
      </c>
    </row>
    <row r="160" spans="1:10" x14ac:dyDescent="0.25">
      <c r="A160" s="1" t="s">
        <v>333</v>
      </c>
      <c r="B160" s="1" t="s">
        <v>338</v>
      </c>
      <c r="C160" s="1" t="s">
        <v>339</v>
      </c>
      <c r="D160">
        <v>140002</v>
      </c>
      <c r="E160" s="2" t="s">
        <v>13</v>
      </c>
      <c r="F160" s="4" t="s">
        <v>17</v>
      </c>
      <c r="J160" s="3" t="str">
        <f>IF(AND(Tabla11521[[#This Row],[Valor logrado]]&gt;=Tabla11521[[#This Row],[Meta]],Tabla11521[[#This Row],[Valor logrado]]&gt;0,Tabla11521[[#This Row],[Meta]]&gt;0),"Sí","No")</f>
        <v>No</v>
      </c>
    </row>
    <row r="161" spans="1:10" ht="25.5" x14ac:dyDescent="0.25">
      <c r="A161" s="1" t="s">
        <v>333</v>
      </c>
      <c r="B161" s="1" t="s">
        <v>340</v>
      </c>
      <c r="C161" s="1" t="s">
        <v>341</v>
      </c>
      <c r="D161">
        <v>140000</v>
      </c>
      <c r="E161" s="2" t="s">
        <v>91</v>
      </c>
      <c r="F161" s="4">
        <v>1</v>
      </c>
      <c r="J161" s="3" t="str">
        <f>IF(AND(Tabla11521[[#This Row],[Valor logrado]]&gt;=Tabla11521[[#This Row],[Meta]],Tabla11521[[#This Row],[Valor logrado]]&gt;0,Tabla11521[[#This Row],[Meta]]&gt;0),"Sí","No")</f>
        <v>No</v>
      </c>
    </row>
    <row r="162" spans="1:10" x14ac:dyDescent="0.25">
      <c r="A162" s="1" t="s">
        <v>342</v>
      </c>
      <c r="B162" s="1" t="s">
        <v>343</v>
      </c>
      <c r="C162" s="1" t="s">
        <v>344</v>
      </c>
      <c r="D162">
        <v>160001</v>
      </c>
      <c r="E162" s="2" t="s">
        <v>33</v>
      </c>
      <c r="F162" s="4" t="s">
        <v>17</v>
      </c>
      <c r="J162" s="3" t="str">
        <f>IF(AND(Tabla11521[[#This Row],[Valor logrado]]&gt;=Tabla11521[[#This Row],[Meta]],Tabla11521[[#This Row],[Valor logrado]]&gt;0,Tabla11521[[#This Row],[Meta]]&gt;0),"Sí","No")</f>
        <v>No</v>
      </c>
    </row>
    <row r="163" spans="1:10" x14ac:dyDescent="0.25">
      <c r="A163" s="1" t="s">
        <v>342</v>
      </c>
      <c r="B163" s="1" t="s">
        <v>343</v>
      </c>
      <c r="C163" s="1" t="s">
        <v>345</v>
      </c>
      <c r="D163">
        <v>160000</v>
      </c>
      <c r="E163" s="2" t="s">
        <v>16</v>
      </c>
      <c r="F163" s="4">
        <v>1</v>
      </c>
      <c r="J163" s="3" t="str">
        <f>IF(AND(Tabla11521[[#This Row],[Valor logrado]]&gt;=Tabla11521[[#This Row],[Meta]],Tabla11521[[#This Row],[Valor logrado]]&gt;0,Tabla11521[[#This Row],[Meta]]&gt;0),"Sí","No")</f>
        <v>No</v>
      </c>
    </row>
    <row r="164" spans="1:10" ht="25.5" x14ac:dyDescent="0.25">
      <c r="A164" s="1" t="s">
        <v>342</v>
      </c>
      <c r="B164" s="1" t="s">
        <v>346</v>
      </c>
      <c r="C164" s="1" t="s">
        <v>347</v>
      </c>
      <c r="D164">
        <v>160002</v>
      </c>
      <c r="E164" s="2" t="s">
        <v>13</v>
      </c>
      <c r="F164" s="4">
        <v>1</v>
      </c>
      <c r="J164" s="3" t="str">
        <f>IF(AND(Tabla11521[[#This Row],[Valor logrado]]&gt;=Tabla11521[[#This Row],[Meta]],Tabla11521[[#This Row],[Valor logrado]]&gt;0,Tabla11521[[#This Row],[Meta]]&gt;0),"Sí","No")</f>
        <v>No</v>
      </c>
    </row>
    <row r="165" spans="1:10" x14ac:dyDescent="0.25">
      <c r="A165" s="1" t="s">
        <v>342</v>
      </c>
      <c r="B165" s="1" t="s">
        <v>348</v>
      </c>
      <c r="C165" s="1" t="s">
        <v>349</v>
      </c>
      <c r="D165">
        <v>160007</v>
      </c>
      <c r="E165" s="2" t="s">
        <v>13</v>
      </c>
      <c r="F165" s="4" t="s">
        <v>17</v>
      </c>
      <c r="J165" s="3" t="str">
        <f>IF(AND(Tabla11521[[#This Row],[Valor logrado]]&gt;=Tabla11521[[#This Row],[Meta]],Tabla11521[[#This Row],[Valor logrado]]&gt;0,Tabla11521[[#This Row],[Meta]]&gt;0),"Sí","No")</f>
        <v>No</v>
      </c>
    </row>
    <row r="166" spans="1:10" ht="25.5" x14ac:dyDescent="0.25">
      <c r="A166" s="1" t="s">
        <v>342</v>
      </c>
      <c r="B166" s="1" t="s">
        <v>350</v>
      </c>
      <c r="C166" s="1" t="s">
        <v>351</v>
      </c>
      <c r="D166">
        <v>160005</v>
      </c>
      <c r="E166" s="2" t="s">
        <v>13</v>
      </c>
      <c r="F166" s="4" t="s">
        <v>17</v>
      </c>
      <c r="J166" s="3" t="str">
        <f>IF(AND(Tabla11521[[#This Row],[Valor logrado]]&gt;=Tabla11521[[#This Row],[Meta]],Tabla11521[[#This Row],[Valor logrado]]&gt;0,Tabla11521[[#This Row],[Meta]]&gt;0),"Sí","No")</f>
        <v>No</v>
      </c>
    </row>
    <row r="167" spans="1:10" x14ac:dyDescent="0.25">
      <c r="A167" s="1" t="s">
        <v>342</v>
      </c>
      <c r="B167" s="1" t="s">
        <v>352</v>
      </c>
      <c r="C167" s="1" t="s">
        <v>353</v>
      </c>
      <c r="D167">
        <v>160006</v>
      </c>
      <c r="E167" s="2" t="s">
        <v>13</v>
      </c>
      <c r="F167" s="4" t="s">
        <v>17</v>
      </c>
      <c r="J167" s="3" t="str">
        <f>IF(AND(Tabla11521[[#This Row],[Valor logrado]]&gt;=Tabla11521[[#This Row],[Meta]],Tabla11521[[#This Row],[Valor logrado]]&gt;0,Tabla11521[[#This Row],[Meta]]&gt;0),"Sí","No")</f>
        <v>No</v>
      </c>
    </row>
    <row r="168" spans="1:10" x14ac:dyDescent="0.25">
      <c r="A168" s="1" t="s">
        <v>342</v>
      </c>
      <c r="B168" s="1" t="s">
        <v>354</v>
      </c>
      <c r="C168" s="1" t="s">
        <v>355</v>
      </c>
      <c r="D168">
        <v>160004</v>
      </c>
      <c r="E168" s="2" t="s">
        <v>13</v>
      </c>
      <c r="F168" s="4" t="s">
        <v>17</v>
      </c>
      <c r="J168" s="3" t="str">
        <f>IF(AND(Tabla11521[[#This Row],[Valor logrado]]&gt;=Tabla11521[[#This Row],[Meta]],Tabla11521[[#This Row],[Valor logrado]]&gt;0,Tabla11521[[#This Row],[Meta]]&gt;0),"Sí","No")</f>
        <v>No</v>
      </c>
    </row>
    <row r="169" spans="1:10" ht="25.5" x14ac:dyDescent="0.25">
      <c r="A169" s="1" t="s">
        <v>342</v>
      </c>
      <c r="B169" s="1" t="s">
        <v>356</v>
      </c>
      <c r="C169" s="1" t="s">
        <v>357</v>
      </c>
      <c r="D169">
        <v>160003</v>
      </c>
      <c r="E169" s="2" t="s">
        <v>13</v>
      </c>
      <c r="F169" s="4" t="s">
        <v>17</v>
      </c>
      <c r="J169" s="3" t="str">
        <f>IF(AND(Tabla11521[[#This Row],[Valor logrado]]&gt;=Tabla11521[[#This Row],[Meta]],Tabla11521[[#This Row],[Valor logrado]]&gt;0,Tabla11521[[#This Row],[Meta]]&gt;0),"Sí","No")</f>
        <v>No</v>
      </c>
    </row>
    <row r="170" spans="1:10" x14ac:dyDescent="0.25">
      <c r="A170" s="1" t="s">
        <v>342</v>
      </c>
      <c r="B170" s="1" t="s">
        <v>358</v>
      </c>
      <c r="C170" s="1" t="s">
        <v>359</v>
      </c>
      <c r="D170">
        <v>160008</v>
      </c>
      <c r="E170" s="2" t="s">
        <v>13</v>
      </c>
      <c r="F170" s="4" t="s">
        <v>17</v>
      </c>
      <c r="J170" s="3" t="str">
        <f>IF(AND(Tabla11521[[#This Row],[Valor logrado]]&gt;=Tabla11521[[#This Row],[Meta]],Tabla11521[[#This Row],[Valor logrado]]&gt;0,Tabla11521[[#This Row],[Meta]]&gt;0),"Sí","No")</f>
        <v>No</v>
      </c>
    </row>
    <row r="171" spans="1:10" x14ac:dyDescent="0.25">
      <c r="A171" s="1" t="s">
        <v>360</v>
      </c>
      <c r="B171" s="1" t="s">
        <v>361</v>
      </c>
      <c r="C171" s="1" t="s">
        <v>362</v>
      </c>
      <c r="D171">
        <v>170003</v>
      </c>
      <c r="E171" s="2" t="s">
        <v>33</v>
      </c>
      <c r="F171" s="4" t="s">
        <v>17</v>
      </c>
      <c r="J171" s="3" t="str">
        <f>IF(AND(Tabla11521[[#This Row],[Valor logrado]]&gt;=Tabla11521[[#This Row],[Meta]],Tabla11521[[#This Row],[Valor logrado]]&gt;0,Tabla11521[[#This Row],[Meta]]&gt;0),"Sí","No")</f>
        <v>No</v>
      </c>
    </row>
    <row r="172" spans="1:10" x14ac:dyDescent="0.25">
      <c r="A172" s="1" t="s">
        <v>360</v>
      </c>
      <c r="B172" s="1" t="s">
        <v>361</v>
      </c>
      <c r="C172" s="1" t="s">
        <v>363</v>
      </c>
      <c r="D172">
        <v>170000</v>
      </c>
      <c r="E172" s="2" t="s">
        <v>16</v>
      </c>
      <c r="F172" s="4" t="s">
        <v>17</v>
      </c>
      <c r="J172" s="3" t="str">
        <f>IF(AND(Tabla11521[[#This Row],[Valor logrado]]&gt;=Tabla11521[[#This Row],[Meta]],Tabla11521[[#This Row],[Valor logrado]]&gt;0,Tabla11521[[#This Row],[Meta]]&gt;0),"Sí","No")</f>
        <v>No</v>
      </c>
    </row>
    <row r="173" spans="1:10" x14ac:dyDescent="0.25">
      <c r="A173" s="1" t="s">
        <v>360</v>
      </c>
      <c r="B173" s="1" t="s">
        <v>361</v>
      </c>
      <c r="C173" s="1" t="s">
        <v>364</v>
      </c>
      <c r="D173">
        <v>170002</v>
      </c>
      <c r="E173" s="2" t="s">
        <v>33</v>
      </c>
      <c r="F173" s="4" t="s">
        <v>17</v>
      </c>
      <c r="J173" s="3" t="str">
        <f>IF(AND(Tabla11521[[#This Row],[Valor logrado]]&gt;=Tabla11521[[#This Row],[Meta]],Tabla11521[[#This Row],[Valor logrado]]&gt;0,Tabla11521[[#This Row],[Meta]]&gt;0),"Sí","No")</f>
        <v>No</v>
      </c>
    </row>
    <row r="174" spans="1:10" x14ac:dyDescent="0.25">
      <c r="A174" s="1" t="s">
        <v>360</v>
      </c>
      <c r="B174" s="1" t="s">
        <v>361</v>
      </c>
      <c r="C174" s="1" t="s">
        <v>365</v>
      </c>
      <c r="D174">
        <v>170001</v>
      </c>
      <c r="E174" s="2" t="s">
        <v>33</v>
      </c>
      <c r="F174" s="4" t="s">
        <v>17</v>
      </c>
      <c r="J174" s="3" t="str">
        <f>IF(AND(Tabla11521[[#This Row],[Valor logrado]]&gt;=Tabla11521[[#This Row],[Meta]],Tabla11521[[#This Row],[Valor logrado]]&gt;0,Tabla11521[[#This Row],[Meta]]&gt;0),"Sí","No")</f>
        <v>No</v>
      </c>
    </row>
    <row r="175" spans="1:10" x14ac:dyDescent="0.25">
      <c r="A175" s="1" t="s">
        <v>366</v>
      </c>
      <c r="B175" s="1" t="s">
        <v>367</v>
      </c>
      <c r="C175" s="1" t="s">
        <v>368</v>
      </c>
      <c r="D175">
        <v>180000</v>
      </c>
      <c r="E175" s="2" t="s">
        <v>91</v>
      </c>
      <c r="F175" s="4">
        <v>1</v>
      </c>
      <c r="J175" s="3" t="str">
        <f>IF(AND(Tabla11521[[#This Row],[Valor logrado]]&gt;=Tabla11521[[#This Row],[Meta]],Tabla11521[[#This Row],[Valor logrado]]&gt;0,Tabla11521[[#This Row],[Meta]]&gt;0),"Sí","No")</f>
        <v>No</v>
      </c>
    </row>
    <row r="176" spans="1:10" ht="25.5" x14ac:dyDescent="0.25">
      <c r="A176" s="1" t="s">
        <v>366</v>
      </c>
      <c r="B176" s="1" t="s">
        <v>367</v>
      </c>
      <c r="C176" s="1" t="s">
        <v>369</v>
      </c>
      <c r="D176">
        <v>180005</v>
      </c>
      <c r="E176" s="2" t="s">
        <v>33</v>
      </c>
      <c r="F176" s="4" t="s">
        <v>17</v>
      </c>
      <c r="J176" s="3" t="str">
        <f>IF(AND(Tabla11521[[#This Row],[Valor logrado]]&gt;=Tabla11521[[#This Row],[Meta]],Tabla11521[[#This Row],[Valor logrado]]&gt;0,Tabla11521[[#This Row],[Meta]]&gt;0),"Sí","No")</f>
        <v>No</v>
      </c>
    </row>
    <row r="177" spans="1:10" x14ac:dyDescent="0.25">
      <c r="A177" s="1" t="s">
        <v>366</v>
      </c>
      <c r="B177" s="1" t="s">
        <v>370</v>
      </c>
      <c r="C177" s="1" t="s">
        <v>371</v>
      </c>
      <c r="D177">
        <v>180003</v>
      </c>
      <c r="E177" s="2" t="s">
        <v>13</v>
      </c>
      <c r="F177" s="4" t="s">
        <v>17</v>
      </c>
      <c r="J177" s="3" t="str">
        <f>IF(AND(Tabla11521[[#This Row],[Valor logrado]]&gt;=Tabla11521[[#This Row],[Meta]],Tabla11521[[#This Row],[Valor logrado]]&gt;0,Tabla11521[[#This Row],[Meta]]&gt;0),"Sí","No")</f>
        <v>No</v>
      </c>
    </row>
    <row r="178" spans="1:10" x14ac:dyDescent="0.25">
      <c r="A178" s="1" t="s">
        <v>366</v>
      </c>
      <c r="B178" s="1" t="s">
        <v>372</v>
      </c>
      <c r="C178" s="1" t="s">
        <v>373</v>
      </c>
      <c r="D178">
        <v>180001</v>
      </c>
      <c r="E178" s="2" t="s">
        <v>13</v>
      </c>
      <c r="F178" s="4" t="s">
        <v>17</v>
      </c>
      <c r="J178" s="3" t="str">
        <f>IF(AND(Tabla11521[[#This Row],[Valor logrado]]&gt;=Tabla11521[[#This Row],[Meta]],Tabla11521[[#This Row],[Valor logrado]]&gt;0,Tabla11521[[#This Row],[Meta]]&gt;0),"Sí","No")</f>
        <v>No</v>
      </c>
    </row>
    <row r="179" spans="1:10" x14ac:dyDescent="0.25">
      <c r="A179" s="1" t="s">
        <v>366</v>
      </c>
      <c r="B179" s="1" t="s">
        <v>374</v>
      </c>
      <c r="C179" s="1" t="s">
        <v>375</v>
      </c>
      <c r="D179">
        <v>180002</v>
      </c>
      <c r="E179" s="2" t="s">
        <v>13</v>
      </c>
      <c r="F179" s="4" t="s">
        <v>17</v>
      </c>
      <c r="J179" s="3" t="str">
        <f>IF(AND(Tabla11521[[#This Row],[Valor logrado]]&gt;=Tabla11521[[#This Row],[Meta]],Tabla11521[[#This Row],[Valor logrado]]&gt;0,Tabla11521[[#This Row],[Meta]]&gt;0),"Sí","No")</f>
        <v>No</v>
      </c>
    </row>
    <row r="180" spans="1:10" x14ac:dyDescent="0.25">
      <c r="A180" s="1" t="s">
        <v>376</v>
      </c>
      <c r="B180" s="1" t="s">
        <v>377</v>
      </c>
      <c r="C180" s="1" t="s">
        <v>378</v>
      </c>
      <c r="D180">
        <v>190000</v>
      </c>
      <c r="E180" s="2" t="s">
        <v>16</v>
      </c>
      <c r="F180" s="4">
        <v>1</v>
      </c>
      <c r="J180" s="3" t="str">
        <f>IF(AND(Tabla11521[[#This Row],[Valor logrado]]&gt;=Tabla11521[[#This Row],[Meta]],Tabla11521[[#This Row],[Valor logrado]]&gt;0,Tabla11521[[#This Row],[Meta]]&gt;0),"Sí","No")</f>
        <v>No</v>
      </c>
    </row>
    <row r="181" spans="1:10" x14ac:dyDescent="0.25">
      <c r="A181" s="1" t="s">
        <v>376</v>
      </c>
      <c r="B181" s="1" t="s">
        <v>379</v>
      </c>
      <c r="C181" s="1" t="s">
        <v>380</v>
      </c>
      <c r="D181">
        <v>190006</v>
      </c>
      <c r="E181" s="2" t="s">
        <v>33</v>
      </c>
      <c r="F181" s="4" t="s">
        <v>17</v>
      </c>
      <c r="J181" s="3" t="str">
        <f>IF(AND(Tabla11521[[#This Row],[Valor logrado]]&gt;=Tabla11521[[#This Row],[Meta]],Tabla11521[[#This Row],[Valor logrado]]&gt;0,Tabla11521[[#This Row],[Meta]]&gt;0),"Sí","No")</f>
        <v>No</v>
      </c>
    </row>
    <row r="182" spans="1:10" x14ac:dyDescent="0.25">
      <c r="A182" s="1" t="s">
        <v>376</v>
      </c>
      <c r="B182" s="1" t="s">
        <v>379</v>
      </c>
      <c r="C182" s="1" t="s">
        <v>381</v>
      </c>
      <c r="D182">
        <v>190003</v>
      </c>
      <c r="E182" s="2" t="s">
        <v>13</v>
      </c>
      <c r="F182" s="4" t="s">
        <v>17</v>
      </c>
      <c r="J182" s="3" t="str">
        <f>IF(AND(Tabla11521[[#This Row],[Valor logrado]]&gt;=Tabla11521[[#This Row],[Meta]],Tabla11521[[#This Row],[Valor logrado]]&gt;0,Tabla11521[[#This Row],[Meta]]&gt;0),"Sí","No")</f>
        <v>No</v>
      </c>
    </row>
    <row r="183" spans="1:10" x14ac:dyDescent="0.25">
      <c r="A183" s="1" t="s">
        <v>376</v>
      </c>
      <c r="B183" s="1" t="s">
        <v>382</v>
      </c>
      <c r="C183" s="1" t="s">
        <v>383</v>
      </c>
      <c r="D183">
        <v>190002</v>
      </c>
      <c r="E183" s="2" t="s">
        <v>13</v>
      </c>
      <c r="F183" s="4" t="s">
        <v>17</v>
      </c>
      <c r="J183" s="3" t="str">
        <f>IF(AND(Tabla11521[[#This Row],[Valor logrado]]&gt;=Tabla11521[[#This Row],[Meta]],Tabla11521[[#This Row],[Valor logrado]]&gt;0,Tabla11521[[#This Row],[Meta]]&gt;0),"Sí","No")</f>
        <v>No</v>
      </c>
    </row>
    <row r="184" spans="1:10" x14ac:dyDescent="0.25">
      <c r="A184" s="1" t="s">
        <v>376</v>
      </c>
      <c r="B184" s="1" t="s">
        <v>384</v>
      </c>
      <c r="C184" s="1" t="s">
        <v>385</v>
      </c>
      <c r="D184">
        <v>190001</v>
      </c>
      <c r="E184" s="2" t="s">
        <v>13</v>
      </c>
      <c r="F184" s="4" t="s">
        <v>17</v>
      </c>
      <c r="J184" s="3" t="str">
        <f>IF(AND(Tabla11521[[#This Row],[Valor logrado]]&gt;=Tabla11521[[#This Row],[Meta]],Tabla11521[[#This Row],[Valor logrado]]&gt;0,Tabla11521[[#This Row],[Meta]]&gt;0),"Sí","No")</f>
        <v>No</v>
      </c>
    </row>
    <row r="185" spans="1:10" x14ac:dyDescent="0.25">
      <c r="A185" s="1" t="s">
        <v>386</v>
      </c>
      <c r="B185" s="1" t="s">
        <v>387</v>
      </c>
      <c r="C185" s="1" t="s">
        <v>388</v>
      </c>
      <c r="D185">
        <v>200004</v>
      </c>
      <c r="E185" s="2" t="s">
        <v>33</v>
      </c>
      <c r="F185" s="4" t="s">
        <v>17</v>
      </c>
      <c r="J185" s="3" t="str">
        <f>IF(AND(Tabla11521[[#This Row],[Valor logrado]]&gt;=Tabla11521[[#This Row],[Meta]],Tabla11521[[#This Row],[Valor logrado]]&gt;0,Tabla11521[[#This Row],[Meta]]&gt;0),"Sí","No")</f>
        <v>No</v>
      </c>
    </row>
    <row r="186" spans="1:10" x14ac:dyDescent="0.25">
      <c r="A186" s="1" t="s">
        <v>386</v>
      </c>
      <c r="B186" s="1" t="s">
        <v>387</v>
      </c>
      <c r="C186" s="1" t="s">
        <v>389</v>
      </c>
      <c r="D186">
        <v>200003</v>
      </c>
      <c r="E186" s="2" t="s">
        <v>33</v>
      </c>
      <c r="F186" s="4" t="s">
        <v>17</v>
      </c>
      <c r="J186" s="3" t="str">
        <f>IF(AND(Tabla11521[[#This Row],[Valor logrado]]&gt;=Tabla11521[[#This Row],[Meta]],Tabla11521[[#This Row],[Valor logrado]]&gt;0,Tabla11521[[#This Row],[Meta]]&gt;0),"Sí","No")</f>
        <v>No</v>
      </c>
    </row>
    <row r="187" spans="1:10" x14ac:dyDescent="0.25">
      <c r="A187" s="1" t="s">
        <v>386</v>
      </c>
      <c r="B187" s="1" t="s">
        <v>387</v>
      </c>
      <c r="C187" s="1" t="s">
        <v>390</v>
      </c>
      <c r="D187">
        <v>200000</v>
      </c>
      <c r="E187" s="2" t="s">
        <v>16</v>
      </c>
      <c r="F187" s="4">
        <v>1</v>
      </c>
      <c r="J187" s="3" t="str">
        <f>IF(AND(Tabla11521[[#This Row],[Valor logrado]]&gt;=Tabla11521[[#This Row],[Meta]],Tabla11521[[#This Row],[Valor logrado]]&gt;0,Tabla11521[[#This Row],[Meta]]&gt;0),"Sí","No")</f>
        <v>No</v>
      </c>
    </row>
    <row r="188" spans="1:10" x14ac:dyDescent="0.25">
      <c r="A188" s="1" t="s">
        <v>386</v>
      </c>
      <c r="B188" s="1" t="s">
        <v>387</v>
      </c>
      <c r="C188" s="1" t="s">
        <v>391</v>
      </c>
      <c r="D188">
        <v>200001</v>
      </c>
      <c r="E188" s="2" t="s">
        <v>33</v>
      </c>
      <c r="F188" s="4" t="s">
        <v>17</v>
      </c>
      <c r="J188" s="3" t="str">
        <f>IF(AND(Tabla11521[[#This Row],[Valor logrado]]&gt;=Tabla11521[[#This Row],[Meta]],Tabla11521[[#This Row],[Valor logrado]]&gt;0,Tabla11521[[#This Row],[Meta]]&gt;0),"Sí","No")</f>
        <v>No</v>
      </c>
    </row>
    <row r="189" spans="1:10" x14ac:dyDescent="0.25">
      <c r="A189" s="1" t="s">
        <v>386</v>
      </c>
      <c r="B189" s="1" t="s">
        <v>387</v>
      </c>
      <c r="C189" s="1" t="s">
        <v>392</v>
      </c>
      <c r="D189">
        <v>200002</v>
      </c>
      <c r="E189" s="2" t="s">
        <v>33</v>
      </c>
      <c r="F189" s="4" t="s">
        <v>17</v>
      </c>
      <c r="J189" s="3" t="str">
        <f>IF(AND(Tabla11521[[#This Row],[Valor logrado]]&gt;=Tabla11521[[#This Row],[Meta]],Tabla11521[[#This Row],[Valor logrado]]&gt;0,Tabla11521[[#This Row],[Meta]]&gt;0),"Sí","No")</f>
        <v>No</v>
      </c>
    </row>
    <row r="190" spans="1:10" x14ac:dyDescent="0.25">
      <c r="A190" s="1" t="s">
        <v>386</v>
      </c>
      <c r="B190" s="1" t="s">
        <v>393</v>
      </c>
      <c r="C190" s="1" t="s">
        <v>394</v>
      </c>
      <c r="D190">
        <v>200010</v>
      </c>
      <c r="E190" s="2" t="s">
        <v>13</v>
      </c>
      <c r="F190" s="4" t="s">
        <v>17</v>
      </c>
      <c r="J190" s="3" t="str">
        <f>IF(AND(Tabla11521[[#This Row],[Valor logrado]]&gt;=Tabla11521[[#This Row],[Meta]],Tabla11521[[#This Row],[Valor logrado]]&gt;0,Tabla11521[[#This Row],[Meta]]&gt;0),"Sí","No")</f>
        <v>No</v>
      </c>
    </row>
    <row r="191" spans="1:10" x14ac:dyDescent="0.25">
      <c r="A191" s="1" t="s">
        <v>386</v>
      </c>
      <c r="B191" s="1" t="s">
        <v>395</v>
      </c>
      <c r="C191" s="1" t="s">
        <v>396</v>
      </c>
      <c r="D191">
        <v>200007</v>
      </c>
      <c r="E191" s="2" t="s">
        <v>13</v>
      </c>
      <c r="F191" s="4" t="s">
        <v>17</v>
      </c>
      <c r="J191" s="3" t="str">
        <f>IF(AND(Tabla11521[[#This Row],[Valor logrado]]&gt;=Tabla11521[[#This Row],[Meta]],Tabla11521[[#This Row],[Valor logrado]]&gt;0,Tabla11521[[#This Row],[Meta]]&gt;0),"Sí","No")</f>
        <v>No</v>
      </c>
    </row>
    <row r="192" spans="1:10" x14ac:dyDescent="0.25">
      <c r="A192" s="1" t="s">
        <v>386</v>
      </c>
      <c r="B192" s="1" t="s">
        <v>397</v>
      </c>
      <c r="C192" s="1" t="s">
        <v>398</v>
      </c>
      <c r="D192">
        <v>200009</v>
      </c>
      <c r="E192" s="2" t="s">
        <v>13</v>
      </c>
      <c r="F192" s="4" t="s">
        <v>17</v>
      </c>
      <c r="J192" s="3" t="str">
        <f>IF(AND(Tabla11521[[#This Row],[Valor logrado]]&gt;=Tabla11521[[#This Row],[Meta]],Tabla11521[[#This Row],[Valor logrado]]&gt;0,Tabla11521[[#This Row],[Meta]]&gt;0),"Sí","No")</f>
        <v>No</v>
      </c>
    </row>
    <row r="193" spans="1:10" x14ac:dyDescent="0.25">
      <c r="A193" s="1" t="s">
        <v>386</v>
      </c>
      <c r="B193" s="1" t="s">
        <v>399</v>
      </c>
      <c r="C193" s="1" t="s">
        <v>400</v>
      </c>
      <c r="D193">
        <v>200011</v>
      </c>
      <c r="E193" s="2" t="s">
        <v>13</v>
      </c>
      <c r="F193" s="4" t="s">
        <v>17</v>
      </c>
      <c r="J193" s="3" t="str">
        <f>IF(AND(Tabla11521[[#This Row],[Valor logrado]]&gt;=Tabla11521[[#This Row],[Meta]],Tabla11521[[#This Row],[Valor logrado]]&gt;0,Tabla11521[[#This Row],[Meta]]&gt;0),"Sí","No")</f>
        <v>No</v>
      </c>
    </row>
    <row r="194" spans="1:10" x14ac:dyDescent="0.25">
      <c r="A194" s="1" t="s">
        <v>386</v>
      </c>
      <c r="B194" s="1" t="s">
        <v>401</v>
      </c>
      <c r="C194" s="1" t="s">
        <v>402</v>
      </c>
      <c r="D194">
        <v>200008</v>
      </c>
      <c r="E194" s="2" t="s">
        <v>13</v>
      </c>
      <c r="F194" s="4" t="s">
        <v>17</v>
      </c>
      <c r="J194" s="3" t="str">
        <f>IF(AND(Tabla11521[[#This Row],[Valor logrado]]&gt;=Tabla11521[[#This Row],[Meta]],Tabla11521[[#This Row],[Valor logrado]]&gt;0,Tabla11521[[#This Row],[Meta]]&gt;0),"Sí","No")</f>
        <v>No</v>
      </c>
    </row>
    <row r="195" spans="1:10" x14ac:dyDescent="0.25">
      <c r="A195" s="1" t="s">
        <v>386</v>
      </c>
      <c r="B195" s="1" t="s">
        <v>403</v>
      </c>
      <c r="C195" s="1" t="s">
        <v>404</v>
      </c>
      <c r="D195">
        <v>200005</v>
      </c>
      <c r="E195" s="2" t="s">
        <v>13</v>
      </c>
      <c r="F195" s="4" t="s">
        <v>17</v>
      </c>
      <c r="J195" s="3" t="str">
        <f>IF(AND(Tabla11521[[#This Row],[Valor logrado]]&gt;=Tabla11521[[#This Row],[Meta]],Tabla11521[[#This Row],[Valor logrado]]&gt;0,Tabla11521[[#This Row],[Meta]]&gt;0),"Sí","No")</f>
        <v>No</v>
      </c>
    </row>
    <row r="196" spans="1:10" ht="25.5" x14ac:dyDescent="0.25">
      <c r="A196" s="1" t="s">
        <v>386</v>
      </c>
      <c r="B196" s="1" t="s">
        <v>405</v>
      </c>
      <c r="C196" s="1" t="s">
        <v>406</v>
      </c>
      <c r="D196">
        <v>200006</v>
      </c>
      <c r="E196" s="2" t="s">
        <v>13</v>
      </c>
      <c r="F196" s="4" t="s">
        <v>17</v>
      </c>
      <c r="J196" s="3" t="str">
        <f>IF(AND(Tabla11521[[#This Row],[Valor logrado]]&gt;=Tabla11521[[#This Row],[Meta]],Tabla11521[[#This Row],[Valor logrado]]&gt;0,Tabla11521[[#This Row],[Meta]]&gt;0),"Sí","No")</f>
        <v>No</v>
      </c>
    </row>
    <row r="197" spans="1:10" x14ac:dyDescent="0.25">
      <c r="A197" s="1" t="s">
        <v>386</v>
      </c>
      <c r="B197" s="1" t="s">
        <v>407</v>
      </c>
      <c r="C197" s="1" t="s">
        <v>408</v>
      </c>
      <c r="D197">
        <v>200012</v>
      </c>
      <c r="E197" s="2" t="s">
        <v>13</v>
      </c>
      <c r="F197" s="4" t="s">
        <v>17</v>
      </c>
      <c r="J197" s="3" t="str">
        <f>IF(AND(Tabla11521[[#This Row],[Valor logrado]]&gt;=Tabla11521[[#This Row],[Meta]],Tabla11521[[#This Row],[Valor logrado]]&gt;0,Tabla11521[[#This Row],[Meta]]&gt;0),"Sí","No")</f>
        <v>No</v>
      </c>
    </row>
    <row r="198" spans="1:10" x14ac:dyDescent="0.25">
      <c r="A198" s="1" t="s">
        <v>409</v>
      </c>
      <c r="B198" s="1" t="s">
        <v>410</v>
      </c>
      <c r="C198" s="1" t="s">
        <v>411</v>
      </c>
      <c r="D198">
        <v>210000</v>
      </c>
      <c r="E198" s="2" t="s">
        <v>16</v>
      </c>
      <c r="F198" s="4">
        <v>1</v>
      </c>
      <c r="J198" s="3" t="str">
        <f>IF(AND(Tabla11521[[#This Row],[Valor logrado]]&gt;=Tabla11521[[#This Row],[Meta]],Tabla11521[[#This Row],[Valor logrado]]&gt;0,Tabla11521[[#This Row],[Meta]]&gt;0),"Sí","No")</f>
        <v>No</v>
      </c>
    </row>
    <row r="199" spans="1:10" x14ac:dyDescent="0.25">
      <c r="A199" s="1" t="s">
        <v>409</v>
      </c>
      <c r="B199" s="1" t="s">
        <v>412</v>
      </c>
      <c r="C199" s="1" t="s">
        <v>413</v>
      </c>
      <c r="D199">
        <v>210011</v>
      </c>
      <c r="E199" s="2" t="s">
        <v>13</v>
      </c>
      <c r="F199" s="4" t="s">
        <v>17</v>
      </c>
      <c r="J199" s="3" t="str">
        <f>IF(AND(Tabla11521[[#This Row],[Valor logrado]]&gt;=Tabla11521[[#This Row],[Meta]],Tabla11521[[#This Row],[Valor logrado]]&gt;0,Tabla11521[[#This Row],[Meta]]&gt;0),"Sí","No")</f>
        <v>No</v>
      </c>
    </row>
    <row r="200" spans="1:10" x14ac:dyDescent="0.25">
      <c r="A200" s="1" t="s">
        <v>409</v>
      </c>
      <c r="B200" s="1" t="s">
        <v>414</v>
      </c>
      <c r="C200" s="1" t="s">
        <v>415</v>
      </c>
      <c r="D200">
        <v>210010</v>
      </c>
      <c r="E200" s="2" t="s">
        <v>13</v>
      </c>
      <c r="F200" s="4" t="s">
        <v>17</v>
      </c>
      <c r="J200" s="3" t="str">
        <f>IF(AND(Tabla11521[[#This Row],[Valor logrado]]&gt;=Tabla11521[[#This Row],[Meta]],Tabla11521[[#This Row],[Valor logrado]]&gt;0,Tabla11521[[#This Row],[Meta]]&gt;0),"Sí","No")</f>
        <v>No</v>
      </c>
    </row>
    <row r="201" spans="1:10" x14ac:dyDescent="0.25">
      <c r="A201" s="1" t="s">
        <v>409</v>
      </c>
      <c r="B201" s="1" t="s">
        <v>416</v>
      </c>
      <c r="C201" s="1" t="s">
        <v>417</v>
      </c>
      <c r="D201">
        <v>210002</v>
      </c>
      <c r="E201" s="2" t="s">
        <v>13</v>
      </c>
      <c r="F201" s="4" t="s">
        <v>17</v>
      </c>
      <c r="J201" s="3" t="str">
        <f>IF(AND(Tabla11521[[#This Row],[Valor logrado]]&gt;=Tabla11521[[#This Row],[Meta]],Tabla11521[[#This Row],[Valor logrado]]&gt;0,Tabla11521[[#This Row],[Meta]]&gt;0),"Sí","No")</f>
        <v>No</v>
      </c>
    </row>
    <row r="202" spans="1:10" x14ac:dyDescent="0.25">
      <c r="A202" s="1" t="s">
        <v>409</v>
      </c>
      <c r="B202" s="1" t="s">
        <v>418</v>
      </c>
      <c r="C202" s="1" t="s">
        <v>419</v>
      </c>
      <c r="D202">
        <v>210006</v>
      </c>
      <c r="E202" s="2" t="s">
        <v>13</v>
      </c>
      <c r="F202" s="4" t="s">
        <v>17</v>
      </c>
      <c r="J202" s="3" t="str">
        <f>IF(AND(Tabla11521[[#This Row],[Valor logrado]]&gt;=Tabla11521[[#This Row],[Meta]],Tabla11521[[#This Row],[Valor logrado]]&gt;0,Tabla11521[[#This Row],[Meta]]&gt;0),"Sí","No")</f>
        <v>No</v>
      </c>
    </row>
    <row r="203" spans="1:10" x14ac:dyDescent="0.25">
      <c r="A203" s="1" t="s">
        <v>409</v>
      </c>
      <c r="B203" s="1" t="s">
        <v>420</v>
      </c>
      <c r="C203" s="1" t="s">
        <v>421</v>
      </c>
      <c r="D203">
        <v>210007</v>
      </c>
      <c r="E203" s="2" t="s">
        <v>13</v>
      </c>
      <c r="F203" s="4" t="s">
        <v>17</v>
      </c>
      <c r="J203" s="3" t="str">
        <f>IF(AND(Tabla11521[[#This Row],[Valor logrado]]&gt;=Tabla11521[[#This Row],[Meta]],Tabla11521[[#This Row],[Valor logrado]]&gt;0,Tabla11521[[#This Row],[Meta]]&gt;0),"Sí","No")</f>
        <v>No</v>
      </c>
    </row>
    <row r="204" spans="1:10" x14ac:dyDescent="0.25">
      <c r="A204" s="1" t="s">
        <v>409</v>
      </c>
      <c r="B204" s="1" t="s">
        <v>422</v>
      </c>
      <c r="C204" s="1" t="s">
        <v>423</v>
      </c>
      <c r="D204">
        <v>210004</v>
      </c>
      <c r="E204" s="2" t="s">
        <v>13</v>
      </c>
      <c r="F204" s="4" t="s">
        <v>17</v>
      </c>
      <c r="J204" s="3" t="str">
        <f>IF(AND(Tabla11521[[#This Row],[Valor logrado]]&gt;=Tabla11521[[#This Row],[Meta]],Tabla11521[[#This Row],[Valor logrado]]&gt;0,Tabla11521[[#This Row],[Meta]]&gt;0),"Sí","No")</f>
        <v>No</v>
      </c>
    </row>
    <row r="205" spans="1:10" x14ac:dyDescent="0.25">
      <c r="A205" s="1" t="s">
        <v>409</v>
      </c>
      <c r="B205" s="1" t="s">
        <v>424</v>
      </c>
      <c r="C205" s="1" t="s">
        <v>425</v>
      </c>
      <c r="D205">
        <v>210005</v>
      </c>
      <c r="E205" s="2" t="s">
        <v>13</v>
      </c>
      <c r="F205" s="4" t="s">
        <v>17</v>
      </c>
      <c r="J205" s="3" t="str">
        <f>IF(AND(Tabla11521[[#This Row],[Valor logrado]]&gt;=Tabla11521[[#This Row],[Meta]],Tabla11521[[#This Row],[Valor logrado]]&gt;0,Tabla11521[[#This Row],[Meta]]&gt;0),"Sí","No")</f>
        <v>No</v>
      </c>
    </row>
    <row r="206" spans="1:10" x14ac:dyDescent="0.25">
      <c r="A206" s="1" t="s">
        <v>409</v>
      </c>
      <c r="B206" s="1" t="s">
        <v>426</v>
      </c>
      <c r="C206" s="1" t="s">
        <v>427</v>
      </c>
      <c r="D206">
        <v>210013</v>
      </c>
      <c r="E206" s="2" t="s">
        <v>13</v>
      </c>
      <c r="F206" s="4" t="s">
        <v>17</v>
      </c>
      <c r="J206" s="3" t="str">
        <f>IF(AND(Tabla11521[[#This Row],[Valor logrado]]&gt;=Tabla11521[[#This Row],[Meta]],Tabla11521[[#This Row],[Valor logrado]]&gt;0,Tabla11521[[#This Row],[Meta]]&gt;0),"Sí","No")</f>
        <v>No</v>
      </c>
    </row>
    <row r="207" spans="1:10" x14ac:dyDescent="0.25">
      <c r="A207" s="1" t="s">
        <v>409</v>
      </c>
      <c r="B207" s="1" t="s">
        <v>428</v>
      </c>
      <c r="C207" s="1" t="s">
        <v>429</v>
      </c>
      <c r="D207">
        <v>210003</v>
      </c>
      <c r="E207" s="2" t="s">
        <v>13</v>
      </c>
      <c r="F207" s="4" t="s">
        <v>17</v>
      </c>
      <c r="J207" s="3" t="str">
        <f>IF(AND(Tabla11521[[#This Row],[Valor logrado]]&gt;=Tabla11521[[#This Row],[Meta]],Tabla11521[[#This Row],[Valor logrado]]&gt;0,Tabla11521[[#This Row],[Meta]]&gt;0),"Sí","No")</f>
        <v>No</v>
      </c>
    </row>
    <row r="208" spans="1:10" x14ac:dyDescent="0.25">
      <c r="A208" s="1" t="s">
        <v>409</v>
      </c>
      <c r="B208" s="1" t="s">
        <v>430</v>
      </c>
      <c r="C208" s="1" t="s">
        <v>431</v>
      </c>
      <c r="D208">
        <v>210012</v>
      </c>
      <c r="E208" s="2" t="s">
        <v>13</v>
      </c>
      <c r="F208" s="4" t="s">
        <v>17</v>
      </c>
      <c r="J208" s="3" t="str">
        <f>IF(AND(Tabla11521[[#This Row],[Valor logrado]]&gt;=Tabla11521[[#This Row],[Meta]],Tabla11521[[#This Row],[Valor logrado]]&gt;0,Tabla11521[[#This Row],[Meta]]&gt;0),"Sí","No")</f>
        <v>No</v>
      </c>
    </row>
    <row r="209" spans="1:10" x14ac:dyDescent="0.25">
      <c r="A209" s="1" t="s">
        <v>409</v>
      </c>
      <c r="B209" s="1" t="s">
        <v>432</v>
      </c>
      <c r="C209" s="1" t="s">
        <v>433</v>
      </c>
      <c r="D209">
        <v>210001</v>
      </c>
      <c r="E209" s="2" t="s">
        <v>13</v>
      </c>
      <c r="F209" s="4" t="s">
        <v>17</v>
      </c>
      <c r="J209" s="3" t="str">
        <f>IF(AND(Tabla11521[[#This Row],[Valor logrado]]&gt;=Tabla11521[[#This Row],[Meta]],Tabla11521[[#This Row],[Valor logrado]]&gt;0,Tabla11521[[#This Row],[Meta]]&gt;0),"Sí","No")</f>
        <v>No</v>
      </c>
    </row>
    <row r="210" spans="1:10" x14ac:dyDescent="0.25">
      <c r="A210" s="1" t="s">
        <v>409</v>
      </c>
      <c r="B210" s="1" t="s">
        <v>434</v>
      </c>
      <c r="C210" s="1" t="s">
        <v>435</v>
      </c>
      <c r="D210">
        <v>210009</v>
      </c>
      <c r="E210" s="2" t="s">
        <v>13</v>
      </c>
      <c r="F210" s="4" t="s">
        <v>17</v>
      </c>
      <c r="J210" s="3" t="str">
        <f>IF(AND(Tabla11521[[#This Row],[Valor logrado]]&gt;=Tabla11521[[#This Row],[Meta]],Tabla11521[[#This Row],[Valor logrado]]&gt;0,Tabla11521[[#This Row],[Meta]]&gt;0),"Sí","No")</f>
        <v>No</v>
      </c>
    </row>
    <row r="211" spans="1:10" x14ac:dyDescent="0.25">
      <c r="A211" s="1" t="s">
        <v>409</v>
      </c>
      <c r="B211" s="1" t="s">
        <v>436</v>
      </c>
      <c r="C211" s="1" t="s">
        <v>437</v>
      </c>
      <c r="D211">
        <v>210008</v>
      </c>
      <c r="E211" s="2" t="s">
        <v>13</v>
      </c>
      <c r="F211" s="4" t="s">
        <v>17</v>
      </c>
      <c r="J211" s="3" t="str">
        <f>IF(AND(Tabla11521[[#This Row],[Valor logrado]]&gt;=Tabla11521[[#This Row],[Meta]],Tabla11521[[#This Row],[Valor logrado]]&gt;0,Tabla11521[[#This Row],[Meta]]&gt;0),"Sí","No")</f>
        <v>No</v>
      </c>
    </row>
    <row r="212" spans="1:10" x14ac:dyDescent="0.25">
      <c r="A212" s="1" t="s">
        <v>409</v>
      </c>
      <c r="B212" s="1" t="s">
        <v>438</v>
      </c>
      <c r="C212" s="1" t="s">
        <v>439</v>
      </c>
      <c r="D212">
        <v>210014</v>
      </c>
      <c r="E212" s="2" t="s">
        <v>13</v>
      </c>
      <c r="F212" s="4" t="s">
        <v>17</v>
      </c>
      <c r="J212" s="3" t="str">
        <f>IF(AND(Tabla11521[[#This Row],[Valor logrado]]&gt;=Tabla11521[[#This Row],[Meta]],Tabla11521[[#This Row],[Valor logrado]]&gt;0,Tabla11521[[#This Row],[Meta]]&gt;0),"Sí","No")</f>
        <v>No</v>
      </c>
    </row>
    <row r="213" spans="1:10" x14ac:dyDescent="0.25">
      <c r="A213" s="1" t="s">
        <v>440</v>
      </c>
      <c r="B213" s="1" t="s">
        <v>441</v>
      </c>
      <c r="C213" s="1" t="s">
        <v>442</v>
      </c>
      <c r="D213">
        <v>220001</v>
      </c>
      <c r="E213" s="2" t="s">
        <v>33</v>
      </c>
      <c r="F213" s="4" t="s">
        <v>17</v>
      </c>
      <c r="J213" s="3" t="str">
        <f>IF(AND(Tabla11521[[#This Row],[Valor logrado]]&gt;=Tabla11521[[#This Row],[Meta]],Tabla11521[[#This Row],[Valor logrado]]&gt;0,Tabla11521[[#This Row],[Meta]]&gt;0),"Sí","No")</f>
        <v>No</v>
      </c>
    </row>
    <row r="214" spans="1:10" x14ac:dyDescent="0.25">
      <c r="A214" s="1" t="s">
        <v>440</v>
      </c>
      <c r="B214" s="1" t="s">
        <v>441</v>
      </c>
      <c r="C214" s="1" t="s">
        <v>443</v>
      </c>
      <c r="D214">
        <v>220000</v>
      </c>
      <c r="E214" s="2" t="s">
        <v>16</v>
      </c>
      <c r="F214" s="4">
        <v>1</v>
      </c>
      <c r="J214" s="3" t="str">
        <f>IF(AND(Tabla11521[[#This Row],[Valor logrado]]&gt;=Tabla11521[[#This Row],[Meta]],Tabla11521[[#This Row],[Valor logrado]]&gt;0,Tabla11521[[#This Row],[Meta]]&gt;0),"Sí","No")</f>
        <v>No</v>
      </c>
    </row>
    <row r="215" spans="1:10" x14ac:dyDescent="0.25">
      <c r="A215" s="1" t="s">
        <v>440</v>
      </c>
      <c r="B215" s="1" t="s">
        <v>444</v>
      </c>
      <c r="C215" s="1" t="s">
        <v>445</v>
      </c>
      <c r="D215">
        <v>220005</v>
      </c>
      <c r="E215" s="2" t="s">
        <v>13</v>
      </c>
      <c r="F215" s="4" t="s">
        <v>17</v>
      </c>
      <c r="J215" s="3" t="str">
        <f>IF(AND(Tabla11521[[#This Row],[Valor logrado]]&gt;=Tabla11521[[#This Row],[Meta]],Tabla11521[[#This Row],[Valor logrado]]&gt;0,Tabla11521[[#This Row],[Meta]]&gt;0),"Sí","No")</f>
        <v>No</v>
      </c>
    </row>
    <row r="216" spans="1:10" x14ac:dyDescent="0.25">
      <c r="A216" s="1" t="s">
        <v>440</v>
      </c>
      <c r="B216" s="1" t="s">
        <v>444</v>
      </c>
      <c r="C216" s="1" t="s">
        <v>446</v>
      </c>
      <c r="D216">
        <v>220009</v>
      </c>
      <c r="E216" s="2" t="s">
        <v>33</v>
      </c>
      <c r="F216" s="4" t="s">
        <v>17</v>
      </c>
      <c r="J216" s="3" t="str">
        <f>IF(AND(Tabla11521[[#This Row],[Valor logrado]]&gt;=Tabla11521[[#This Row],[Meta]],Tabla11521[[#This Row],[Valor logrado]]&gt;0,Tabla11521[[#This Row],[Meta]]&gt;0),"Sí","No")</f>
        <v>No</v>
      </c>
    </row>
    <row r="217" spans="1:10" x14ac:dyDescent="0.25">
      <c r="A217" s="1" t="s">
        <v>440</v>
      </c>
      <c r="B217" s="1" t="s">
        <v>444</v>
      </c>
      <c r="C217" s="1" t="s">
        <v>447</v>
      </c>
      <c r="D217">
        <v>220007</v>
      </c>
      <c r="E217" s="2" t="s">
        <v>33</v>
      </c>
      <c r="F217" s="4" t="s">
        <v>17</v>
      </c>
      <c r="J217" s="3" t="str">
        <f>IF(AND(Tabla11521[[#This Row],[Valor logrado]]&gt;=Tabla11521[[#This Row],[Meta]],Tabla11521[[#This Row],[Valor logrado]]&gt;0,Tabla11521[[#This Row],[Meta]]&gt;0),"Sí","No")</f>
        <v>No</v>
      </c>
    </row>
    <row r="218" spans="1:10" x14ac:dyDescent="0.25">
      <c r="A218" s="1" t="s">
        <v>440</v>
      </c>
      <c r="B218" s="1" t="s">
        <v>448</v>
      </c>
      <c r="C218" s="1" t="s">
        <v>449</v>
      </c>
      <c r="D218">
        <v>220003</v>
      </c>
      <c r="E218" s="2" t="s">
        <v>33</v>
      </c>
      <c r="F218" s="4" t="s">
        <v>17</v>
      </c>
      <c r="J218" s="3" t="str">
        <f>IF(AND(Tabla11521[[#This Row],[Valor logrado]]&gt;=Tabla11521[[#This Row],[Meta]],Tabla11521[[#This Row],[Valor logrado]]&gt;0,Tabla11521[[#This Row],[Meta]]&gt;0),"Sí","No")</f>
        <v>No</v>
      </c>
    </row>
    <row r="219" spans="1:10" x14ac:dyDescent="0.25">
      <c r="A219" s="1" t="s">
        <v>440</v>
      </c>
      <c r="B219" s="1" t="s">
        <v>448</v>
      </c>
      <c r="C219" s="1" t="s">
        <v>450</v>
      </c>
      <c r="D219">
        <v>220006</v>
      </c>
      <c r="E219" s="2" t="s">
        <v>13</v>
      </c>
      <c r="F219" s="4" t="s">
        <v>17</v>
      </c>
      <c r="J219" s="3" t="str">
        <f>IF(AND(Tabla11521[[#This Row],[Valor logrado]]&gt;=Tabla11521[[#This Row],[Meta]],Tabla11521[[#This Row],[Valor logrado]]&gt;0,Tabla11521[[#This Row],[Meta]]&gt;0),"Sí","No")</f>
        <v>No</v>
      </c>
    </row>
    <row r="220" spans="1:10" x14ac:dyDescent="0.25">
      <c r="A220" s="1" t="s">
        <v>440</v>
      </c>
      <c r="B220" s="1" t="s">
        <v>451</v>
      </c>
      <c r="C220" s="1" t="s">
        <v>452</v>
      </c>
      <c r="D220">
        <v>220010</v>
      </c>
      <c r="E220" s="2" t="s">
        <v>13</v>
      </c>
      <c r="F220" s="4" t="s">
        <v>17</v>
      </c>
      <c r="J220" s="3" t="str">
        <f>IF(AND(Tabla11521[[#This Row],[Valor logrado]]&gt;=Tabla11521[[#This Row],[Meta]],Tabla11521[[#This Row],[Valor logrado]]&gt;0,Tabla11521[[#This Row],[Meta]]&gt;0),"Sí","No")</f>
        <v>No</v>
      </c>
    </row>
    <row r="221" spans="1:10" x14ac:dyDescent="0.25">
      <c r="A221" s="1" t="s">
        <v>440</v>
      </c>
      <c r="B221" s="1" t="s">
        <v>453</v>
      </c>
      <c r="C221" s="1" t="s">
        <v>454</v>
      </c>
      <c r="D221">
        <v>220004</v>
      </c>
      <c r="E221" s="2" t="s">
        <v>13</v>
      </c>
      <c r="F221" s="4" t="s">
        <v>17</v>
      </c>
      <c r="J221" s="3" t="str">
        <f>IF(AND(Tabla11521[[#This Row],[Valor logrado]]&gt;=Tabla11521[[#This Row],[Meta]],Tabla11521[[#This Row],[Valor logrado]]&gt;0,Tabla11521[[#This Row],[Meta]]&gt;0),"Sí","No")</f>
        <v>No</v>
      </c>
    </row>
    <row r="222" spans="1:10" x14ac:dyDescent="0.25">
      <c r="A222" s="1" t="s">
        <v>440</v>
      </c>
      <c r="B222" s="1" t="s">
        <v>455</v>
      </c>
      <c r="C222" s="1" t="s">
        <v>456</v>
      </c>
      <c r="D222">
        <v>220008</v>
      </c>
      <c r="E222" s="2" t="s">
        <v>13</v>
      </c>
      <c r="F222" s="4" t="s">
        <v>17</v>
      </c>
      <c r="J222" s="3" t="str">
        <f>IF(AND(Tabla11521[[#This Row],[Valor logrado]]&gt;=Tabla11521[[#This Row],[Meta]],Tabla11521[[#This Row],[Valor logrado]]&gt;0,Tabla11521[[#This Row],[Meta]]&gt;0),"Sí","No")</f>
        <v>No</v>
      </c>
    </row>
    <row r="223" spans="1:10" x14ac:dyDescent="0.25">
      <c r="A223" s="1" t="s">
        <v>440</v>
      </c>
      <c r="B223" s="1" t="s">
        <v>457</v>
      </c>
      <c r="C223" s="1" t="s">
        <v>458</v>
      </c>
      <c r="D223">
        <v>220002</v>
      </c>
      <c r="E223" s="2" t="s">
        <v>13</v>
      </c>
      <c r="F223" s="4" t="s">
        <v>17</v>
      </c>
      <c r="J223" s="3" t="str">
        <f>IF(AND(Tabla11521[[#This Row],[Valor logrado]]&gt;=Tabla11521[[#This Row],[Meta]],Tabla11521[[#This Row],[Valor logrado]]&gt;0,Tabla11521[[#This Row],[Meta]]&gt;0),"Sí","No")</f>
        <v>No</v>
      </c>
    </row>
    <row r="224" spans="1:10" x14ac:dyDescent="0.25">
      <c r="A224" s="1" t="s">
        <v>459</v>
      </c>
      <c r="B224" s="1" t="s">
        <v>460</v>
      </c>
      <c r="C224" s="1" t="s">
        <v>461</v>
      </c>
      <c r="D224">
        <v>230003</v>
      </c>
      <c r="E224" s="2" t="s">
        <v>33</v>
      </c>
      <c r="F224" s="4" t="s">
        <v>17</v>
      </c>
      <c r="J224" s="3" t="str">
        <f>IF(AND(Tabla11521[[#This Row],[Valor logrado]]&gt;=Tabla11521[[#This Row],[Meta]],Tabla11521[[#This Row],[Valor logrado]]&gt;0,Tabla11521[[#This Row],[Meta]]&gt;0),"Sí","No")</f>
        <v>No</v>
      </c>
    </row>
    <row r="225" spans="1:10" x14ac:dyDescent="0.25">
      <c r="A225" s="1" t="s">
        <v>459</v>
      </c>
      <c r="B225" s="1" t="s">
        <v>460</v>
      </c>
      <c r="C225" s="1" t="s">
        <v>462</v>
      </c>
      <c r="D225">
        <v>230002</v>
      </c>
      <c r="E225" s="2" t="s">
        <v>33</v>
      </c>
      <c r="F225" s="4" t="s">
        <v>17</v>
      </c>
      <c r="J225" s="3" t="str">
        <f>IF(AND(Tabla11521[[#This Row],[Valor logrado]]&gt;=Tabla11521[[#This Row],[Meta]],Tabla11521[[#This Row],[Valor logrado]]&gt;0,Tabla11521[[#This Row],[Meta]]&gt;0),"Sí","No")</f>
        <v>No</v>
      </c>
    </row>
    <row r="226" spans="1:10" x14ac:dyDescent="0.25">
      <c r="A226" s="1" t="s">
        <v>459</v>
      </c>
      <c r="B226" s="1" t="s">
        <v>460</v>
      </c>
      <c r="C226" s="1" t="s">
        <v>463</v>
      </c>
      <c r="D226">
        <v>230004</v>
      </c>
      <c r="E226" s="2" t="s">
        <v>33</v>
      </c>
      <c r="F226" s="4" t="s">
        <v>17</v>
      </c>
      <c r="J226" s="3" t="str">
        <f>IF(AND(Tabla11521[[#This Row],[Valor logrado]]&gt;=Tabla11521[[#This Row],[Meta]],Tabla11521[[#This Row],[Valor logrado]]&gt;0,Tabla11521[[#This Row],[Meta]]&gt;0),"Sí","No")</f>
        <v>No</v>
      </c>
    </row>
    <row r="227" spans="1:10" x14ac:dyDescent="0.25">
      <c r="A227" s="1" t="s">
        <v>459</v>
      </c>
      <c r="B227" s="1" t="s">
        <v>460</v>
      </c>
      <c r="C227" s="1" t="s">
        <v>464</v>
      </c>
      <c r="D227">
        <v>230000</v>
      </c>
      <c r="E227" s="2" t="s">
        <v>16</v>
      </c>
      <c r="F227" s="4">
        <v>1</v>
      </c>
      <c r="J227" s="3" t="str">
        <f>IF(AND(Tabla11521[[#This Row],[Valor logrado]]&gt;=Tabla11521[[#This Row],[Meta]],Tabla11521[[#This Row],[Valor logrado]]&gt;0,Tabla11521[[#This Row],[Meta]]&gt;0),"Sí","No")</f>
        <v>No</v>
      </c>
    </row>
    <row r="228" spans="1:10" x14ac:dyDescent="0.25">
      <c r="A228" s="1" t="s">
        <v>459</v>
      </c>
      <c r="B228" s="1" t="s">
        <v>465</v>
      </c>
      <c r="C228" s="1" t="s">
        <v>466</v>
      </c>
      <c r="D228">
        <v>230001</v>
      </c>
      <c r="E228" s="2" t="s">
        <v>13</v>
      </c>
      <c r="F228" s="4" t="s">
        <v>17</v>
      </c>
      <c r="J228" s="3" t="str">
        <f>IF(AND(Tabla11521[[#This Row],[Valor logrado]]&gt;=Tabla11521[[#This Row],[Meta]],Tabla11521[[#This Row],[Valor logrado]]&gt;0,Tabla11521[[#This Row],[Meta]]&gt;0),"Sí","No")</f>
        <v>No</v>
      </c>
    </row>
    <row r="229" spans="1:10" x14ac:dyDescent="0.25">
      <c r="A229" s="1" t="s">
        <v>467</v>
      </c>
      <c r="B229" s="1" t="s">
        <v>468</v>
      </c>
      <c r="C229" s="1" t="s">
        <v>469</v>
      </c>
      <c r="D229">
        <v>240000</v>
      </c>
      <c r="E229" s="2" t="s">
        <v>16</v>
      </c>
      <c r="F229" s="4" t="s">
        <v>17</v>
      </c>
      <c r="J229" s="3" t="str">
        <f>IF(AND(Tabla11521[[#This Row],[Valor logrado]]&gt;=Tabla11521[[#This Row],[Meta]],Tabla11521[[#This Row],[Valor logrado]]&gt;0,Tabla11521[[#This Row],[Meta]]&gt;0),"Sí","No")</f>
        <v>No</v>
      </c>
    </row>
    <row r="230" spans="1:10" x14ac:dyDescent="0.25">
      <c r="A230" s="1" t="s">
        <v>467</v>
      </c>
      <c r="B230" s="1" t="s">
        <v>470</v>
      </c>
      <c r="C230" s="1" t="s">
        <v>471</v>
      </c>
      <c r="D230">
        <v>240001</v>
      </c>
      <c r="E230" s="2" t="s">
        <v>13</v>
      </c>
      <c r="F230" s="4" t="s">
        <v>17</v>
      </c>
      <c r="J230" s="3" t="str">
        <f>IF(AND(Tabla11521[[#This Row],[Valor logrado]]&gt;=Tabla11521[[#This Row],[Meta]],Tabla11521[[#This Row],[Valor logrado]]&gt;0,Tabla11521[[#This Row],[Meta]]&gt;0),"Sí","No")</f>
        <v>No</v>
      </c>
    </row>
    <row r="231" spans="1:10" ht="25.5" x14ac:dyDescent="0.25">
      <c r="A231" s="1" t="s">
        <v>467</v>
      </c>
      <c r="B231" s="1" t="s">
        <v>472</v>
      </c>
      <c r="C231" s="1" t="s">
        <v>473</v>
      </c>
      <c r="D231">
        <v>240002</v>
      </c>
      <c r="E231" s="2" t="s">
        <v>13</v>
      </c>
      <c r="F231" s="4" t="s">
        <v>17</v>
      </c>
      <c r="J231" s="3" t="str">
        <f>IF(AND(Tabla11521[[#This Row],[Valor logrado]]&gt;=Tabla11521[[#This Row],[Meta]],Tabla11521[[#This Row],[Valor logrado]]&gt;0,Tabla11521[[#This Row],[Meta]]&gt;0),"Sí","No")</f>
        <v>No</v>
      </c>
    </row>
    <row r="232" spans="1:10" x14ac:dyDescent="0.25">
      <c r="A232" s="1" t="s">
        <v>467</v>
      </c>
      <c r="B232" s="1" t="s">
        <v>474</v>
      </c>
      <c r="C232" s="1" t="s">
        <v>475</v>
      </c>
      <c r="D232">
        <v>240003</v>
      </c>
      <c r="E232" s="2" t="s">
        <v>13</v>
      </c>
      <c r="F232" s="4" t="s">
        <v>17</v>
      </c>
      <c r="J232" s="3" t="str">
        <f>IF(AND(Tabla11521[[#This Row],[Valor logrado]]&gt;=Tabla11521[[#This Row],[Meta]],Tabla11521[[#This Row],[Valor logrado]]&gt;0,Tabla11521[[#This Row],[Meta]]&gt;0),"Sí","No")</f>
        <v>No</v>
      </c>
    </row>
    <row r="233" spans="1:10" x14ac:dyDescent="0.25">
      <c r="A233" s="1" t="s">
        <v>476</v>
      </c>
      <c r="B233" s="1" t="s">
        <v>477</v>
      </c>
      <c r="C233" s="1" t="s">
        <v>478</v>
      </c>
      <c r="D233">
        <v>250000</v>
      </c>
      <c r="E233" s="2" t="s">
        <v>16</v>
      </c>
      <c r="F233" s="4" t="s">
        <v>17</v>
      </c>
      <c r="J233" s="3" t="str">
        <f>IF(AND(Tabla11521[[#This Row],[Valor logrado]]&gt;=Tabla11521[[#This Row],[Meta]],Tabla11521[[#This Row],[Valor logrado]]&gt;0,Tabla11521[[#This Row],[Meta]]&gt;0),"Sí","No")</f>
        <v>No</v>
      </c>
    </row>
    <row r="234" spans="1:10" x14ac:dyDescent="0.25">
      <c r="A234" s="1" t="s">
        <v>476</v>
      </c>
      <c r="B234" s="1" t="s">
        <v>479</v>
      </c>
      <c r="C234" s="1" t="s">
        <v>480</v>
      </c>
      <c r="D234">
        <v>250004</v>
      </c>
      <c r="E234" s="2" t="s">
        <v>13</v>
      </c>
      <c r="F234" s="4" t="s">
        <v>17</v>
      </c>
      <c r="J234" s="3" t="str">
        <f>IF(AND(Tabla11521[[#This Row],[Valor logrado]]&gt;=Tabla11521[[#This Row],[Meta]],Tabla11521[[#This Row],[Valor logrado]]&gt;0,Tabla11521[[#This Row],[Meta]]&gt;0),"Sí","No")</f>
        <v>No</v>
      </c>
    </row>
    <row r="235" spans="1:10" x14ac:dyDescent="0.25">
      <c r="A235" s="1" t="s">
        <v>476</v>
      </c>
      <c r="B235" s="1" t="s">
        <v>481</v>
      </c>
      <c r="C235" s="1" t="s">
        <v>482</v>
      </c>
      <c r="D235">
        <v>250002</v>
      </c>
      <c r="E235" s="2" t="s">
        <v>13</v>
      </c>
      <c r="F235" s="4" t="s">
        <v>17</v>
      </c>
      <c r="J235" s="3" t="str">
        <f>IF(AND(Tabla11521[[#This Row],[Valor logrado]]&gt;=Tabla11521[[#This Row],[Meta]],Tabla11521[[#This Row],[Valor logrado]]&gt;0,Tabla11521[[#This Row],[Meta]]&gt;0),"Sí","No")</f>
        <v>No</v>
      </c>
    </row>
    <row r="236" spans="1:10" x14ac:dyDescent="0.25">
      <c r="A236" s="1" t="s">
        <v>476</v>
      </c>
      <c r="B236" s="1" t="s">
        <v>483</v>
      </c>
      <c r="C236" s="1" t="s">
        <v>484</v>
      </c>
      <c r="D236">
        <v>250001</v>
      </c>
      <c r="E236" s="2" t="s">
        <v>13</v>
      </c>
      <c r="F236" s="4" t="s">
        <v>17</v>
      </c>
      <c r="J236" s="3" t="str">
        <f>IF(AND(Tabla11521[[#This Row],[Valor logrado]]&gt;=Tabla11521[[#This Row],[Meta]],Tabla11521[[#This Row],[Valor logrado]]&gt;0,Tabla11521[[#This Row],[Meta]]&gt;0),"Sí","No")</f>
        <v>No</v>
      </c>
    </row>
    <row r="237" spans="1:10" x14ac:dyDescent="0.25">
      <c r="A237" s="1" t="s">
        <v>476</v>
      </c>
      <c r="B237" s="1" t="s">
        <v>485</v>
      </c>
      <c r="C237" s="1" t="s">
        <v>486</v>
      </c>
      <c r="D237">
        <v>250003</v>
      </c>
      <c r="E237" s="2" t="s">
        <v>13</v>
      </c>
      <c r="F237" s="4" t="s">
        <v>17</v>
      </c>
      <c r="J237" s="3" t="str">
        <f>IF(AND(Tabla11521[[#This Row],[Valor logrado]]&gt;=Tabla11521[[#This Row],[Meta]],Tabla11521[[#This Row],[Valor logrado]]&gt;0,Tabla11521[[#This Row],[Meta]]&gt;0),"Sí","No")</f>
        <v>No</v>
      </c>
    </row>
    <row r="238" spans="1:10" x14ac:dyDescent="0.25">
      <c r="A238" s="1" t="s">
        <v>487</v>
      </c>
      <c r="B238" s="1" t="s">
        <v>488</v>
      </c>
      <c r="C238" s="1" t="s">
        <v>489</v>
      </c>
      <c r="D238">
        <v>150200</v>
      </c>
      <c r="E238" s="2" t="s">
        <v>16</v>
      </c>
      <c r="F238" s="4">
        <v>1</v>
      </c>
      <c r="J238" s="3" t="str">
        <f>IF(AND(Tabla11521[[#This Row],[Valor logrado]]&gt;=Tabla11521[[#This Row],[Meta]],Tabla11521[[#This Row],[Valor logrado]]&gt;0,Tabla11521[[#This Row],[Meta]]&gt;0),"Sí","No")</f>
        <v>No</v>
      </c>
    </row>
    <row r="239" spans="1:10" x14ac:dyDescent="0.25">
      <c r="A239" s="1" t="s">
        <v>487</v>
      </c>
      <c r="B239" s="1" t="s">
        <v>490</v>
      </c>
      <c r="C239" s="1" t="s">
        <v>491</v>
      </c>
      <c r="D239">
        <v>150201</v>
      </c>
      <c r="E239" s="2" t="s">
        <v>13</v>
      </c>
      <c r="F239" s="4" t="s">
        <v>17</v>
      </c>
      <c r="J239" s="3" t="str">
        <f>IF(AND(Tabla11521[[#This Row],[Valor logrado]]&gt;=Tabla11521[[#This Row],[Meta]],Tabla11521[[#This Row],[Valor logrado]]&gt;0,Tabla11521[[#This Row],[Meta]]&gt;0),"Sí","No")</f>
        <v>No</v>
      </c>
    </row>
    <row r="240" spans="1:10" x14ac:dyDescent="0.25">
      <c r="A240" s="1" t="s">
        <v>487</v>
      </c>
      <c r="B240" s="1" t="s">
        <v>492</v>
      </c>
      <c r="C240" s="1" t="s">
        <v>493</v>
      </c>
      <c r="D240">
        <v>150202</v>
      </c>
      <c r="E240" s="2" t="s">
        <v>13</v>
      </c>
      <c r="F240" s="4" t="s">
        <v>17</v>
      </c>
      <c r="J240" s="3" t="str">
        <f>IF(AND(Tabla11521[[#This Row],[Valor logrado]]&gt;=Tabla11521[[#This Row],[Meta]],Tabla11521[[#This Row],[Valor logrado]]&gt;0,Tabla11521[[#This Row],[Meta]]&gt;0),"Sí","No")</f>
        <v>No</v>
      </c>
    </row>
    <row r="241" spans="1:10" x14ac:dyDescent="0.25">
      <c r="A241" s="1" t="s">
        <v>487</v>
      </c>
      <c r="B241" s="1" t="s">
        <v>494</v>
      </c>
      <c r="C241" s="1" t="s">
        <v>495</v>
      </c>
      <c r="D241">
        <v>150203</v>
      </c>
      <c r="E241" s="2" t="s">
        <v>13</v>
      </c>
      <c r="F241" s="4" t="s">
        <v>17</v>
      </c>
      <c r="J241" s="3" t="str">
        <f>IF(AND(Tabla11521[[#This Row],[Valor logrado]]&gt;=Tabla11521[[#This Row],[Meta]],Tabla11521[[#This Row],[Valor logrado]]&gt;0,Tabla11521[[#This Row],[Meta]]&gt;0),"Sí","No")</f>
        <v>No</v>
      </c>
    </row>
    <row r="242" spans="1:10" x14ac:dyDescent="0.25">
      <c r="A242" s="1" t="s">
        <v>487</v>
      </c>
      <c r="B242" s="1" t="s">
        <v>496</v>
      </c>
      <c r="C242" s="1" t="s">
        <v>497</v>
      </c>
      <c r="D242">
        <v>150204</v>
      </c>
      <c r="E242" s="2" t="s">
        <v>13</v>
      </c>
      <c r="F242" s="4" t="s">
        <v>17</v>
      </c>
      <c r="J242" s="3" t="str">
        <f>IF(AND(Tabla11521[[#This Row],[Valor logrado]]&gt;=Tabla11521[[#This Row],[Meta]],Tabla11521[[#This Row],[Valor logrado]]&gt;0,Tabla11521[[#This Row],[Meta]]&gt;0),"Sí","No")</f>
        <v>No</v>
      </c>
    </row>
    <row r="243" spans="1:10" x14ac:dyDescent="0.25">
      <c r="A243" s="1" t="s">
        <v>487</v>
      </c>
      <c r="B243" s="1" t="s">
        <v>498</v>
      </c>
      <c r="C243" s="1" t="s">
        <v>499</v>
      </c>
      <c r="D243">
        <v>150205</v>
      </c>
      <c r="E243" s="2" t="s">
        <v>13</v>
      </c>
      <c r="F243" s="4" t="s">
        <v>17</v>
      </c>
      <c r="J243" s="3" t="str">
        <f>IF(AND(Tabla11521[[#This Row],[Valor logrado]]&gt;=Tabla11521[[#This Row],[Meta]],Tabla11521[[#This Row],[Valor logrado]]&gt;0,Tabla11521[[#This Row],[Meta]]&gt;0),"Sí","No")</f>
        <v>No</v>
      </c>
    </row>
    <row r="244" spans="1:10" x14ac:dyDescent="0.25">
      <c r="A244" s="1" t="s">
        <v>487</v>
      </c>
      <c r="B244" s="1" t="s">
        <v>500</v>
      </c>
      <c r="C244" s="1" t="s">
        <v>501</v>
      </c>
      <c r="D244">
        <v>150206</v>
      </c>
      <c r="E244" s="2" t="s">
        <v>13</v>
      </c>
      <c r="F244" s="4" t="s">
        <v>17</v>
      </c>
      <c r="J244" s="3" t="str">
        <f>IF(AND(Tabla11521[[#This Row],[Valor logrado]]&gt;=Tabla11521[[#This Row],[Meta]],Tabla11521[[#This Row],[Valor logrado]]&gt;0,Tabla11521[[#This Row],[Meta]]&gt;0),"Sí","No")</f>
        <v>No</v>
      </c>
    </row>
    <row r="245" spans="1:10" x14ac:dyDescent="0.25">
      <c r="A245" s="1" t="s">
        <v>487</v>
      </c>
      <c r="B245" s="1" t="s">
        <v>502</v>
      </c>
      <c r="C245" s="1" t="s">
        <v>503</v>
      </c>
      <c r="D245">
        <v>150207</v>
      </c>
      <c r="E245" s="2" t="s">
        <v>13</v>
      </c>
      <c r="F245" s="4" t="s">
        <v>17</v>
      </c>
      <c r="J245" s="3" t="str">
        <f>IF(AND(Tabla11521[[#This Row],[Valor logrado]]&gt;=Tabla11521[[#This Row],[Meta]],Tabla11521[[#This Row],[Valor logrado]]&gt;0,Tabla11521[[#This Row],[Meta]]&gt;0),"Sí","No")</f>
        <v>No</v>
      </c>
    </row>
    <row r="246" spans="1:10" x14ac:dyDescent="0.25">
      <c r="A246" s="1" t="s">
        <v>487</v>
      </c>
      <c r="B246" s="1" t="s">
        <v>504</v>
      </c>
      <c r="C246" s="1" t="s">
        <v>505</v>
      </c>
      <c r="D246">
        <v>150208</v>
      </c>
      <c r="E246" s="2" t="s">
        <v>13</v>
      </c>
      <c r="F246" s="4" t="s">
        <v>17</v>
      </c>
      <c r="J246" s="3" t="str">
        <f>IF(AND(Tabla11521[[#This Row],[Valor logrado]]&gt;=Tabla11521[[#This Row],[Meta]],Tabla11521[[#This Row],[Valor logrado]]&gt;0,Tabla11521[[#This Row],[Meta]]&gt;0),"Sí","No")</f>
        <v>No</v>
      </c>
    </row>
    <row r="247" spans="1:10" x14ac:dyDescent="0.25">
      <c r="A247" s="1" t="s">
        <v>487</v>
      </c>
      <c r="B247" s="1" t="s">
        <v>506</v>
      </c>
      <c r="C247" s="1" t="s">
        <v>507</v>
      </c>
      <c r="D247">
        <v>150209</v>
      </c>
      <c r="E247" s="2" t="s">
        <v>13</v>
      </c>
      <c r="F247" s="4" t="s">
        <v>17</v>
      </c>
      <c r="J247" s="3" t="str">
        <f>IF(AND(Tabla11521[[#This Row],[Valor logrado]]&gt;=Tabla11521[[#This Row],[Meta]],Tabla11521[[#This Row],[Valor logrado]]&gt;0,Tabla11521[[#This Row],[Meta]]&gt;0),"Sí","No")</f>
        <v>No</v>
      </c>
    </row>
    <row r="248" spans="1:10" x14ac:dyDescent="0.25">
      <c r="A248" s="1" t="s">
        <v>508</v>
      </c>
      <c r="B248" s="1" t="s">
        <v>509</v>
      </c>
      <c r="C248" s="1" t="s">
        <v>510</v>
      </c>
      <c r="D248">
        <v>70101</v>
      </c>
      <c r="E248" s="2" t="s">
        <v>16</v>
      </c>
      <c r="F248" s="4" t="s">
        <v>17</v>
      </c>
      <c r="J248" s="3" t="str">
        <f>IF(AND(Tabla11521[[#This Row],[Valor logrado]]&gt;=Tabla11521[[#This Row],[Meta]],Tabla11521[[#This Row],[Valor logrado]]&gt;0,Tabla11521[[#This Row],[Meta]]&gt;0),"Sí","No")</f>
        <v>No</v>
      </c>
    </row>
    <row r="249" spans="1:10" x14ac:dyDescent="0.25">
      <c r="A249" s="1" t="s">
        <v>508</v>
      </c>
      <c r="B249" s="1" t="s">
        <v>511</v>
      </c>
      <c r="C249" s="1" t="s">
        <v>512</v>
      </c>
      <c r="D249">
        <v>70102</v>
      </c>
      <c r="E249" s="2" t="s">
        <v>13</v>
      </c>
      <c r="F249" s="4" t="s">
        <v>17</v>
      </c>
      <c r="J249" s="3" t="str">
        <f>IF(AND(Tabla11521[[#This Row],[Valor logrado]]&gt;=Tabla11521[[#This Row],[Meta]],Tabla11521[[#This Row],[Valor logrado]]&gt;0,Tabla11521[[#This Row],[Meta]]&gt;0),"Sí","No")</f>
        <v>No</v>
      </c>
    </row>
  </sheetData>
  <pageMargins left="0.7" right="0.7" top="0.75" bottom="0.75" header="0.3" footer="0.3"/>
  <tableParts count="1">
    <tablePart r:id="rId1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4099A9-D787-47AB-895A-5C764F084558}">
  <sheetPr codeName="Hoja21">
    <tabColor theme="3" tint="0.59999389629810485"/>
  </sheetPr>
  <dimension ref="A1:J249"/>
  <sheetViews>
    <sheetView workbookViewId="0"/>
  </sheetViews>
  <sheetFormatPr baseColWidth="10" defaultColWidth="11.42578125" defaultRowHeight="15" x14ac:dyDescent="0.25"/>
  <cols>
    <col min="1" max="1" width="21.7109375" bestFit="1" customWidth="1"/>
    <col min="2" max="2" width="74.85546875" customWidth="1"/>
    <col min="3" max="3" width="36.28515625" customWidth="1"/>
    <col min="4" max="4" width="25.140625" customWidth="1"/>
    <col min="5" max="5" width="17.7109375" bestFit="1" customWidth="1"/>
    <col min="6" max="6" width="14.7109375" style="4" customWidth="1"/>
    <col min="7" max="7" width="13.28515625" style="3" customWidth="1"/>
    <col min="8" max="8" width="15.28515625" style="3" customWidth="1"/>
    <col min="9" max="9" width="15" style="4" customWidth="1"/>
    <col min="10" max="10" width="15.85546875" style="3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4" t="s">
        <v>5</v>
      </c>
      <c r="G1" s="3" t="s">
        <v>6</v>
      </c>
      <c r="H1" s="3" t="s">
        <v>7</v>
      </c>
      <c r="I1" s="4" t="s">
        <v>8</v>
      </c>
      <c r="J1" s="3" t="s">
        <v>9</v>
      </c>
    </row>
    <row r="2" spans="1:10" x14ac:dyDescent="0.25">
      <c r="A2" s="1" t="s">
        <v>10</v>
      </c>
      <c r="B2" s="1" t="s">
        <v>11</v>
      </c>
      <c r="C2" s="1" t="s">
        <v>12</v>
      </c>
      <c r="D2">
        <v>150102</v>
      </c>
      <c r="E2" s="2" t="s">
        <v>13</v>
      </c>
      <c r="F2" s="4" t="s">
        <v>17</v>
      </c>
      <c r="J2" s="3" t="str">
        <f>IF(AND(Tabla11522[[#This Row],[Valor logrado]]&gt;=Tabla11522[[#This Row],[Meta]],Tabla11522[[#This Row],[Valor logrado]]&gt;0,Tabla11522[[#This Row],[Meta]]&gt;0),"Sí","No")</f>
        <v>No</v>
      </c>
    </row>
    <row r="3" spans="1:10" x14ac:dyDescent="0.25">
      <c r="A3" s="1" t="s">
        <v>10</v>
      </c>
      <c r="B3" s="1" t="s">
        <v>14</v>
      </c>
      <c r="C3" s="1" t="s">
        <v>15</v>
      </c>
      <c r="D3">
        <v>150101</v>
      </c>
      <c r="E3" s="2" t="s">
        <v>16</v>
      </c>
      <c r="F3" s="4">
        <v>1</v>
      </c>
      <c r="J3" s="3" t="str">
        <f>IF(AND(Tabla11522[[#This Row],[Valor logrado]]&gt;=Tabla11522[[#This Row],[Meta]],Tabla11522[[#This Row],[Valor logrado]]&gt;0,Tabla11522[[#This Row],[Meta]]&gt;0),"Sí","No")</f>
        <v>No</v>
      </c>
    </row>
    <row r="4" spans="1:10" x14ac:dyDescent="0.25">
      <c r="A4" s="1" t="s">
        <v>10</v>
      </c>
      <c r="B4" s="1" t="s">
        <v>18</v>
      </c>
      <c r="C4" s="1" t="s">
        <v>19</v>
      </c>
      <c r="D4">
        <v>150103</v>
      </c>
      <c r="E4" s="2" t="s">
        <v>13</v>
      </c>
      <c r="F4" s="4" t="s">
        <v>17</v>
      </c>
      <c r="J4" s="3" t="str">
        <f>IF(AND(Tabla11522[[#This Row],[Valor logrado]]&gt;=Tabla11522[[#This Row],[Meta]],Tabla11522[[#This Row],[Valor logrado]]&gt;0,Tabla11522[[#This Row],[Meta]]&gt;0),"Sí","No")</f>
        <v>No</v>
      </c>
    </row>
    <row r="5" spans="1:10" x14ac:dyDescent="0.25">
      <c r="A5" s="1" t="s">
        <v>10</v>
      </c>
      <c r="B5" s="1" t="s">
        <v>20</v>
      </c>
      <c r="C5" s="1" t="s">
        <v>21</v>
      </c>
      <c r="D5">
        <v>150104</v>
      </c>
      <c r="E5" s="2" t="s">
        <v>13</v>
      </c>
      <c r="F5" s="4" t="s">
        <v>17</v>
      </c>
      <c r="J5" s="3" t="str">
        <f>IF(AND(Tabla11522[[#This Row],[Valor logrado]]&gt;=Tabla11522[[#This Row],[Meta]],Tabla11522[[#This Row],[Valor logrado]]&gt;0,Tabla11522[[#This Row],[Meta]]&gt;0),"Sí","No")</f>
        <v>No</v>
      </c>
    </row>
    <row r="6" spans="1:10" x14ac:dyDescent="0.25">
      <c r="A6" s="1" t="s">
        <v>10</v>
      </c>
      <c r="B6" s="1" t="s">
        <v>22</v>
      </c>
      <c r="C6" s="1" t="s">
        <v>23</v>
      </c>
      <c r="D6">
        <v>150105</v>
      </c>
      <c r="E6" s="2" t="s">
        <v>13</v>
      </c>
      <c r="F6" s="4" t="s">
        <v>17</v>
      </c>
      <c r="J6" s="3" t="str">
        <f>IF(AND(Tabla11522[[#This Row],[Valor logrado]]&gt;=Tabla11522[[#This Row],[Meta]],Tabla11522[[#This Row],[Valor logrado]]&gt;0,Tabla11522[[#This Row],[Meta]]&gt;0),"Sí","No")</f>
        <v>No</v>
      </c>
    </row>
    <row r="7" spans="1:10" x14ac:dyDescent="0.25">
      <c r="A7" s="1" t="s">
        <v>10</v>
      </c>
      <c r="B7" s="1" t="s">
        <v>24</v>
      </c>
      <c r="C7" s="1" t="s">
        <v>25</v>
      </c>
      <c r="D7">
        <v>150106</v>
      </c>
      <c r="E7" s="2" t="s">
        <v>13</v>
      </c>
      <c r="F7" s="4" t="s">
        <v>17</v>
      </c>
      <c r="J7" s="3" t="str">
        <f>IF(AND(Tabla11522[[#This Row],[Valor logrado]]&gt;=Tabla11522[[#This Row],[Meta]],Tabla11522[[#This Row],[Valor logrado]]&gt;0,Tabla11522[[#This Row],[Meta]]&gt;0),"Sí","No")</f>
        <v>No</v>
      </c>
    </row>
    <row r="8" spans="1:10" x14ac:dyDescent="0.25">
      <c r="A8" s="1" t="s">
        <v>10</v>
      </c>
      <c r="B8" s="1" t="s">
        <v>26</v>
      </c>
      <c r="C8" s="1" t="s">
        <v>27</v>
      </c>
      <c r="D8">
        <v>150107</v>
      </c>
      <c r="E8" s="2" t="s">
        <v>13</v>
      </c>
      <c r="F8" s="4" t="s">
        <v>17</v>
      </c>
      <c r="J8" s="3" t="str">
        <f>IF(AND(Tabla11522[[#This Row],[Valor logrado]]&gt;=Tabla11522[[#This Row],[Meta]],Tabla11522[[#This Row],[Valor logrado]]&gt;0,Tabla11522[[#This Row],[Meta]]&gt;0),"Sí","No")</f>
        <v>No</v>
      </c>
    </row>
    <row r="9" spans="1:10" x14ac:dyDescent="0.25">
      <c r="A9" s="1" t="s">
        <v>10</v>
      </c>
      <c r="B9" s="1" t="s">
        <v>28</v>
      </c>
      <c r="C9" s="1" t="s">
        <v>29</v>
      </c>
      <c r="D9">
        <v>150108</v>
      </c>
      <c r="E9" s="2" t="s">
        <v>13</v>
      </c>
      <c r="F9" s="4" t="s">
        <v>17</v>
      </c>
      <c r="J9" s="3" t="str">
        <f>IF(AND(Tabla11522[[#This Row],[Valor logrado]]&gt;=Tabla11522[[#This Row],[Meta]],Tabla11522[[#This Row],[Valor logrado]]&gt;0,Tabla11522[[#This Row],[Meta]]&gt;0),"Sí","No")</f>
        <v>No</v>
      </c>
    </row>
    <row r="10" spans="1:10" x14ac:dyDescent="0.25">
      <c r="A10" s="1" t="s">
        <v>30</v>
      </c>
      <c r="B10" s="1" t="s">
        <v>31</v>
      </c>
      <c r="C10" s="1" t="s">
        <v>32</v>
      </c>
      <c r="D10">
        <v>10003</v>
      </c>
      <c r="E10" s="2" t="s">
        <v>33</v>
      </c>
      <c r="F10" s="4" t="s">
        <v>17</v>
      </c>
      <c r="J10" s="3" t="str">
        <f>IF(AND(Tabla11522[[#This Row],[Valor logrado]]&gt;=Tabla11522[[#This Row],[Meta]],Tabla11522[[#This Row],[Valor logrado]]&gt;0,Tabla11522[[#This Row],[Meta]]&gt;0),"Sí","No")</f>
        <v>No</v>
      </c>
    </row>
    <row r="11" spans="1:10" x14ac:dyDescent="0.25">
      <c r="A11" s="1" t="s">
        <v>30</v>
      </c>
      <c r="B11" s="1" t="s">
        <v>31</v>
      </c>
      <c r="C11" s="1" t="s">
        <v>34</v>
      </c>
      <c r="D11">
        <v>10001</v>
      </c>
      <c r="E11" s="2" t="s">
        <v>33</v>
      </c>
      <c r="F11" s="4" t="s">
        <v>17</v>
      </c>
      <c r="J11" s="3" t="str">
        <f>IF(AND(Tabla11522[[#This Row],[Valor logrado]]&gt;=Tabla11522[[#This Row],[Meta]],Tabla11522[[#This Row],[Valor logrado]]&gt;0,Tabla11522[[#This Row],[Meta]]&gt;0),"Sí","No")</f>
        <v>No</v>
      </c>
    </row>
    <row r="12" spans="1:10" x14ac:dyDescent="0.25">
      <c r="A12" s="1" t="s">
        <v>30</v>
      </c>
      <c r="B12" s="1" t="s">
        <v>31</v>
      </c>
      <c r="C12" s="1" t="s">
        <v>35</v>
      </c>
      <c r="D12">
        <v>10000</v>
      </c>
      <c r="E12" s="2" t="s">
        <v>16</v>
      </c>
      <c r="F12" s="4">
        <v>1</v>
      </c>
      <c r="J12" s="3" t="str">
        <f>IF(AND(Tabla11522[[#This Row],[Valor logrado]]&gt;=Tabla11522[[#This Row],[Meta]],Tabla11522[[#This Row],[Valor logrado]]&gt;0,Tabla11522[[#This Row],[Meta]]&gt;0),"Sí","No")</f>
        <v>No</v>
      </c>
    </row>
    <row r="13" spans="1:10" x14ac:dyDescent="0.25">
      <c r="A13" s="1" t="s">
        <v>30</v>
      </c>
      <c r="B13" s="1" t="s">
        <v>31</v>
      </c>
      <c r="C13" s="1" t="s">
        <v>36</v>
      </c>
      <c r="D13">
        <v>10005</v>
      </c>
      <c r="E13" s="2" t="s">
        <v>33</v>
      </c>
      <c r="F13" s="4" t="s">
        <v>17</v>
      </c>
      <c r="J13" s="3" t="str">
        <f>IF(AND(Tabla11522[[#This Row],[Valor logrado]]&gt;=Tabla11522[[#This Row],[Meta]],Tabla11522[[#This Row],[Valor logrado]]&gt;0,Tabla11522[[#This Row],[Meta]]&gt;0),"Sí","No")</f>
        <v>No</v>
      </c>
    </row>
    <row r="14" spans="1:10" x14ac:dyDescent="0.25">
      <c r="A14" s="1" t="s">
        <v>30</v>
      </c>
      <c r="B14" s="1" t="s">
        <v>31</v>
      </c>
      <c r="C14" s="1" t="s">
        <v>37</v>
      </c>
      <c r="D14">
        <v>10006</v>
      </c>
      <c r="E14" s="2" t="s">
        <v>33</v>
      </c>
      <c r="F14" s="4" t="s">
        <v>17</v>
      </c>
      <c r="J14" s="3" t="str">
        <f>IF(AND(Tabla11522[[#This Row],[Valor logrado]]&gt;=Tabla11522[[#This Row],[Meta]],Tabla11522[[#This Row],[Valor logrado]]&gt;0,Tabla11522[[#This Row],[Meta]]&gt;0),"Sí","No")</f>
        <v>No</v>
      </c>
    </row>
    <row r="15" spans="1:10" x14ac:dyDescent="0.25">
      <c r="A15" s="1" t="s">
        <v>30</v>
      </c>
      <c r="B15" s="1" t="s">
        <v>38</v>
      </c>
      <c r="C15" s="1" t="s">
        <v>39</v>
      </c>
      <c r="D15">
        <v>10007</v>
      </c>
      <c r="E15" s="2" t="s">
        <v>13</v>
      </c>
      <c r="F15" s="4" t="s">
        <v>17</v>
      </c>
      <c r="J15" s="3" t="str">
        <f>IF(AND(Tabla11522[[#This Row],[Valor logrado]]&gt;=Tabla11522[[#This Row],[Meta]],Tabla11522[[#This Row],[Valor logrado]]&gt;0,Tabla11522[[#This Row],[Meta]]&gt;0),"Sí","No")</f>
        <v>No</v>
      </c>
    </row>
    <row r="16" spans="1:10" x14ac:dyDescent="0.25">
      <c r="A16" s="1" t="s">
        <v>30</v>
      </c>
      <c r="B16" s="1" t="s">
        <v>40</v>
      </c>
      <c r="C16" s="1" t="s">
        <v>41</v>
      </c>
      <c r="D16">
        <v>10004</v>
      </c>
      <c r="E16" s="2" t="s">
        <v>13</v>
      </c>
      <c r="F16" s="4" t="s">
        <v>17</v>
      </c>
      <c r="J16" s="3" t="str">
        <f>IF(AND(Tabla11522[[#This Row],[Valor logrado]]&gt;=Tabla11522[[#This Row],[Meta]],Tabla11522[[#This Row],[Valor logrado]]&gt;0,Tabla11522[[#This Row],[Meta]]&gt;0),"Sí","No")</f>
        <v>No</v>
      </c>
    </row>
    <row r="17" spans="1:10" x14ac:dyDescent="0.25">
      <c r="A17" s="1" t="s">
        <v>30</v>
      </c>
      <c r="B17" s="1" t="s">
        <v>42</v>
      </c>
      <c r="C17" s="1" t="s">
        <v>43</v>
      </c>
      <c r="D17">
        <v>10002</v>
      </c>
      <c r="E17" s="2" t="s">
        <v>13</v>
      </c>
      <c r="F17" s="4" t="s">
        <v>17</v>
      </c>
      <c r="J17" s="3" t="str">
        <f>IF(AND(Tabla11522[[#This Row],[Valor logrado]]&gt;=Tabla11522[[#This Row],[Meta]],Tabla11522[[#This Row],[Valor logrado]]&gt;0,Tabla11522[[#This Row],[Meta]]&gt;0),"Sí","No")</f>
        <v>No</v>
      </c>
    </row>
    <row r="18" spans="1:10" x14ac:dyDescent="0.25">
      <c r="A18" s="1" t="s">
        <v>30</v>
      </c>
      <c r="B18" s="1" t="s">
        <v>42</v>
      </c>
      <c r="C18" s="1" t="s">
        <v>44</v>
      </c>
      <c r="D18">
        <v>10009</v>
      </c>
      <c r="E18" s="2" t="s">
        <v>33</v>
      </c>
      <c r="F18" s="4" t="s">
        <v>17</v>
      </c>
      <c r="J18" s="3" t="str">
        <f>IF(AND(Tabla11522[[#This Row],[Valor logrado]]&gt;=Tabla11522[[#This Row],[Meta]],Tabla11522[[#This Row],[Valor logrado]]&gt;0,Tabla11522[[#This Row],[Meta]]&gt;0),"Sí","No")</f>
        <v>No</v>
      </c>
    </row>
    <row r="19" spans="1:10" x14ac:dyDescent="0.25">
      <c r="A19" s="1" t="s">
        <v>45</v>
      </c>
      <c r="B19" s="1" t="s">
        <v>46</v>
      </c>
      <c r="C19" s="1" t="s">
        <v>47</v>
      </c>
      <c r="D19">
        <v>20000</v>
      </c>
      <c r="E19" s="2" t="s">
        <v>16</v>
      </c>
      <c r="F19" s="4">
        <v>1</v>
      </c>
      <c r="J19" s="3" t="str">
        <f>IF(AND(Tabla11522[[#This Row],[Valor logrado]]&gt;=Tabla11522[[#This Row],[Meta]],Tabla11522[[#This Row],[Valor logrado]]&gt;0,Tabla11522[[#This Row],[Meta]]&gt;0),"Sí","No")</f>
        <v>No</v>
      </c>
    </row>
    <row r="20" spans="1:10" x14ac:dyDescent="0.25">
      <c r="A20" s="1" t="s">
        <v>45</v>
      </c>
      <c r="B20" s="1" t="s">
        <v>48</v>
      </c>
      <c r="C20" s="1" t="s">
        <v>49</v>
      </c>
      <c r="D20">
        <v>20018</v>
      </c>
      <c r="E20" s="2" t="s">
        <v>13</v>
      </c>
      <c r="F20" s="4" t="s">
        <v>17</v>
      </c>
      <c r="J20" s="3" t="str">
        <f>IF(AND(Tabla11522[[#This Row],[Valor logrado]]&gt;=Tabla11522[[#This Row],[Meta]],Tabla11522[[#This Row],[Valor logrado]]&gt;0,Tabla11522[[#This Row],[Meta]]&gt;0),"Sí","No")</f>
        <v>No</v>
      </c>
    </row>
    <row r="21" spans="1:10" x14ac:dyDescent="0.25">
      <c r="A21" s="1" t="s">
        <v>45</v>
      </c>
      <c r="B21" s="1" t="s">
        <v>50</v>
      </c>
      <c r="C21" s="1" t="s">
        <v>51</v>
      </c>
      <c r="D21">
        <v>20012</v>
      </c>
      <c r="E21" s="2" t="s">
        <v>13</v>
      </c>
      <c r="F21" s="4" t="s">
        <v>17</v>
      </c>
      <c r="J21" s="3" t="str">
        <f>IF(AND(Tabla11522[[#This Row],[Valor logrado]]&gt;=Tabla11522[[#This Row],[Meta]],Tabla11522[[#This Row],[Valor logrado]]&gt;0,Tabla11522[[#This Row],[Meta]]&gt;0),"Sí","No")</f>
        <v>No</v>
      </c>
    </row>
    <row r="22" spans="1:10" x14ac:dyDescent="0.25">
      <c r="A22" s="1" t="s">
        <v>45</v>
      </c>
      <c r="B22" s="1" t="s">
        <v>52</v>
      </c>
      <c r="C22" s="1" t="s">
        <v>53</v>
      </c>
      <c r="D22">
        <v>20011</v>
      </c>
      <c r="E22" s="2" t="s">
        <v>13</v>
      </c>
      <c r="F22" s="4" t="s">
        <v>17</v>
      </c>
      <c r="J22" s="3" t="str">
        <f>IF(AND(Tabla11522[[#This Row],[Valor logrado]]&gt;=Tabla11522[[#This Row],[Meta]],Tabla11522[[#This Row],[Valor logrado]]&gt;0,Tabla11522[[#This Row],[Meta]]&gt;0),"Sí","No")</f>
        <v>No</v>
      </c>
    </row>
    <row r="23" spans="1:10" x14ac:dyDescent="0.25">
      <c r="A23" s="1" t="s">
        <v>45</v>
      </c>
      <c r="B23" s="1" t="s">
        <v>54</v>
      </c>
      <c r="C23" s="1" t="s">
        <v>55</v>
      </c>
      <c r="D23">
        <v>20002</v>
      </c>
      <c r="E23" s="2" t="s">
        <v>13</v>
      </c>
      <c r="F23" s="4" t="s">
        <v>17</v>
      </c>
      <c r="J23" s="3" t="str">
        <f>IF(AND(Tabla11522[[#This Row],[Valor logrado]]&gt;=Tabla11522[[#This Row],[Meta]],Tabla11522[[#This Row],[Valor logrado]]&gt;0,Tabla11522[[#This Row],[Meta]]&gt;0),"Sí","No")</f>
        <v>No</v>
      </c>
    </row>
    <row r="24" spans="1:10" x14ac:dyDescent="0.25">
      <c r="A24" s="1" t="s">
        <v>45</v>
      </c>
      <c r="B24" s="1" t="s">
        <v>56</v>
      </c>
      <c r="C24" s="1" t="s">
        <v>57</v>
      </c>
      <c r="D24">
        <v>20016</v>
      </c>
      <c r="E24" s="2" t="s">
        <v>13</v>
      </c>
      <c r="F24" s="4" t="s">
        <v>17</v>
      </c>
      <c r="J24" s="3" t="str">
        <f>IF(AND(Tabla11522[[#This Row],[Valor logrado]]&gt;=Tabla11522[[#This Row],[Meta]],Tabla11522[[#This Row],[Valor logrado]]&gt;0,Tabla11522[[#This Row],[Meta]]&gt;0),"Sí","No")</f>
        <v>No</v>
      </c>
    </row>
    <row r="25" spans="1:10" x14ac:dyDescent="0.25">
      <c r="A25" s="1" t="s">
        <v>45</v>
      </c>
      <c r="B25" s="1" t="s">
        <v>58</v>
      </c>
      <c r="C25" s="1" t="s">
        <v>59</v>
      </c>
      <c r="D25">
        <v>20019</v>
      </c>
      <c r="E25" s="2" t="s">
        <v>13</v>
      </c>
      <c r="F25" s="4" t="s">
        <v>17</v>
      </c>
      <c r="J25" s="3" t="str">
        <f>IF(AND(Tabla11522[[#This Row],[Valor logrado]]&gt;=Tabla11522[[#This Row],[Meta]],Tabla11522[[#This Row],[Valor logrado]]&gt;0,Tabla11522[[#This Row],[Meta]]&gt;0),"Sí","No")</f>
        <v>No</v>
      </c>
    </row>
    <row r="26" spans="1:10" x14ac:dyDescent="0.25">
      <c r="A26" s="1" t="s">
        <v>45</v>
      </c>
      <c r="B26" s="1" t="s">
        <v>60</v>
      </c>
      <c r="C26" s="1" t="s">
        <v>61</v>
      </c>
      <c r="D26">
        <v>20007</v>
      </c>
      <c r="E26" s="2" t="s">
        <v>13</v>
      </c>
      <c r="F26" s="4" t="s">
        <v>17</v>
      </c>
      <c r="J26" s="3" t="str">
        <f>IF(AND(Tabla11522[[#This Row],[Valor logrado]]&gt;=Tabla11522[[#This Row],[Meta]],Tabla11522[[#This Row],[Valor logrado]]&gt;0,Tabla11522[[#This Row],[Meta]]&gt;0),"Sí","No")</f>
        <v>No</v>
      </c>
    </row>
    <row r="27" spans="1:10" x14ac:dyDescent="0.25">
      <c r="A27" s="1" t="s">
        <v>45</v>
      </c>
      <c r="B27" s="1" t="s">
        <v>62</v>
      </c>
      <c r="C27" s="1" t="s">
        <v>63</v>
      </c>
      <c r="D27">
        <v>20010</v>
      </c>
      <c r="E27" s="2" t="s">
        <v>13</v>
      </c>
      <c r="F27" s="4" t="s">
        <v>17</v>
      </c>
      <c r="J27" s="3" t="str">
        <f>IF(AND(Tabla11522[[#This Row],[Valor logrado]]&gt;=Tabla11522[[#This Row],[Meta]],Tabla11522[[#This Row],[Valor logrado]]&gt;0,Tabla11522[[#This Row],[Meta]]&gt;0),"Sí","No")</f>
        <v>No</v>
      </c>
    </row>
    <row r="28" spans="1:10" x14ac:dyDescent="0.25">
      <c r="A28" s="1" t="s">
        <v>45</v>
      </c>
      <c r="B28" s="1" t="s">
        <v>64</v>
      </c>
      <c r="C28" s="1" t="s">
        <v>65</v>
      </c>
      <c r="D28">
        <v>20015</v>
      </c>
      <c r="E28" s="2" t="s">
        <v>13</v>
      </c>
      <c r="F28" s="4" t="s">
        <v>17</v>
      </c>
      <c r="J28" s="3" t="str">
        <f>IF(AND(Tabla11522[[#This Row],[Valor logrado]]&gt;=Tabla11522[[#This Row],[Meta]],Tabla11522[[#This Row],[Valor logrado]]&gt;0,Tabla11522[[#This Row],[Meta]]&gt;0),"Sí","No")</f>
        <v>No</v>
      </c>
    </row>
    <row r="29" spans="1:10" x14ac:dyDescent="0.25">
      <c r="A29" s="1" t="s">
        <v>45</v>
      </c>
      <c r="B29" s="1" t="s">
        <v>66</v>
      </c>
      <c r="C29" s="1" t="s">
        <v>67</v>
      </c>
      <c r="D29">
        <v>20008</v>
      </c>
      <c r="E29" s="2" t="s">
        <v>13</v>
      </c>
      <c r="F29" s="4" t="s">
        <v>17</v>
      </c>
      <c r="J29" s="3" t="str">
        <f>IF(AND(Tabla11522[[#This Row],[Valor logrado]]&gt;=Tabla11522[[#This Row],[Meta]],Tabla11522[[#This Row],[Valor logrado]]&gt;0,Tabla11522[[#This Row],[Meta]]&gt;0),"Sí","No")</f>
        <v>No</v>
      </c>
    </row>
    <row r="30" spans="1:10" x14ac:dyDescent="0.25">
      <c r="A30" s="1" t="s">
        <v>45</v>
      </c>
      <c r="B30" s="1" t="s">
        <v>68</v>
      </c>
      <c r="C30" s="1" t="s">
        <v>69</v>
      </c>
      <c r="D30">
        <v>20001</v>
      </c>
      <c r="E30" s="2" t="s">
        <v>13</v>
      </c>
      <c r="F30" s="4" t="s">
        <v>17</v>
      </c>
      <c r="J30" s="3" t="str">
        <f>IF(AND(Tabla11522[[#This Row],[Valor logrado]]&gt;=Tabla11522[[#This Row],[Meta]],Tabla11522[[#This Row],[Valor logrado]]&gt;0,Tabla11522[[#This Row],[Meta]]&gt;0),"Sí","No")</f>
        <v>No</v>
      </c>
    </row>
    <row r="31" spans="1:10" x14ac:dyDescent="0.25">
      <c r="A31" s="1" t="s">
        <v>45</v>
      </c>
      <c r="B31" s="1" t="s">
        <v>70</v>
      </c>
      <c r="C31" s="1" t="s">
        <v>71</v>
      </c>
      <c r="D31">
        <v>20003</v>
      </c>
      <c r="E31" s="2" t="s">
        <v>13</v>
      </c>
      <c r="F31" s="4" t="s">
        <v>17</v>
      </c>
      <c r="J31" s="3" t="str">
        <f>IF(AND(Tabla11522[[#This Row],[Valor logrado]]&gt;=Tabla11522[[#This Row],[Meta]],Tabla11522[[#This Row],[Valor logrado]]&gt;0,Tabla11522[[#This Row],[Meta]]&gt;0),"Sí","No")</f>
        <v>No</v>
      </c>
    </row>
    <row r="32" spans="1:10" x14ac:dyDescent="0.25">
      <c r="A32" s="1" t="s">
        <v>45</v>
      </c>
      <c r="B32" s="1" t="s">
        <v>72</v>
      </c>
      <c r="C32" s="1" t="s">
        <v>73</v>
      </c>
      <c r="D32">
        <v>20005</v>
      </c>
      <c r="E32" s="2" t="s">
        <v>13</v>
      </c>
      <c r="F32" s="4" t="s">
        <v>17</v>
      </c>
      <c r="J32" s="3" t="str">
        <f>IF(AND(Tabla11522[[#This Row],[Valor logrado]]&gt;=Tabla11522[[#This Row],[Meta]],Tabla11522[[#This Row],[Valor logrado]]&gt;0,Tabla11522[[#This Row],[Meta]]&gt;0),"Sí","No")</f>
        <v>No</v>
      </c>
    </row>
    <row r="33" spans="1:10" x14ac:dyDescent="0.25">
      <c r="A33" s="1" t="s">
        <v>45</v>
      </c>
      <c r="B33" s="1" t="s">
        <v>74</v>
      </c>
      <c r="C33" s="1" t="s">
        <v>75</v>
      </c>
      <c r="D33">
        <v>20004</v>
      </c>
      <c r="E33" s="2" t="s">
        <v>13</v>
      </c>
      <c r="F33" s="4" t="s">
        <v>17</v>
      </c>
      <c r="J33" s="3" t="str">
        <f>IF(AND(Tabla11522[[#This Row],[Valor logrado]]&gt;=Tabla11522[[#This Row],[Meta]],Tabla11522[[#This Row],[Valor logrado]]&gt;0,Tabla11522[[#This Row],[Meta]]&gt;0),"Sí","No")</f>
        <v>No</v>
      </c>
    </row>
    <row r="34" spans="1:10" x14ac:dyDescent="0.25">
      <c r="A34" s="1" t="s">
        <v>45</v>
      </c>
      <c r="B34" s="1" t="s">
        <v>76</v>
      </c>
      <c r="C34" s="1" t="s">
        <v>77</v>
      </c>
      <c r="D34">
        <v>20006</v>
      </c>
      <c r="E34" s="2" t="s">
        <v>13</v>
      </c>
      <c r="F34" s="4" t="s">
        <v>17</v>
      </c>
      <c r="J34" s="3" t="str">
        <f>IF(AND(Tabla11522[[#This Row],[Valor logrado]]&gt;=Tabla11522[[#This Row],[Meta]],Tabla11522[[#This Row],[Valor logrado]]&gt;0,Tabla11522[[#This Row],[Meta]]&gt;0),"Sí","No")</f>
        <v>No</v>
      </c>
    </row>
    <row r="35" spans="1:10" x14ac:dyDescent="0.25">
      <c r="A35" s="1" t="s">
        <v>45</v>
      </c>
      <c r="B35" s="1" t="s">
        <v>78</v>
      </c>
      <c r="C35" s="1" t="s">
        <v>79</v>
      </c>
      <c r="D35">
        <v>20013</v>
      </c>
      <c r="E35" s="2" t="s">
        <v>13</v>
      </c>
      <c r="F35" s="4" t="s">
        <v>17</v>
      </c>
      <c r="J35" s="3" t="str">
        <f>IF(AND(Tabla11522[[#This Row],[Valor logrado]]&gt;=Tabla11522[[#This Row],[Meta]],Tabla11522[[#This Row],[Valor logrado]]&gt;0,Tabla11522[[#This Row],[Meta]]&gt;0),"Sí","No")</f>
        <v>No</v>
      </c>
    </row>
    <row r="36" spans="1:10" x14ac:dyDescent="0.25">
      <c r="A36" s="1" t="s">
        <v>45</v>
      </c>
      <c r="B36" s="1" t="s">
        <v>80</v>
      </c>
      <c r="C36" s="1" t="s">
        <v>81</v>
      </c>
      <c r="D36">
        <v>20014</v>
      </c>
      <c r="E36" s="2" t="s">
        <v>13</v>
      </c>
      <c r="F36" s="4" t="s">
        <v>17</v>
      </c>
      <c r="J36" s="3" t="str">
        <f>IF(AND(Tabla11522[[#This Row],[Valor logrado]]&gt;=Tabla11522[[#This Row],[Meta]],Tabla11522[[#This Row],[Valor logrado]]&gt;0,Tabla11522[[#This Row],[Meta]]&gt;0),"Sí","No")</f>
        <v>No</v>
      </c>
    </row>
    <row r="37" spans="1:10" x14ac:dyDescent="0.25">
      <c r="A37" s="1" t="s">
        <v>45</v>
      </c>
      <c r="B37" s="1" t="s">
        <v>82</v>
      </c>
      <c r="C37" s="1" t="s">
        <v>83</v>
      </c>
      <c r="D37">
        <v>20017</v>
      </c>
      <c r="E37" s="2" t="s">
        <v>13</v>
      </c>
      <c r="F37" s="4" t="s">
        <v>17</v>
      </c>
      <c r="J37" s="3" t="str">
        <f>IF(AND(Tabla11522[[#This Row],[Valor logrado]]&gt;=Tabla11522[[#This Row],[Meta]],Tabla11522[[#This Row],[Valor logrado]]&gt;0,Tabla11522[[#This Row],[Meta]]&gt;0),"Sí","No")</f>
        <v>No</v>
      </c>
    </row>
    <row r="38" spans="1:10" x14ac:dyDescent="0.25">
      <c r="A38" s="1" t="s">
        <v>45</v>
      </c>
      <c r="B38" s="1" t="s">
        <v>84</v>
      </c>
      <c r="C38" s="1" t="s">
        <v>85</v>
      </c>
      <c r="D38">
        <v>20020</v>
      </c>
      <c r="E38" s="2" t="s">
        <v>13</v>
      </c>
      <c r="F38" s="4" t="s">
        <v>17</v>
      </c>
      <c r="J38" s="3" t="str">
        <f>IF(AND(Tabla11522[[#This Row],[Valor logrado]]&gt;=Tabla11522[[#This Row],[Meta]],Tabla11522[[#This Row],[Valor logrado]]&gt;0,Tabla11522[[#This Row],[Meta]]&gt;0),"Sí","No")</f>
        <v>No</v>
      </c>
    </row>
    <row r="39" spans="1:10" x14ac:dyDescent="0.25">
      <c r="A39" s="1" t="s">
        <v>45</v>
      </c>
      <c r="B39" s="1" t="s">
        <v>86</v>
      </c>
      <c r="C39" s="1" t="s">
        <v>87</v>
      </c>
      <c r="D39">
        <v>20009</v>
      </c>
      <c r="E39" s="2" t="s">
        <v>13</v>
      </c>
      <c r="F39" s="4" t="s">
        <v>17</v>
      </c>
      <c r="J39" s="3" t="str">
        <f>IF(AND(Tabla11522[[#This Row],[Valor logrado]]&gt;=Tabla11522[[#This Row],[Meta]],Tabla11522[[#This Row],[Valor logrado]]&gt;0,Tabla11522[[#This Row],[Meta]]&gt;0),"Sí","No")</f>
        <v>No</v>
      </c>
    </row>
    <row r="40" spans="1:10" x14ac:dyDescent="0.25">
      <c r="A40" s="1" t="s">
        <v>88</v>
      </c>
      <c r="B40" s="1" t="s">
        <v>89</v>
      </c>
      <c r="C40" s="1" t="s">
        <v>90</v>
      </c>
      <c r="D40">
        <v>30000</v>
      </c>
      <c r="E40" s="2" t="s">
        <v>91</v>
      </c>
      <c r="F40" s="4">
        <v>1</v>
      </c>
      <c r="J40" s="3" t="str">
        <f>IF(AND(Tabla11522[[#This Row],[Valor logrado]]&gt;=Tabla11522[[#This Row],[Meta]],Tabla11522[[#This Row],[Valor logrado]]&gt;0,Tabla11522[[#This Row],[Meta]]&gt;0),"Sí","No")</f>
        <v>No</v>
      </c>
    </row>
    <row r="41" spans="1:10" x14ac:dyDescent="0.25">
      <c r="A41" s="1" t="s">
        <v>88</v>
      </c>
      <c r="B41" s="1" t="s">
        <v>92</v>
      </c>
      <c r="C41" s="1" t="s">
        <v>93</v>
      </c>
      <c r="D41">
        <v>30002</v>
      </c>
      <c r="E41" s="2" t="s">
        <v>13</v>
      </c>
      <c r="F41" s="4">
        <v>1</v>
      </c>
      <c r="J41" s="3" t="str">
        <f>IF(AND(Tabla11522[[#This Row],[Valor logrado]]&gt;=Tabla11522[[#This Row],[Meta]],Tabla11522[[#This Row],[Valor logrado]]&gt;0,Tabla11522[[#This Row],[Meta]]&gt;0),"Sí","No")</f>
        <v>No</v>
      </c>
    </row>
    <row r="42" spans="1:10" x14ac:dyDescent="0.25">
      <c r="A42" s="1" t="s">
        <v>88</v>
      </c>
      <c r="B42" s="1" t="s">
        <v>94</v>
      </c>
      <c r="C42" s="1" t="s">
        <v>95</v>
      </c>
      <c r="D42">
        <v>30005</v>
      </c>
      <c r="E42" s="2" t="s">
        <v>13</v>
      </c>
      <c r="F42" s="4" t="s">
        <v>17</v>
      </c>
      <c r="J42" s="3" t="str">
        <f>IF(AND(Tabla11522[[#This Row],[Valor logrado]]&gt;=Tabla11522[[#This Row],[Meta]],Tabla11522[[#This Row],[Valor logrado]]&gt;0,Tabla11522[[#This Row],[Meta]]&gt;0),"Sí","No")</f>
        <v>No</v>
      </c>
    </row>
    <row r="43" spans="1:10" x14ac:dyDescent="0.25">
      <c r="A43" s="1" t="s">
        <v>88</v>
      </c>
      <c r="B43" s="1" t="s">
        <v>96</v>
      </c>
      <c r="C43" s="1" t="s">
        <v>97</v>
      </c>
      <c r="D43">
        <v>30006</v>
      </c>
      <c r="E43" s="2" t="s">
        <v>13</v>
      </c>
      <c r="F43" s="4" t="s">
        <v>17</v>
      </c>
      <c r="J43" s="3" t="str">
        <f>IF(AND(Tabla11522[[#This Row],[Valor logrado]]&gt;=Tabla11522[[#This Row],[Meta]],Tabla11522[[#This Row],[Valor logrado]]&gt;0,Tabla11522[[#This Row],[Meta]]&gt;0),"Sí","No")</f>
        <v>No</v>
      </c>
    </row>
    <row r="44" spans="1:10" x14ac:dyDescent="0.25">
      <c r="A44" s="1" t="s">
        <v>88</v>
      </c>
      <c r="B44" s="1" t="s">
        <v>98</v>
      </c>
      <c r="C44" s="1" t="s">
        <v>99</v>
      </c>
      <c r="D44">
        <v>30007</v>
      </c>
      <c r="E44" s="2" t="s">
        <v>13</v>
      </c>
      <c r="F44" s="4" t="s">
        <v>17</v>
      </c>
      <c r="J44" s="3" t="str">
        <f>IF(AND(Tabla11522[[#This Row],[Valor logrado]]&gt;=Tabla11522[[#This Row],[Meta]],Tabla11522[[#This Row],[Valor logrado]]&gt;0,Tabla11522[[#This Row],[Meta]]&gt;0),"Sí","No")</f>
        <v>No</v>
      </c>
    </row>
    <row r="45" spans="1:10" x14ac:dyDescent="0.25">
      <c r="A45" s="1" t="s">
        <v>88</v>
      </c>
      <c r="B45" s="1" t="s">
        <v>100</v>
      </c>
      <c r="C45" s="1" t="s">
        <v>101</v>
      </c>
      <c r="D45">
        <v>30008</v>
      </c>
      <c r="E45" s="2" t="s">
        <v>13</v>
      </c>
      <c r="F45" s="4" t="s">
        <v>17</v>
      </c>
      <c r="J45" s="3" t="str">
        <f>IF(AND(Tabla11522[[#This Row],[Valor logrado]]&gt;=Tabla11522[[#This Row],[Meta]],Tabla11522[[#This Row],[Valor logrado]]&gt;0,Tabla11522[[#This Row],[Meta]]&gt;0),"Sí","No")</f>
        <v>No</v>
      </c>
    </row>
    <row r="46" spans="1:10" x14ac:dyDescent="0.25">
      <c r="A46" s="1" t="s">
        <v>88</v>
      </c>
      <c r="B46" s="1" t="s">
        <v>102</v>
      </c>
      <c r="C46" s="1" t="s">
        <v>103</v>
      </c>
      <c r="D46">
        <v>30004</v>
      </c>
      <c r="E46" s="2" t="s">
        <v>13</v>
      </c>
      <c r="F46" s="4" t="s">
        <v>17</v>
      </c>
      <c r="J46" s="3" t="str">
        <f>IF(AND(Tabla11522[[#This Row],[Valor logrado]]&gt;=Tabla11522[[#This Row],[Meta]],Tabla11522[[#This Row],[Valor logrado]]&gt;0,Tabla11522[[#This Row],[Meta]]&gt;0),"Sí","No")</f>
        <v>No</v>
      </c>
    </row>
    <row r="47" spans="1:10" x14ac:dyDescent="0.25">
      <c r="A47" s="1" t="s">
        <v>88</v>
      </c>
      <c r="B47" s="1" t="s">
        <v>104</v>
      </c>
      <c r="C47" s="1" t="s">
        <v>105</v>
      </c>
      <c r="D47">
        <v>30001</v>
      </c>
      <c r="E47" s="2" t="s">
        <v>13</v>
      </c>
      <c r="F47" s="4" t="s">
        <v>17</v>
      </c>
      <c r="J47" s="3" t="str">
        <f>IF(AND(Tabla11522[[#This Row],[Valor logrado]]&gt;=Tabla11522[[#This Row],[Meta]],Tabla11522[[#This Row],[Valor logrado]]&gt;0,Tabla11522[[#This Row],[Meta]]&gt;0),"Sí","No")</f>
        <v>No</v>
      </c>
    </row>
    <row r="48" spans="1:10" x14ac:dyDescent="0.25">
      <c r="A48" s="1" t="s">
        <v>88</v>
      </c>
      <c r="B48" s="1" t="s">
        <v>106</v>
      </c>
      <c r="C48" s="1" t="s">
        <v>107</v>
      </c>
      <c r="D48">
        <v>30003</v>
      </c>
      <c r="E48" s="2" t="s">
        <v>13</v>
      </c>
      <c r="F48" s="4" t="s">
        <v>17</v>
      </c>
      <c r="J48" s="3" t="str">
        <f>IF(AND(Tabla11522[[#This Row],[Valor logrado]]&gt;=Tabla11522[[#This Row],[Meta]],Tabla11522[[#This Row],[Valor logrado]]&gt;0,Tabla11522[[#This Row],[Meta]]&gt;0),"Sí","No")</f>
        <v>No</v>
      </c>
    </row>
    <row r="49" spans="1:10" x14ac:dyDescent="0.25">
      <c r="A49" s="1" t="s">
        <v>108</v>
      </c>
      <c r="B49" s="1" t="s">
        <v>109</v>
      </c>
      <c r="C49" s="1" t="s">
        <v>110</v>
      </c>
      <c r="D49">
        <v>40000</v>
      </c>
      <c r="E49" s="2" t="s">
        <v>91</v>
      </c>
      <c r="F49" s="4">
        <v>1</v>
      </c>
      <c r="J49" s="3" t="str">
        <f>IF(AND(Tabla11522[[#This Row],[Valor logrado]]&gt;=Tabla11522[[#This Row],[Meta]],Tabla11522[[#This Row],[Valor logrado]]&gt;0,Tabla11522[[#This Row],[Meta]]&gt;0),"Sí","No")</f>
        <v>No</v>
      </c>
    </row>
    <row r="50" spans="1:10" x14ac:dyDescent="0.25">
      <c r="A50" s="1" t="s">
        <v>108</v>
      </c>
      <c r="B50" s="1" t="s">
        <v>111</v>
      </c>
      <c r="C50" s="1" t="s">
        <v>112</v>
      </c>
      <c r="D50">
        <v>40001</v>
      </c>
      <c r="E50" s="2" t="s">
        <v>13</v>
      </c>
      <c r="F50" s="4" t="s">
        <v>17</v>
      </c>
      <c r="J50" s="3" t="str">
        <f>IF(AND(Tabla11522[[#This Row],[Valor logrado]]&gt;=Tabla11522[[#This Row],[Meta]],Tabla11522[[#This Row],[Valor logrado]]&gt;0,Tabla11522[[#This Row],[Meta]]&gt;0),"Sí","No")</f>
        <v>No</v>
      </c>
    </row>
    <row r="51" spans="1:10" x14ac:dyDescent="0.25">
      <c r="A51" s="1" t="s">
        <v>108</v>
      </c>
      <c r="B51" s="1" t="s">
        <v>113</v>
      </c>
      <c r="C51" s="1" t="s">
        <v>114</v>
      </c>
      <c r="D51">
        <v>40002</v>
      </c>
      <c r="E51" s="2" t="s">
        <v>13</v>
      </c>
      <c r="F51" s="4" t="s">
        <v>17</v>
      </c>
      <c r="J51" s="3" t="str">
        <f>IF(AND(Tabla11522[[#This Row],[Valor logrado]]&gt;=Tabla11522[[#This Row],[Meta]],Tabla11522[[#This Row],[Valor logrado]]&gt;0,Tabla11522[[#This Row],[Meta]]&gt;0),"Sí","No")</f>
        <v>No</v>
      </c>
    </row>
    <row r="52" spans="1:10" x14ac:dyDescent="0.25">
      <c r="A52" s="1" t="s">
        <v>108</v>
      </c>
      <c r="B52" s="1" t="s">
        <v>115</v>
      </c>
      <c r="C52" s="1" t="s">
        <v>116</v>
      </c>
      <c r="D52">
        <v>40003</v>
      </c>
      <c r="E52" s="2" t="s">
        <v>13</v>
      </c>
      <c r="F52" s="4" t="s">
        <v>17</v>
      </c>
      <c r="J52" s="3" t="str">
        <f>IF(AND(Tabla11522[[#This Row],[Valor logrado]]&gt;=Tabla11522[[#This Row],[Meta]],Tabla11522[[#This Row],[Valor logrado]]&gt;0,Tabla11522[[#This Row],[Meta]]&gt;0),"Sí","No")</f>
        <v>No</v>
      </c>
    </row>
    <row r="53" spans="1:10" x14ac:dyDescent="0.25">
      <c r="A53" s="1" t="s">
        <v>108</v>
      </c>
      <c r="B53" s="1" t="s">
        <v>117</v>
      </c>
      <c r="C53" s="1" t="s">
        <v>118</v>
      </c>
      <c r="D53">
        <v>40004</v>
      </c>
      <c r="E53" s="2" t="s">
        <v>13</v>
      </c>
      <c r="F53" s="4" t="s">
        <v>17</v>
      </c>
      <c r="J53" s="3" t="str">
        <f>IF(AND(Tabla11522[[#This Row],[Valor logrado]]&gt;=Tabla11522[[#This Row],[Meta]],Tabla11522[[#This Row],[Valor logrado]]&gt;0,Tabla11522[[#This Row],[Meta]]&gt;0),"Sí","No")</f>
        <v>No</v>
      </c>
    </row>
    <row r="54" spans="1:10" x14ac:dyDescent="0.25">
      <c r="A54" s="1" t="s">
        <v>108</v>
      </c>
      <c r="B54" s="1" t="s">
        <v>119</v>
      </c>
      <c r="C54" s="1" t="s">
        <v>120</v>
      </c>
      <c r="D54">
        <v>40005</v>
      </c>
      <c r="E54" s="2" t="s">
        <v>13</v>
      </c>
      <c r="F54" s="4" t="s">
        <v>17</v>
      </c>
      <c r="J54" s="3" t="str">
        <f>IF(AND(Tabla11522[[#This Row],[Valor logrado]]&gt;=Tabla11522[[#This Row],[Meta]],Tabla11522[[#This Row],[Valor logrado]]&gt;0,Tabla11522[[#This Row],[Meta]]&gt;0),"Sí","No")</f>
        <v>No</v>
      </c>
    </row>
    <row r="55" spans="1:10" x14ac:dyDescent="0.25">
      <c r="A55" s="1" t="s">
        <v>108</v>
      </c>
      <c r="B55" s="1" t="s">
        <v>121</v>
      </c>
      <c r="C55" s="1" t="s">
        <v>122</v>
      </c>
      <c r="D55">
        <v>40007</v>
      </c>
      <c r="E55" s="2" t="s">
        <v>13</v>
      </c>
      <c r="F55" s="4" t="s">
        <v>17</v>
      </c>
      <c r="J55" s="3" t="str">
        <f>IF(AND(Tabla11522[[#This Row],[Valor logrado]]&gt;=Tabla11522[[#This Row],[Meta]],Tabla11522[[#This Row],[Valor logrado]]&gt;0,Tabla11522[[#This Row],[Meta]]&gt;0),"Sí","No")</f>
        <v>No</v>
      </c>
    </row>
    <row r="56" spans="1:10" x14ac:dyDescent="0.25">
      <c r="A56" s="1" t="s">
        <v>108</v>
      </c>
      <c r="B56" s="1" t="s">
        <v>123</v>
      </c>
      <c r="C56" s="1" t="s">
        <v>124</v>
      </c>
      <c r="D56">
        <v>40008</v>
      </c>
      <c r="E56" s="2" t="s">
        <v>13</v>
      </c>
      <c r="F56" s="4" t="s">
        <v>17</v>
      </c>
      <c r="J56" s="3" t="str">
        <f>IF(AND(Tabla11522[[#This Row],[Valor logrado]]&gt;=Tabla11522[[#This Row],[Meta]],Tabla11522[[#This Row],[Valor logrado]]&gt;0,Tabla11522[[#This Row],[Meta]]&gt;0),"Sí","No")</f>
        <v>No</v>
      </c>
    </row>
    <row r="57" spans="1:10" x14ac:dyDescent="0.25">
      <c r="A57" s="1" t="s">
        <v>108</v>
      </c>
      <c r="B57" s="1" t="s">
        <v>125</v>
      </c>
      <c r="C57" s="1" t="s">
        <v>126</v>
      </c>
      <c r="D57">
        <v>40009</v>
      </c>
      <c r="E57" s="2" t="s">
        <v>13</v>
      </c>
      <c r="F57" s="4" t="s">
        <v>17</v>
      </c>
      <c r="J57" s="3" t="str">
        <f>IF(AND(Tabla11522[[#This Row],[Valor logrado]]&gt;=Tabla11522[[#This Row],[Meta]],Tabla11522[[#This Row],[Valor logrado]]&gt;0,Tabla11522[[#This Row],[Meta]]&gt;0),"Sí","No")</f>
        <v>No</v>
      </c>
    </row>
    <row r="58" spans="1:10" x14ac:dyDescent="0.25">
      <c r="A58" s="1" t="s">
        <v>108</v>
      </c>
      <c r="B58" s="1" t="s">
        <v>127</v>
      </c>
      <c r="C58" s="1" t="s">
        <v>128</v>
      </c>
      <c r="D58">
        <v>40006</v>
      </c>
      <c r="E58" s="2" t="s">
        <v>13</v>
      </c>
      <c r="F58" s="4" t="s">
        <v>17</v>
      </c>
      <c r="J58" s="3" t="str">
        <f>IF(AND(Tabla11522[[#This Row],[Valor logrado]]&gt;=Tabla11522[[#This Row],[Meta]],Tabla11522[[#This Row],[Valor logrado]]&gt;0,Tabla11522[[#This Row],[Meta]]&gt;0),"Sí","No")</f>
        <v>No</v>
      </c>
    </row>
    <row r="59" spans="1:10" x14ac:dyDescent="0.25">
      <c r="A59" s="1" t="s">
        <v>108</v>
      </c>
      <c r="B59" s="1" t="s">
        <v>129</v>
      </c>
      <c r="C59" s="1" t="s">
        <v>130</v>
      </c>
      <c r="D59">
        <v>40010</v>
      </c>
      <c r="E59" s="2" t="s">
        <v>13</v>
      </c>
      <c r="F59" s="4" t="s">
        <v>17</v>
      </c>
      <c r="J59" s="3" t="str">
        <f>IF(AND(Tabla11522[[#This Row],[Valor logrado]]&gt;=Tabla11522[[#This Row],[Meta]],Tabla11522[[#This Row],[Valor logrado]]&gt;0,Tabla11522[[#This Row],[Meta]]&gt;0),"Sí","No")</f>
        <v>No</v>
      </c>
    </row>
    <row r="60" spans="1:10" x14ac:dyDescent="0.25">
      <c r="A60" s="1" t="s">
        <v>131</v>
      </c>
      <c r="B60" s="1" t="s">
        <v>132</v>
      </c>
      <c r="C60" s="1" t="s">
        <v>133</v>
      </c>
      <c r="D60">
        <v>50000</v>
      </c>
      <c r="E60" s="2" t="s">
        <v>16</v>
      </c>
      <c r="F60" s="4">
        <v>1</v>
      </c>
      <c r="J60" s="3" t="str">
        <f>IF(AND(Tabla11522[[#This Row],[Valor logrado]]&gt;=Tabla11522[[#This Row],[Meta]],Tabla11522[[#This Row],[Valor logrado]]&gt;0,Tabla11522[[#This Row],[Meta]]&gt;0),"Sí","No")</f>
        <v>No</v>
      </c>
    </row>
    <row r="61" spans="1:10" x14ac:dyDescent="0.25">
      <c r="A61" s="1" t="s">
        <v>131</v>
      </c>
      <c r="B61" s="1" t="s">
        <v>134</v>
      </c>
      <c r="C61" s="1" t="s">
        <v>135</v>
      </c>
      <c r="D61">
        <v>50002</v>
      </c>
      <c r="E61" s="2" t="s">
        <v>13</v>
      </c>
      <c r="F61" s="4" t="s">
        <v>17</v>
      </c>
      <c r="J61" s="3" t="str">
        <f>IF(AND(Tabla11522[[#This Row],[Valor logrado]]&gt;=Tabla11522[[#This Row],[Meta]],Tabla11522[[#This Row],[Valor logrado]]&gt;0,Tabla11522[[#This Row],[Meta]]&gt;0),"Sí","No")</f>
        <v>No</v>
      </c>
    </row>
    <row r="62" spans="1:10" x14ac:dyDescent="0.25">
      <c r="A62" s="1" t="s">
        <v>131</v>
      </c>
      <c r="B62" s="1" t="s">
        <v>136</v>
      </c>
      <c r="C62" s="1" t="s">
        <v>137</v>
      </c>
      <c r="D62">
        <v>50006</v>
      </c>
      <c r="E62" s="2" t="s">
        <v>13</v>
      </c>
      <c r="F62" s="4" t="s">
        <v>17</v>
      </c>
      <c r="J62" s="3" t="str">
        <f>IF(AND(Tabla11522[[#This Row],[Valor logrado]]&gt;=Tabla11522[[#This Row],[Meta]],Tabla11522[[#This Row],[Valor logrado]]&gt;0,Tabla11522[[#This Row],[Meta]]&gt;0),"Sí","No")</f>
        <v>No</v>
      </c>
    </row>
    <row r="63" spans="1:10" x14ac:dyDescent="0.25">
      <c r="A63" s="1" t="s">
        <v>131</v>
      </c>
      <c r="B63" s="1" t="s">
        <v>138</v>
      </c>
      <c r="C63" s="1" t="s">
        <v>139</v>
      </c>
      <c r="D63">
        <v>50007</v>
      </c>
      <c r="E63" s="2" t="s">
        <v>13</v>
      </c>
      <c r="F63" s="4" t="s">
        <v>17</v>
      </c>
      <c r="J63" s="3" t="str">
        <f>IF(AND(Tabla11522[[#This Row],[Valor logrado]]&gt;=Tabla11522[[#This Row],[Meta]],Tabla11522[[#This Row],[Valor logrado]]&gt;0,Tabla11522[[#This Row],[Meta]]&gt;0),"Sí","No")</f>
        <v>No</v>
      </c>
    </row>
    <row r="64" spans="1:10" x14ac:dyDescent="0.25">
      <c r="A64" s="1" t="s">
        <v>131</v>
      </c>
      <c r="B64" s="1" t="s">
        <v>140</v>
      </c>
      <c r="C64" s="1" t="s">
        <v>141</v>
      </c>
      <c r="D64">
        <v>50008</v>
      </c>
      <c r="E64" s="2" t="s">
        <v>13</v>
      </c>
      <c r="F64" s="4" t="s">
        <v>17</v>
      </c>
      <c r="J64" s="3" t="str">
        <f>IF(AND(Tabla11522[[#This Row],[Valor logrado]]&gt;=Tabla11522[[#This Row],[Meta]],Tabla11522[[#This Row],[Valor logrado]]&gt;0,Tabla11522[[#This Row],[Meta]]&gt;0),"Sí","No")</f>
        <v>No</v>
      </c>
    </row>
    <row r="65" spans="1:10" x14ac:dyDescent="0.25">
      <c r="A65" s="1" t="s">
        <v>131</v>
      </c>
      <c r="B65" s="1" t="s">
        <v>142</v>
      </c>
      <c r="C65" s="1" t="s">
        <v>143</v>
      </c>
      <c r="D65">
        <v>50004</v>
      </c>
      <c r="E65" s="2" t="s">
        <v>13</v>
      </c>
      <c r="F65" s="4" t="s">
        <v>17</v>
      </c>
      <c r="J65" s="3" t="str">
        <f>IF(AND(Tabla11522[[#This Row],[Valor logrado]]&gt;=Tabla11522[[#This Row],[Meta]],Tabla11522[[#This Row],[Valor logrado]]&gt;0,Tabla11522[[#This Row],[Meta]]&gt;0),"Sí","No")</f>
        <v>No</v>
      </c>
    </row>
    <row r="66" spans="1:10" x14ac:dyDescent="0.25">
      <c r="A66" s="1" t="s">
        <v>131</v>
      </c>
      <c r="B66" s="1" t="s">
        <v>144</v>
      </c>
      <c r="C66" s="1" t="s">
        <v>145</v>
      </c>
      <c r="D66">
        <v>50005</v>
      </c>
      <c r="E66" s="2" t="s">
        <v>13</v>
      </c>
      <c r="F66" s="4" t="s">
        <v>17</v>
      </c>
      <c r="J66" s="3" t="str">
        <f>IF(AND(Tabla11522[[#This Row],[Valor logrado]]&gt;=Tabla11522[[#This Row],[Meta]],Tabla11522[[#This Row],[Valor logrado]]&gt;0,Tabla11522[[#This Row],[Meta]]&gt;0),"Sí","No")</f>
        <v>No</v>
      </c>
    </row>
    <row r="67" spans="1:10" x14ac:dyDescent="0.25">
      <c r="A67" s="1" t="s">
        <v>131</v>
      </c>
      <c r="B67" s="1" t="s">
        <v>146</v>
      </c>
      <c r="C67" s="1" t="s">
        <v>147</v>
      </c>
      <c r="D67">
        <v>50001</v>
      </c>
      <c r="E67" s="2" t="s">
        <v>13</v>
      </c>
      <c r="F67" s="4" t="s">
        <v>17</v>
      </c>
      <c r="J67" s="3" t="str">
        <f>IF(AND(Tabla11522[[#This Row],[Valor logrado]]&gt;=Tabla11522[[#This Row],[Meta]],Tabla11522[[#This Row],[Valor logrado]]&gt;0,Tabla11522[[#This Row],[Meta]]&gt;0),"Sí","No")</f>
        <v>No</v>
      </c>
    </row>
    <row r="68" spans="1:10" x14ac:dyDescent="0.25">
      <c r="A68" s="1" t="s">
        <v>131</v>
      </c>
      <c r="B68" s="1" t="s">
        <v>148</v>
      </c>
      <c r="C68" s="1" t="s">
        <v>149</v>
      </c>
      <c r="D68">
        <v>50009</v>
      </c>
      <c r="E68" s="2" t="s">
        <v>13</v>
      </c>
      <c r="F68" s="4" t="s">
        <v>17</v>
      </c>
      <c r="J68" s="3" t="str">
        <f>IF(AND(Tabla11522[[#This Row],[Valor logrado]]&gt;=Tabla11522[[#This Row],[Meta]],Tabla11522[[#This Row],[Valor logrado]]&gt;0,Tabla11522[[#This Row],[Meta]]&gt;0),"Sí","No")</f>
        <v>No</v>
      </c>
    </row>
    <row r="69" spans="1:10" x14ac:dyDescent="0.25">
      <c r="A69" s="1" t="s">
        <v>131</v>
      </c>
      <c r="B69" s="1" t="s">
        <v>150</v>
      </c>
      <c r="C69" s="1" t="s">
        <v>151</v>
      </c>
      <c r="D69">
        <v>50010</v>
      </c>
      <c r="E69" s="2" t="s">
        <v>13</v>
      </c>
      <c r="F69" s="4" t="s">
        <v>17</v>
      </c>
      <c r="J69" s="3" t="str">
        <f>IF(AND(Tabla11522[[#This Row],[Valor logrado]]&gt;=Tabla11522[[#This Row],[Meta]],Tabla11522[[#This Row],[Valor logrado]]&gt;0,Tabla11522[[#This Row],[Meta]]&gt;0),"Sí","No")</f>
        <v>No</v>
      </c>
    </row>
    <row r="70" spans="1:10" x14ac:dyDescent="0.25">
      <c r="A70" s="1" t="s">
        <v>131</v>
      </c>
      <c r="B70" s="1" t="s">
        <v>152</v>
      </c>
      <c r="C70" s="1" t="s">
        <v>153</v>
      </c>
      <c r="D70">
        <v>50011</v>
      </c>
      <c r="E70" s="2" t="s">
        <v>13</v>
      </c>
      <c r="F70" s="4" t="s">
        <v>17</v>
      </c>
      <c r="J70" s="3" t="str">
        <f>IF(AND(Tabla11522[[#This Row],[Valor logrado]]&gt;=Tabla11522[[#This Row],[Meta]],Tabla11522[[#This Row],[Valor logrado]]&gt;0,Tabla11522[[#This Row],[Meta]]&gt;0),"Sí","No")</f>
        <v>No</v>
      </c>
    </row>
    <row r="71" spans="1:10" x14ac:dyDescent="0.25">
      <c r="A71" s="1" t="s">
        <v>131</v>
      </c>
      <c r="B71" s="1" t="s">
        <v>154</v>
      </c>
      <c r="C71" s="1" t="s">
        <v>155</v>
      </c>
      <c r="D71">
        <v>50003</v>
      </c>
      <c r="E71" s="2" t="s">
        <v>13</v>
      </c>
      <c r="F71" s="4" t="s">
        <v>17</v>
      </c>
      <c r="J71" s="3" t="str">
        <f>IF(AND(Tabla11522[[#This Row],[Valor logrado]]&gt;=Tabla11522[[#This Row],[Meta]],Tabla11522[[#This Row],[Valor logrado]]&gt;0,Tabla11522[[#This Row],[Meta]]&gt;0),"Sí","No")</f>
        <v>No</v>
      </c>
    </row>
    <row r="72" spans="1:10" x14ac:dyDescent="0.25">
      <c r="A72" s="1" t="s">
        <v>156</v>
      </c>
      <c r="B72" s="1" t="s">
        <v>157</v>
      </c>
      <c r="C72" s="1" t="s">
        <v>158</v>
      </c>
      <c r="D72">
        <v>60000</v>
      </c>
      <c r="E72" s="2" t="s">
        <v>16</v>
      </c>
      <c r="F72" s="4">
        <v>1</v>
      </c>
      <c r="J72" s="3" t="str">
        <f>IF(AND(Tabla11522[[#This Row],[Valor logrado]]&gt;=Tabla11522[[#This Row],[Meta]],Tabla11522[[#This Row],[Valor logrado]]&gt;0,Tabla11522[[#This Row],[Meta]]&gt;0),"Sí","No")</f>
        <v>No</v>
      </c>
    </row>
    <row r="73" spans="1:10" x14ac:dyDescent="0.25">
      <c r="A73" s="1" t="s">
        <v>156</v>
      </c>
      <c r="B73" s="1" t="s">
        <v>159</v>
      </c>
      <c r="C73" s="1" t="s">
        <v>160</v>
      </c>
      <c r="D73">
        <v>60004</v>
      </c>
      <c r="E73" s="2" t="s">
        <v>13</v>
      </c>
      <c r="F73" s="4" t="s">
        <v>17</v>
      </c>
      <c r="J73" s="3" t="str">
        <f>IF(AND(Tabla11522[[#This Row],[Valor logrado]]&gt;=Tabla11522[[#This Row],[Meta]],Tabla11522[[#This Row],[Valor logrado]]&gt;0,Tabla11522[[#This Row],[Meta]]&gt;0),"Sí","No")</f>
        <v>No</v>
      </c>
    </row>
    <row r="74" spans="1:10" x14ac:dyDescent="0.25">
      <c r="A74" s="1" t="s">
        <v>156</v>
      </c>
      <c r="B74" s="1" t="s">
        <v>161</v>
      </c>
      <c r="C74" s="1" t="s">
        <v>162</v>
      </c>
      <c r="D74">
        <v>60006</v>
      </c>
      <c r="E74" s="2" t="s">
        <v>13</v>
      </c>
      <c r="F74" s="4" t="s">
        <v>17</v>
      </c>
      <c r="J74" s="3" t="str">
        <f>IF(AND(Tabla11522[[#This Row],[Valor logrado]]&gt;=Tabla11522[[#This Row],[Meta]],Tabla11522[[#This Row],[Valor logrado]]&gt;0,Tabla11522[[#This Row],[Meta]]&gt;0),"Sí","No")</f>
        <v>No</v>
      </c>
    </row>
    <row r="75" spans="1:10" x14ac:dyDescent="0.25">
      <c r="A75" s="1" t="s">
        <v>156</v>
      </c>
      <c r="B75" s="1" t="s">
        <v>163</v>
      </c>
      <c r="C75" s="1" t="s">
        <v>164</v>
      </c>
      <c r="D75">
        <v>60008</v>
      </c>
      <c r="E75" s="2" t="s">
        <v>13</v>
      </c>
      <c r="F75" s="4" t="s">
        <v>17</v>
      </c>
      <c r="J75" s="3" t="str">
        <f>IF(AND(Tabla11522[[#This Row],[Valor logrado]]&gt;=Tabla11522[[#This Row],[Meta]],Tabla11522[[#This Row],[Valor logrado]]&gt;0,Tabla11522[[#This Row],[Meta]]&gt;0),"Sí","No")</f>
        <v>No</v>
      </c>
    </row>
    <row r="76" spans="1:10" x14ac:dyDescent="0.25">
      <c r="A76" s="1" t="s">
        <v>156</v>
      </c>
      <c r="B76" s="1" t="s">
        <v>165</v>
      </c>
      <c r="C76" s="1" t="s">
        <v>166</v>
      </c>
      <c r="D76">
        <v>60009</v>
      </c>
      <c r="E76" s="2" t="s">
        <v>13</v>
      </c>
      <c r="F76" s="4" t="s">
        <v>17</v>
      </c>
      <c r="J76" s="3" t="str">
        <f>IF(AND(Tabla11522[[#This Row],[Valor logrado]]&gt;=Tabla11522[[#This Row],[Meta]],Tabla11522[[#This Row],[Valor logrado]]&gt;0,Tabla11522[[#This Row],[Meta]]&gt;0),"Sí","No")</f>
        <v>No</v>
      </c>
    </row>
    <row r="77" spans="1:10" x14ac:dyDescent="0.25">
      <c r="A77" s="1" t="s">
        <v>156</v>
      </c>
      <c r="B77" s="1" t="s">
        <v>167</v>
      </c>
      <c r="C77" s="1" t="s">
        <v>168</v>
      </c>
      <c r="D77">
        <v>60013</v>
      </c>
      <c r="E77" s="2" t="s">
        <v>13</v>
      </c>
      <c r="F77" s="4" t="s">
        <v>17</v>
      </c>
      <c r="J77" s="3" t="str">
        <f>IF(AND(Tabla11522[[#This Row],[Valor logrado]]&gt;=Tabla11522[[#This Row],[Meta]],Tabla11522[[#This Row],[Valor logrado]]&gt;0,Tabla11522[[#This Row],[Meta]]&gt;0),"Sí","No")</f>
        <v>No</v>
      </c>
    </row>
    <row r="78" spans="1:10" x14ac:dyDescent="0.25">
      <c r="A78" s="1" t="s">
        <v>156</v>
      </c>
      <c r="B78" s="1" t="s">
        <v>169</v>
      </c>
      <c r="C78" s="1" t="s">
        <v>170</v>
      </c>
      <c r="D78">
        <v>60002</v>
      </c>
      <c r="E78" s="2" t="s">
        <v>13</v>
      </c>
      <c r="F78" s="4" t="s">
        <v>17</v>
      </c>
      <c r="J78" s="3" t="str">
        <f>IF(AND(Tabla11522[[#This Row],[Valor logrado]]&gt;=Tabla11522[[#This Row],[Meta]],Tabla11522[[#This Row],[Valor logrado]]&gt;0,Tabla11522[[#This Row],[Meta]]&gt;0),"Sí","No")</f>
        <v>No</v>
      </c>
    </row>
    <row r="79" spans="1:10" x14ac:dyDescent="0.25">
      <c r="A79" s="1" t="s">
        <v>156</v>
      </c>
      <c r="B79" s="1" t="s">
        <v>171</v>
      </c>
      <c r="C79" s="1" t="s">
        <v>172</v>
      </c>
      <c r="D79">
        <v>60007</v>
      </c>
      <c r="E79" s="2" t="s">
        <v>13</v>
      </c>
      <c r="F79" s="4" t="s">
        <v>17</v>
      </c>
      <c r="J79" s="3" t="str">
        <f>IF(AND(Tabla11522[[#This Row],[Valor logrado]]&gt;=Tabla11522[[#This Row],[Meta]],Tabla11522[[#This Row],[Valor logrado]]&gt;0,Tabla11522[[#This Row],[Meta]]&gt;0),"Sí","No")</f>
        <v>No</v>
      </c>
    </row>
    <row r="80" spans="1:10" x14ac:dyDescent="0.25">
      <c r="A80" s="1" t="s">
        <v>156</v>
      </c>
      <c r="B80" s="1" t="s">
        <v>173</v>
      </c>
      <c r="C80" s="1" t="s">
        <v>174</v>
      </c>
      <c r="D80">
        <v>60003</v>
      </c>
      <c r="E80" s="2" t="s">
        <v>13</v>
      </c>
      <c r="F80" s="4" t="s">
        <v>17</v>
      </c>
      <c r="J80" s="3" t="str">
        <f>IF(AND(Tabla11522[[#This Row],[Valor logrado]]&gt;=Tabla11522[[#This Row],[Meta]],Tabla11522[[#This Row],[Valor logrado]]&gt;0,Tabla11522[[#This Row],[Meta]]&gt;0),"Sí","No")</f>
        <v>No</v>
      </c>
    </row>
    <row r="81" spans="1:10" x14ac:dyDescent="0.25">
      <c r="A81" s="1" t="s">
        <v>156</v>
      </c>
      <c r="B81" s="1" t="s">
        <v>175</v>
      </c>
      <c r="C81" s="1" t="s">
        <v>176</v>
      </c>
      <c r="D81">
        <v>60001</v>
      </c>
      <c r="E81" s="2" t="s">
        <v>13</v>
      </c>
      <c r="F81" s="4" t="s">
        <v>17</v>
      </c>
      <c r="J81" s="3" t="str">
        <f>IF(AND(Tabla11522[[#This Row],[Valor logrado]]&gt;=Tabla11522[[#This Row],[Meta]],Tabla11522[[#This Row],[Valor logrado]]&gt;0,Tabla11522[[#This Row],[Meta]]&gt;0),"Sí","No")</f>
        <v>No</v>
      </c>
    </row>
    <row r="82" spans="1:10" x14ac:dyDescent="0.25">
      <c r="A82" s="1" t="s">
        <v>156</v>
      </c>
      <c r="B82" s="1" t="s">
        <v>177</v>
      </c>
      <c r="C82" s="1" t="s">
        <v>178</v>
      </c>
      <c r="D82">
        <v>60010</v>
      </c>
      <c r="E82" s="2" t="s">
        <v>13</v>
      </c>
      <c r="F82" s="4" t="s">
        <v>17</v>
      </c>
      <c r="J82" s="3" t="str">
        <f>IF(AND(Tabla11522[[#This Row],[Valor logrado]]&gt;=Tabla11522[[#This Row],[Meta]],Tabla11522[[#This Row],[Valor logrado]]&gt;0,Tabla11522[[#This Row],[Meta]]&gt;0),"Sí","No")</f>
        <v>No</v>
      </c>
    </row>
    <row r="83" spans="1:10" x14ac:dyDescent="0.25">
      <c r="A83" s="1" t="s">
        <v>156</v>
      </c>
      <c r="B83" s="1" t="s">
        <v>179</v>
      </c>
      <c r="C83" s="1" t="s">
        <v>180</v>
      </c>
      <c r="D83">
        <v>60005</v>
      </c>
      <c r="E83" s="2" t="s">
        <v>13</v>
      </c>
      <c r="F83" s="4" t="s">
        <v>17</v>
      </c>
      <c r="J83" s="3" t="str">
        <f>IF(AND(Tabla11522[[#This Row],[Valor logrado]]&gt;=Tabla11522[[#This Row],[Meta]],Tabla11522[[#This Row],[Valor logrado]]&gt;0,Tabla11522[[#This Row],[Meta]]&gt;0),"Sí","No")</f>
        <v>No</v>
      </c>
    </row>
    <row r="84" spans="1:10" x14ac:dyDescent="0.25">
      <c r="A84" s="1" t="s">
        <v>156</v>
      </c>
      <c r="B84" s="1" t="s">
        <v>181</v>
      </c>
      <c r="C84" s="1" t="s">
        <v>182</v>
      </c>
      <c r="D84">
        <v>60011</v>
      </c>
      <c r="E84" s="2" t="s">
        <v>13</v>
      </c>
      <c r="F84" s="4" t="s">
        <v>17</v>
      </c>
      <c r="J84" s="3" t="str">
        <f>IF(AND(Tabla11522[[#This Row],[Valor logrado]]&gt;=Tabla11522[[#This Row],[Meta]],Tabla11522[[#This Row],[Valor logrado]]&gt;0,Tabla11522[[#This Row],[Meta]]&gt;0),"Sí","No")</f>
        <v>No</v>
      </c>
    </row>
    <row r="85" spans="1:10" x14ac:dyDescent="0.25">
      <c r="A85" s="1" t="s">
        <v>156</v>
      </c>
      <c r="B85" s="1" t="s">
        <v>183</v>
      </c>
      <c r="C85" s="1" t="s">
        <v>184</v>
      </c>
      <c r="D85">
        <v>60012</v>
      </c>
      <c r="E85" s="2" t="s">
        <v>13</v>
      </c>
      <c r="F85" s="4" t="s">
        <v>17</v>
      </c>
      <c r="J85" s="3" t="str">
        <f>IF(AND(Tabla11522[[#This Row],[Valor logrado]]&gt;=Tabla11522[[#This Row],[Meta]],Tabla11522[[#This Row],[Valor logrado]]&gt;0,Tabla11522[[#This Row],[Meta]]&gt;0),"Sí","No")</f>
        <v>No</v>
      </c>
    </row>
    <row r="86" spans="1:10" x14ac:dyDescent="0.25">
      <c r="A86" s="1" t="s">
        <v>185</v>
      </c>
      <c r="B86" s="1" t="s">
        <v>186</v>
      </c>
      <c r="C86" s="1" t="s">
        <v>187</v>
      </c>
      <c r="D86">
        <v>80000</v>
      </c>
      <c r="E86" s="2" t="s">
        <v>16</v>
      </c>
      <c r="F86" s="4">
        <v>1</v>
      </c>
      <c r="J86" s="3" t="str">
        <f>IF(AND(Tabla11522[[#This Row],[Valor logrado]]&gt;=Tabla11522[[#This Row],[Meta]],Tabla11522[[#This Row],[Valor logrado]]&gt;0,Tabla11522[[#This Row],[Meta]]&gt;0),"Sí","No")</f>
        <v>No</v>
      </c>
    </row>
    <row r="87" spans="1:10" x14ac:dyDescent="0.25">
      <c r="A87" s="1" t="s">
        <v>185</v>
      </c>
      <c r="B87" s="1" t="s">
        <v>188</v>
      </c>
      <c r="C87" s="1" t="s">
        <v>189</v>
      </c>
      <c r="D87">
        <v>80006</v>
      </c>
      <c r="E87" s="2" t="s">
        <v>13</v>
      </c>
      <c r="F87" s="4" t="s">
        <v>17</v>
      </c>
      <c r="J87" s="3" t="str">
        <f>IF(AND(Tabla11522[[#This Row],[Valor logrado]]&gt;=Tabla11522[[#This Row],[Meta]],Tabla11522[[#This Row],[Valor logrado]]&gt;0,Tabla11522[[#This Row],[Meta]]&gt;0),"Sí","No")</f>
        <v>No</v>
      </c>
    </row>
    <row r="88" spans="1:10" x14ac:dyDescent="0.25">
      <c r="A88" s="1" t="s">
        <v>185</v>
      </c>
      <c r="B88" s="1" t="s">
        <v>190</v>
      </c>
      <c r="C88" s="1" t="s">
        <v>191</v>
      </c>
      <c r="D88">
        <v>80012</v>
      </c>
      <c r="E88" s="2" t="s">
        <v>13</v>
      </c>
      <c r="F88" s="4" t="s">
        <v>17</v>
      </c>
      <c r="J88" s="3" t="str">
        <f>IF(AND(Tabla11522[[#This Row],[Valor logrado]]&gt;=Tabla11522[[#This Row],[Meta]],Tabla11522[[#This Row],[Valor logrado]]&gt;0,Tabla11522[[#This Row],[Meta]]&gt;0),"Sí","No")</f>
        <v>No</v>
      </c>
    </row>
    <row r="89" spans="1:10" x14ac:dyDescent="0.25">
      <c r="A89" s="1" t="s">
        <v>185</v>
      </c>
      <c r="B89" s="1" t="s">
        <v>192</v>
      </c>
      <c r="C89" s="1" t="s">
        <v>193</v>
      </c>
      <c r="D89">
        <v>80009</v>
      </c>
      <c r="E89" s="2" t="s">
        <v>13</v>
      </c>
      <c r="F89" s="4" t="s">
        <v>17</v>
      </c>
      <c r="J89" s="3" t="str">
        <f>IF(AND(Tabla11522[[#This Row],[Valor logrado]]&gt;=Tabla11522[[#This Row],[Meta]],Tabla11522[[#This Row],[Valor logrado]]&gt;0,Tabla11522[[#This Row],[Meta]]&gt;0),"Sí","No")</f>
        <v>No</v>
      </c>
    </row>
    <row r="90" spans="1:10" x14ac:dyDescent="0.25">
      <c r="A90" s="1" t="s">
        <v>185</v>
      </c>
      <c r="B90" s="1" t="s">
        <v>194</v>
      </c>
      <c r="C90" s="1" t="s">
        <v>195</v>
      </c>
      <c r="D90">
        <v>80007</v>
      </c>
      <c r="E90" s="2" t="s">
        <v>13</v>
      </c>
      <c r="F90" s="4" t="s">
        <v>17</v>
      </c>
      <c r="J90" s="3" t="str">
        <f>IF(AND(Tabla11522[[#This Row],[Valor logrado]]&gt;=Tabla11522[[#This Row],[Meta]],Tabla11522[[#This Row],[Valor logrado]]&gt;0,Tabla11522[[#This Row],[Meta]]&gt;0),"Sí","No")</f>
        <v>No</v>
      </c>
    </row>
    <row r="91" spans="1:10" x14ac:dyDescent="0.25">
      <c r="A91" s="1" t="s">
        <v>185</v>
      </c>
      <c r="B91" s="1" t="s">
        <v>196</v>
      </c>
      <c r="C91" s="1" t="s">
        <v>197</v>
      </c>
      <c r="D91">
        <v>80010</v>
      </c>
      <c r="E91" s="2" t="s">
        <v>13</v>
      </c>
      <c r="F91" s="4" t="s">
        <v>17</v>
      </c>
      <c r="J91" s="3" t="str">
        <f>IF(AND(Tabla11522[[#This Row],[Valor logrado]]&gt;=Tabla11522[[#This Row],[Meta]],Tabla11522[[#This Row],[Valor logrado]]&gt;0,Tabla11522[[#This Row],[Meta]]&gt;0),"Sí","No")</f>
        <v>No</v>
      </c>
    </row>
    <row r="92" spans="1:10" x14ac:dyDescent="0.25">
      <c r="A92" s="1" t="s">
        <v>185</v>
      </c>
      <c r="B92" s="1" t="s">
        <v>198</v>
      </c>
      <c r="C92" s="1" t="s">
        <v>199</v>
      </c>
      <c r="D92">
        <v>80013</v>
      </c>
      <c r="E92" s="2" t="s">
        <v>13</v>
      </c>
      <c r="F92" s="4" t="s">
        <v>17</v>
      </c>
      <c r="J92" s="3" t="str">
        <f>IF(AND(Tabla11522[[#This Row],[Valor logrado]]&gt;=Tabla11522[[#This Row],[Meta]],Tabla11522[[#This Row],[Valor logrado]]&gt;0,Tabla11522[[#This Row],[Meta]]&gt;0),"Sí","No")</f>
        <v>No</v>
      </c>
    </row>
    <row r="93" spans="1:10" x14ac:dyDescent="0.25">
      <c r="A93" s="1" t="s">
        <v>185</v>
      </c>
      <c r="B93" s="1" t="s">
        <v>200</v>
      </c>
      <c r="C93" s="1" t="s">
        <v>201</v>
      </c>
      <c r="D93">
        <v>80011</v>
      </c>
      <c r="E93" s="2" t="s">
        <v>13</v>
      </c>
      <c r="F93" s="4" t="s">
        <v>17</v>
      </c>
      <c r="J93" s="3" t="str">
        <f>IF(AND(Tabla11522[[#This Row],[Valor logrado]]&gt;=Tabla11522[[#This Row],[Meta]],Tabla11522[[#This Row],[Valor logrado]]&gt;0,Tabla11522[[#This Row],[Meta]]&gt;0),"Sí","No")</f>
        <v>No</v>
      </c>
    </row>
    <row r="94" spans="1:10" x14ac:dyDescent="0.25">
      <c r="A94" s="1" t="s">
        <v>185</v>
      </c>
      <c r="B94" s="1" t="s">
        <v>202</v>
      </c>
      <c r="C94" s="1" t="s">
        <v>203</v>
      </c>
      <c r="D94">
        <v>80008</v>
      </c>
      <c r="E94" s="2" t="s">
        <v>13</v>
      </c>
      <c r="F94" s="4" t="s">
        <v>17</v>
      </c>
      <c r="J94" s="3" t="str">
        <f>IF(AND(Tabla11522[[#This Row],[Valor logrado]]&gt;=Tabla11522[[#This Row],[Meta]],Tabla11522[[#This Row],[Valor logrado]]&gt;0,Tabla11522[[#This Row],[Meta]]&gt;0),"Sí","No")</f>
        <v>No</v>
      </c>
    </row>
    <row r="95" spans="1:10" x14ac:dyDescent="0.25">
      <c r="A95" s="1" t="s">
        <v>185</v>
      </c>
      <c r="B95" s="1" t="s">
        <v>204</v>
      </c>
      <c r="C95" s="1" t="s">
        <v>205</v>
      </c>
      <c r="D95">
        <v>80004</v>
      </c>
      <c r="E95" s="2" t="s">
        <v>13</v>
      </c>
      <c r="F95" s="4" t="s">
        <v>17</v>
      </c>
      <c r="J95" s="3" t="str">
        <f>IF(AND(Tabla11522[[#This Row],[Valor logrado]]&gt;=Tabla11522[[#This Row],[Meta]],Tabla11522[[#This Row],[Valor logrado]]&gt;0,Tabla11522[[#This Row],[Meta]]&gt;0),"Sí","No")</f>
        <v>No</v>
      </c>
    </row>
    <row r="96" spans="1:10" x14ac:dyDescent="0.25">
      <c r="A96" s="1" t="s">
        <v>185</v>
      </c>
      <c r="B96" s="1" t="s">
        <v>206</v>
      </c>
      <c r="C96" s="1" t="s">
        <v>207</v>
      </c>
      <c r="D96">
        <v>80001</v>
      </c>
      <c r="E96" s="2" t="s">
        <v>13</v>
      </c>
      <c r="F96" s="4" t="s">
        <v>17</v>
      </c>
      <c r="J96" s="3" t="str">
        <f>IF(AND(Tabla11522[[#This Row],[Valor logrado]]&gt;=Tabla11522[[#This Row],[Meta]],Tabla11522[[#This Row],[Valor logrado]]&gt;0,Tabla11522[[#This Row],[Meta]]&gt;0),"Sí","No")</f>
        <v>No</v>
      </c>
    </row>
    <row r="97" spans="1:10" x14ac:dyDescent="0.25">
      <c r="A97" s="1" t="s">
        <v>185</v>
      </c>
      <c r="B97" s="1" t="s">
        <v>208</v>
      </c>
      <c r="C97" s="1" t="s">
        <v>209</v>
      </c>
      <c r="D97">
        <v>80005</v>
      </c>
      <c r="E97" s="2" t="s">
        <v>13</v>
      </c>
      <c r="F97" s="4" t="s">
        <v>17</v>
      </c>
      <c r="J97" s="3" t="str">
        <f>IF(AND(Tabla11522[[#This Row],[Valor logrado]]&gt;=Tabla11522[[#This Row],[Meta]],Tabla11522[[#This Row],[Valor logrado]]&gt;0,Tabla11522[[#This Row],[Meta]]&gt;0),"Sí","No")</f>
        <v>No</v>
      </c>
    </row>
    <row r="98" spans="1:10" x14ac:dyDescent="0.25">
      <c r="A98" s="1" t="s">
        <v>185</v>
      </c>
      <c r="B98" s="1" t="s">
        <v>210</v>
      </c>
      <c r="C98" s="1" t="s">
        <v>211</v>
      </c>
      <c r="D98">
        <v>80002</v>
      </c>
      <c r="E98" s="2" t="s">
        <v>13</v>
      </c>
      <c r="F98" s="4" t="s">
        <v>17</v>
      </c>
      <c r="J98" s="3" t="str">
        <f>IF(AND(Tabla11522[[#This Row],[Valor logrado]]&gt;=Tabla11522[[#This Row],[Meta]],Tabla11522[[#This Row],[Valor logrado]]&gt;0,Tabla11522[[#This Row],[Meta]]&gt;0),"Sí","No")</f>
        <v>No</v>
      </c>
    </row>
    <row r="99" spans="1:10" x14ac:dyDescent="0.25">
      <c r="A99" s="1" t="s">
        <v>185</v>
      </c>
      <c r="B99" s="1" t="s">
        <v>212</v>
      </c>
      <c r="C99" s="1" t="s">
        <v>213</v>
      </c>
      <c r="D99">
        <v>80003</v>
      </c>
      <c r="E99" s="2" t="s">
        <v>13</v>
      </c>
      <c r="F99" s="4" t="s">
        <v>17</v>
      </c>
      <c r="J99" s="3" t="str">
        <f>IF(AND(Tabla11522[[#This Row],[Valor logrado]]&gt;=Tabla11522[[#This Row],[Meta]],Tabla11522[[#This Row],[Valor logrado]]&gt;0,Tabla11522[[#This Row],[Meta]]&gt;0),"Sí","No")</f>
        <v>No</v>
      </c>
    </row>
    <row r="100" spans="1:10" ht="25.5" x14ac:dyDescent="0.25">
      <c r="A100" s="1" t="s">
        <v>185</v>
      </c>
      <c r="B100" s="1" t="s">
        <v>214</v>
      </c>
      <c r="C100" s="1" t="s">
        <v>215</v>
      </c>
      <c r="D100">
        <v>80014</v>
      </c>
      <c r="E100" s="2" t="s">
        <v>13</v>
      </c>
      <c r="F100" s="4" t="s">
        <v>17</v>
      </c>
      <c r="J100" s="3" t="str">
        <f>IF(AND(Tabla11522[[#This Row],[Valor logrado]]&gt;=Tabla11522[[#This Row],[Meta]],Tabla11522[[#This Row],[Valor logrado]]&gt;0,Tabla11522[[#This Row],[Meta]]&gt;0),"Sí","No")</f>
        <v>No</v>
      </c>
    </row>
    <row r="101" spans="1:10" x14ac:dyDescent="0.25">
      <c r="A101" s="1" t="s">
        <v>216</v>
      </c>
      <c r="B101" s="1" t="s">
        <v>217</v>
      </c>
      <c r="C101" s="1" t="s">
        <v>218</v>
      </c>
      <c r="D101">
        <v>90000</v>
      </c>
      <c r="E101" s="2" t="s">
        <v>16</v>
      </c>
      <c r="F101" s="4" t="s">
        <v>17</v>
      </c>
      <c r="J101" s="3" t="str">
        <f>IF(AND(Tabla11522[[#This Row],[Valor logrado]]&gt;=Tabla11522[[#This Row],[Meta]],Tabla11522[[#This Row],[Valor logrado]]&gt;0,Tabla11522[[#This Row],[Meta]]&gt;0),"Sí","No")</f>
        <v>No</v>
      </c>
    </row>
    <row r="102" spans="1:10" x14ac:dyDescent="0.25">
      <c r="A102" s="1" t="s">
        <v>216</v>
      </c>
      <c r="B102" s="1" t="s">
        <v>219</v>
      </c>
      <c r="C102" s="1" t="s">
        <v>220</v>
      </c>
      <c r="D102">
        <v>90003</v>
      </c>
      <c r="E102" s="2" t="s">
        <v>13</v>
      </c>
      <c r="F102" s="4" t="s">
        <v>17</v>
      </c>
      <c r="J102" s="3" t="str">
        <f>IF(AND(Tabla11522[[#This Row],[Valor logrado]]&gt;=Tabla11522[[#This Row],[Meta]],Tabla11522[[#This Row],[Valor logrado]]&gt;0,Tabla11522[[#This Row],[Meta]]&gt;0),"Sí","No")</f>
        <v>No</v>
      </c>
    </row>
    <row r="103" spans="1:10" x14ac:dyDescent="0.25">
      <c r="A103" s="1" t="s">
        <v>216</v>
      </c>
      <c r="B103" s="1" t="s">
        <v>221</v>
      </c>
      <c r="C103" s="1" t="s">
        <v>222</v>
      </c>
      <c r="D103">
        <v>90009</v>
      </c>
      <c r="E103" s="2" t="s">
        <v>13</v>
      </c>
      <c r="F103" s="4" t="s">
        <v>17</v>
      </c>
      <c r="J103" s="3" t="str">
        <f>IF(AND(Tabla11522[[#This Row],[Valor logrado]]&gt;=Tabla11522[[#This Row],[Meta]],Tabla11522[[#This Row],[Valor logrado]]&gt;0,Tabla11522[[#This Row],[Meta]]&gt;0),"Sí","No")</f>
        <v>No</v>
      </c>
    </row>
    <row r="104" spans="1:10" x14ac:dyDescent="0.25">
      <c r="A104" s="1" t="s">
        <v>216</v>
      </c>
      <c r="B104" s="1" t="s">
        <v>223</v>
      </c>
      <c r="C104" s="1" t="s">
        <v>224</v>
      </c>
      <c r="D104">
        <v>90002</v>
      </c>
      <c r="E104" s="2" t="s">
        <v>13</v>
      </c>
      <c r="F104" s="4" t="s">
        <v>17</v>
      </c>
      <c r="J104" s="3" t="str">
        <f>IF(AND(Tabla11522[[#This Row],[Valor logrado]]&gt;=Tabla11522[[#This Row],[Meta]],Tabla11522[[#This Row],[Valor logrado]]&gt;0,Tabla11522[[#This Row],[Meta]]&gt;0),"Sí","No")</f>
        <v>No</v>
      </c>
    </row>
    <row r="105" spans="1:10" x14ac:dyDescent="0.25">
      <c r="A105" s="1" t="s">
        <v>216</v>
      </c>
      <c r="B105" s="1" t="s">
        <v>225</v>
      </c>
      <c r="C105" s="1" t="s">
        <v>226</v>
      </c>
      <c r="D105">
        <v>90001</v>
      </c>
      <c r="E105" s="2" t="s">
        <v>13</v>
      </c>
      <c r="F105" s="4" t="s">
        <v>17</v>
      </c>
      <c r="J105" s="3" t="str">
        <f>IF(AND(Tabla11522[[#This Row],[Valor logrado]]&gt;=Tabla11522[[#This Row],[Meta]],Tabla11522[[#This Row],[Valor logrado]]&gt;0,Tabla11522[[#This Row],[Meta]]&gt;0),"Sí","No")</f>
        <v>No</v>
      </c>
    </row>
    <row r="106" spans="1:10" x14ac:dyDescent="0.25">
      <c r="A106" s="1" t="s">
        <v>216</v>
      </c>
      <c r="B106" s="1" t="s">
        <v>227</v>
      </c>
      <c r="C106" s="1" t="s">
        <v>228</v>
      </c>
      <c r="D106">
        <v>90006</v>
      </c>
      <c r="E106" s="2" t="s">
        <v>13</v>
      </c>
      <c r="F106" s="4" t="s">
        <v>17</v>
      </c>
      <c r="J106" s="3" t="str">
        <f>IF(AND(Tabla11522[[#This Row],[Valor logrado]]&gt;=Tabla11522[[#This Row],[Meta]],Tabla11522[[#This Row],[Valor logrado]]&gt;0,Tabla11522[[#This Row],[Meta]]&gt;0),"Sí","No")</f>
        <v>No</v>
      </c>
    </row>
    <row r="107" spans="1:10" x14ac:dyDescent="0.25">
      <c r="A107" s="1" t="s">
        <v>216</v>
      </c>
      <c r="B107" s="1" t="s">
        <v>229</v>
      </c>
      <c r="C107" s="1" t="s">
        <v>230</v>
      </c>
      <c r="D107">
        <v>90007</v>
      </c>
      <c r="E107" s="2" t="s">
        <v>13</v>
      </c>
      <c r="F107" s="4" t="s">
        <v>17</v>
      </c>
      <c r="J107" s="3" t="str">
        <f>IF(AND(Tabla11522[[#This Row],[Valor logrado]]&gt;=Tabla11522[[#This Row],[Meta]],Tabla11522[[#This Row],[Valor logrado]]&gt;0,Tabla11522[[#This Row],[Meta]]&gt;0),"Sí","No")</f>
        <v>No</v>
      </c>
    </row>
    <row r="108" spans="1:10" x14ac:dyDescent="0.25">
      <c r="A108" s="1" t="s">
        <v>216</v>
      </c>
      <c r="B108" s="1" t="s">
        <v>231</v>
      </c>
      <c r="C108" s="1" t="s">
        <v>232</v>
      </c>
      <c r="D108">
        <v>90004</v>
      </c>
      <c r="E108" s="2" t="s">
        <v>13</v>
      </c>
      <c r="F108" s="4" t="s">
        <v>17</v>
      </c>
      <c r="J108" s="3" t="str">
        <f>IF(AND(Tabla11522[[#This Row],[Valor logrado]]&gt;=Tabla11522[[#This Row],[Meta]],Tabla11522[[#This Row],[Valor logrado]]&gt;0,Tabla11522[[#This Row],[Meta]]&gt;0),"Sí","No")</f>
        <v>No</v>
      </c>
    </row>
    <row r="109" spans="1:10" x14ac:dyDescent="0.25">
      <c r="A109" s="1" t="s">
        <v>216</v>
      </c>
      <c r="B109" s="1" t="s">
        <v>233</v>
      </c>
      <c r="C109" s="1" t="s">
        <v>234</v>
      </c>
      <c r="D109">
        <v>90005</v>
      </c>
      <c r="E109" s="2" t="s">
        <v>13</v>
      </c>
      <c r="F109" s="4" t="s">
        <v>17</v>
      </c>
      <c r="J109" s="3" t="str">
        <f>IF(AND(Tabla11522[[#This Row],[Valor logrado]]&gt;=Tabla11522[[#This Row],[Meta]],Tabla11522[[#This Row],[Valor logrado]]&gt;0,Tabla11522[[#This Row],[Meta]]&gt;0),"Sí","No")</f>
        <v>No</v>
      </c>
    </row>
    <row r="110" spans="1:10" x14ac:dyDescent="0.25">
      <c r="A110" s="1" t="s">
        <v>235</v>
      </c>
      <c r="B110" s="1" t="s">
        <v>236</v>
      </c>
      <c r="C110" s="1" t="s">
        <v>237</v>
      </c>
      <c r="D110">
        <v>100000</v>
      </c>
      <c r="E110" s="2" t="s">
        <v>16</v>
      </c>
      <c r="F110" s="4">
        <v>1</v>
      </c>
      <c r="J110" s="3" t="str">
        <f>IF(AND(Tabla11522[[#This Row],[Valor logrado]]&gt;=Tabla11522[[#This Row],[Meta]],Tabla11522[[#This Row],[Valor logrado]]&gt;0,Tabla11522[[#This Row],[Meta]]&gt;0),"Sí","No")</f>
        <v>No</v>
      </c>
    </row>
    <row r="111" spans="1:10" x14ac:dyDescent="0.25">
      <c r="A111" s="1" t="s">
        <v>235</v>
      </c>
      <c r="B111" s="1" t="s">
        <v>238</v>
      </c>
      <c r="C111" s="1" t="s">
        <v>239</v>
      </c>
      <c r="D111">
        <v>100009</v>
      </c>
      <c r="E111" s="2" t="s">
        <v>13</v>
      </c>
      <c r="F111" s="4" t="s">
        <v>17</v>
      </c>
      <c r="J111" s="3" t="str">
        <f>IF(AND(Tabla11522[[#This Row],[Valor logrado]]&gt;=Tabla11522[[#This Row],[Meta]],Tabla11522[[#This Row],[Valor logrado]]&gt;0,Tabla11522[[#This Row],[Meta]]&gt;0),"Sí","No")</f>
        <v>No</v>
      </c>
    </row>
    <row r="112" spans="1:10" x14ac:dyDescent="0.25">
      <c r="A112" s="1" t="s">
        <v>235</v>
      </c>
      <c r="B112" s="1" t="s">
        <v>240</v>
      </c>
      <c r="C112" s="1" t="s">
        <v>241</v>
      </c>
      <c r="D112">
        <v>100008</v>
      </c>
      <c r="E112" s="2" t="s">
        <v>13</v>
      </c>
      <c r="F112" s="4" t="s">
        <v>17</v>
      </c>
      <c r="J112" s="3" t="str">
        <f>IF(AND(Tabla11522[[#This Row],[Valor logrado]]&gt;=Tabla11522[[#This Row],[Meta]],Tabla11522[[#This Row],[Valor logrado]]&gt;0,Tabla11522[[#This Row],[Meta]]&gt;0),"Sí","No")</f>
        <v>No</v>
      </c>
    </row>
    <row r="113" spans="1:10" x14ac:dyDescent="0.25">
      <c r="A113" s="1" t="s">
        <v>235</v>
      </c>
      <c r="B113" s="1" t="s">
        <v>242</v>
      </c>
      <c r="C113" s="1" t="s">
        <v>243</v>
      </c>
      <c r="D113">
        <v>100003</v>
      </c>
      <c r="E113" s="2" t="s">
        <v>13</v>
      </c>
      <c r="F113" s="4" t="s">
        <v>17</v>
      </c>
      <c r="J113" s="3" t="str">
        <f>IF(AND(Tabla11522[[#This Row],[Valor logrado]]&gt;=Tabla11522[[#This Row],[Meta]],Tabla11522[[#This Row],[Valor logrado]]&gt;0,Tabla11522[[#This Row],[Meta]]&gt;0),"Sí","No")</f>
        <v>No</v>
      </c>
    </row>
    <row r="114" spans="1:10" x14ac:dyDescent="0.25">
      <c r="A114" s="1" t="s">
        <v>235</v>
      </c>
      <c r="B114" s="1" t="s">
        <v>244</v>
      </c>
      <c r="C114" s="1" t="s">
        <v>245</v>
      </c>
      <c r="D114">
        <v>100010</v>
      </c>
      <c r="E114" s="2" t="s">
        <v>13</v>
      </c>
      <c r="F114" s="4" t="s">
        <v>17</v>
      </c>
      <c r="J114" s="3" t="str">
        <f>IF(AND(Tabla11522[[#This Row],[Valor logrado]]&gt;=Tabla11522[[#This Row],[Meta]],Tabla11522[[#This Row],[Valor logrado]]&gt;0,Tabla11522[[#This Row],[Meta]]&gt;0),"Sí","No")</f>
        <v>No</v>
      </c>
    </row>
    <row r="115" spans="1:10" x14ac:dyDescent="0.25">
      <c r="A115" s="1" t="s">
        <v>235</v>
      </c>
      <c r="B115" s="1" t="s">
        <v>246</v>
      </c>
      <c r="C115" s="1" t="s">
        <v>247</v>
      </c>
      <c r="D115">
        <v>100007</v>
      </c>
      <c r="E115" s="2" t="s">
        <v>13</v>
      </c>
      <c r="F115" s="4" t="s">
        <v>17</v>
      </c>
      <c r="J115" s="3" t="str">
        <f>IF(AND(Tabla11522[[#This Row],[Valor logrado]]&gt;=Tabla11522[[#This Row],[Meta]],Tabla11522[[#This Row],[Valor logrado]]&gt;0,Tabla11522[[#This Row],[Meta]]&gt;0),"Sí","No")</f>
        <v>No</v>
      </c>
    </row>
    <row r="116" spans="1:10" x14ac:dyDescent="0.25">
      <c r="A116" s="1" t="s">
        <v>235</v>
      </c>
      <c r="B116" s="1" t="s">
        <v>248</v>
      </c>
      <c r="C116" s="1" t="s">
        <v>249</v>
      </c>
      <c r="D116">
        <v>100011</v>
      </c>
      <c r="E116" s="2" t="s">
        <v>13</v>
      </c>
      <c r="F116" s="4" t="s">
        <v>17</v>
      </c>
      <c r="J116" s="3" t="str">
        <f>IF(AND(Tabla11522[[#This Row],[Valor logrado]]&gt;=Tabla11522[[#This Row],[Meta]],Tabla11522[[#This Row],[Valor logrado]]&gt;0,Tabla11522[[#This Row],[Meta]]&gt;0),"Sí","No")</f>
        <v>No</v>
      </c>
    </row>
    <row r="117" spans="1:10" x14ac:dyDescent="0.25">
      <c r="A117" s="1" t="s">
        <v>235</v>
      </c>
      <c r="B117" s="1" t="s">
        <v>250</v>
      </c>
      <c r="C117" s="1" t="s">
        <v>251</v>
      </c>
      <c r="D117">
        <v>100006</v>
      </c>
      <c r="E117" s="2" t="s">
        <v>13</v>
      </c>
      <c r="F117" s="4" t="s">
        <v>17</v>
      </c>
      <c r="J117" s="3" t="str">
        <f>IF(AND(Tabla11522[[#This Row],[Valor logrado]]&gt;=Tabla11522[[#This Row],[Meta]],Tabla11522[[#This Row],[Valor logrado]]&gt;0,Tabla11522[[#This Row],[Meta]]&gt;0),"Sí","No")</f>
        <v>No</v>
      </c>
    </row>
    <row r="118" spans="1:10" x14ac:dyDescent="0.25">
      <c r="A118" s="1" t="s">
        <v>235</v>
      </c>
      <c r="B118" s="1" t="s">
        <v>252</v>
      </c>
      <c r="C118" s="1" t="s">
        <v>253</v>
      </c>
      <c r="D118">
        <v>100002</v>
      </c>
      <c r="E118" s="2" t="s">
        <v>13</v>
      </c>
      <c r="F118" s="4" t="s">
        <v>17</v>
      </c>
      <c r="J118" s="3" t="str">
        <f>IF(AND(Tabla11522[[#This Row],[Valor logrado]]&gt;=Tabla11522[[#This Row],[Meta]],Tabla11522[[#This Row],[Valor logrado]]&gt;0,Tabla11522[[#This Row],[Meta]]&gt;0),"Sí","No")</f>
        <v>No</v>
      </c>
    </row>
    <row r="119" spans="1:10" x14ac:dyDescent="0.25">
      <c r="A119" s="1" t="s">
        <v>235</v>
      </c>
      <c r="B119" s="1" t="s">
        <v>254</v>
      </c>
      <c r="C119" s="1" t="s">
        <v>255</v>
      </c>
      <c r="D119">
        <v>100004</v>
      </c>
      <c r="E119" s="2" t="s">
        <v>13</v>
      </c>
      <c r="F119" s="4" t="s">
        <v>17</v>
      </c>
      <c r="J119" s="3" t="str">
        <f>IF(AND(Tabla11522[[#This Row],[Valor logrado]]&gt;=Tabla11522[[#This Row],[Meta]],Tabla11522[[#This Row],[Valor logrado]]&gt;0,Tabla11522[[#This Row],[Meta]]&gt;0),"Sí","No")</f>
        <v>No</v>
      </c>
    </row>
    <row r="120" spans="1:10" x14ac:dyDescent="0.25">
      <c r="A120" s="1" t="s">
        <v>235</v>
      </c>
      <c r="B120" s="1" t="s">
        <v>256</v>
      </c>
      <c r="C120" s="1" t="s">
        <v>257</v>
      </c>
      <c r="D120">
        <v>100005</v>
      </c>
      <c r="E120" s="2" t="s">
        <v>13</v>
      </c>
      <c r="F120" s="4" t="s">
        <v>17</v>
      </c>
      <c r="J120" s="3" t="str">
        <f>IF(AND(Tabla11522[[#This Row],[Valor logrado]]&gt;=Tabla11522[[#This Row],[Meta]],Tabla11522[[#This Row],[Valor logrado]]&gt;0,Tabla11522[[#This Row],[Meta]]&gt;0),"Sí","No")</f>
        <v>No</v>
      </c>
    </row>
    <row r="121" spans="1:10" x14ac:dyDescent="0.25">
      <c r="A121" s="1" t="s">
        <v>235</v>
      </c>
      <c r="B121" s="1" t="s">
        <v>258</v>
      </c>
      <c r="C121" s="1" t="s">
        <v>259</v>
      </c>
      <c r="D121">
        <v>100001</v>
      </c>
      <c r="E121" s="2" t="s">
        <v>13</v>
      </c>
      <c r="F121" s="4" t="s">
        <v>17</v>
      </c>
      <c r="J121" s="3" t="str">
        <f>IF(AND(Tabla11522[[#This Row],[Valor logrado]]&gt;=Tabla11522[[#This Row],[Meta]],Tabla11522[[#This Row],[Valor logrado]]&gt;0,Tabla11522[[#This Row],[Meta]]&gt;0),"Sí","No")</f>
        <v>No</v>
      </c>
    </row>
    <row r="122" spans="1:10" x14ac:dyDescent="0.25">
      <c r="A122" s="1" t="s">
        <v>260</v>
      </c>
      <c r="B122" s="1" t="s">
        <v>261</v>
      </c>
      <c r="C122" s="1" t="s">
        <v>262</v>
      </c>
      <c r="D122">
        <v>110000</v>
      </c>
      <c r="E122" s="2" t="s">
        <v>16</v>
      </c>
      <c r="F122" s="4">
        <v>1</v>
      </c>
      <c r="J122" s="3" t="str">
        <f>IF(AND(Tabla11522[[#This Row],[Valor logrado]]&gt;=Tabla11522[[#This Row],[Meta]],Tabla11522[[#This Row],[Valor logrado]]&gt;0,Tabla11522[[#This Row],[Meta]]&gt;0),"Sí","No")</f>
        <v>No</v>
      </c>
    </row>
    <row r="123" spans="1:10" x14ac:dyDescent="0.25">
      <c r="A123" s="1" t="s">
        <v>260</v>
      </c>
      <c r="B123" s="1" t="s">
        <v>261</v>
      </c>
      <c r="C123" s="1" t="s">
        <v>263</v>
      </c>
      <c r="D123">
        <v>110001</v>
      </c>
      <c r="E123" s="2" t="s">
        <v>33</v>
      </c>
      <c r="F123" s="4" t="s">
        <v>17</v>
      </c>
      <c r="J123" s="3" t="str">
        <f>IF(AND(Tabla11522[[#This Row],[Valor logrado]]&gt;=Tabla11522[[#This Row],[Meta]],Tabla11522[[#This Row],[Valor logrado]]&gt;0,Tabla11522[[#This Row],[Meta]]&gt;0),"Sí","No")</f>
        <v>No</v>
      </c>
    </row>
    <row r="124" spans="1:10" x14ac:dyDescent="0.25">
      <c r="A124" s="1" t="s">
        <v>260</v>
      </c>
      <c r="B124" s="1" t="s">
        <v>264</v>
      </c>
      <c r="C124" s="1" t="s">
        <v>265</v>
      </c>
      <c r="D124">
        <v>110002</v>
      </c>
      <c r="E124" s="2" t="s">
        <v>13</v>
      </c>
      <c r="F124" s="4" t="s">
        <v>17</v>
      </c>
      <c r="J124" s="3" t="str">
        <f>IF(AND(Tabla11522[[#This Row],[Valor logrado]]&gt;=Tabla11522[[#This Row],[Meta]],Tabla11522[[#This Row],[Valor logrado]]&gt;0,Tabla11522[[#This Row],[Meta]]&gt;0),"Sí","No")</f>
        <v>No</v>
      </c>
    </row>
    <row r="125" spans="1:10" x14ac:dyDescent="0.25">
      <c r="A125" s="1" t="s">
        <v>260</v>
      </c>
      <c r="B125" s="1" t="s">
        <v>266</v>
      </c>
      <c r="C125" s="1" t="s">
        <v>267</v>
      </c>
      <c r="D125">
        <v>110003</v>
      </c>
      <c r="E125" s="2" t="s">
        <v>13</v>
      </c>
      <c r="F125" s="4" t="s">
        <v>17</v>
      </c>
      <c r="J125" s="3" t="str">
        <f>IF(AND(Tabla11522[[#This Row],[Valor logrado]]&gt;=Tabla11522[[#This Row],[Meta]],Tabla11522[[#This Row],[Valor logrado]]&gt;0,Tabla11522[[#This Row],[Meta]]&gt;0),"Sí","No")</f>
        <v>No</v>
      </c>
    </row>
    <row r="126" spans="1:10" x14ac:dyDescent="0.25">
      <c r="A126" s="1" t="s">
        <v>260</v>
      </c>
      <c r="B126" s="1" t="s">
        <v>268</v>
      </c>
      <c r="C126" s="1" t="s">
        <v>269</v>
      </c>
      <c r="D126">
        <v>110005</v>
      </c>
      <c r="E126" s="2" t="s">
        <v>13</v>
      </c>
      <c r="F126" s="4" t="s">
        <v>17</v>
      </c>
      <c r="J126" s="3" t="str">
        <f>IF(AND(Tabla11522[[#This Row],[Valor logrado]]&gt;=Tabla11522[[#This Row],[Meta]],Tabla11522[[#This Row],[Valor logrado]]&gt;0,Tabla11522[[#This Row],[Meta]]&gt;0),"Sí","No")</f>
        <v>No</v>
      </c>
    </row>
    <row r="127" spans="1:10" x14ac:dyDescent="0.25">
      <c r="A127" s="1" t="s">
        <v>260</v>
      </c>
      <c r="B127" s="1" t="s">
        <v>270</v>
      </c>
      <c r="C127" s="1" t="s">
        <v>271</v>
      </c>
      <c r="D127">
        <v>110004</v>
      </c>
      <c r="E127" s="2" t="s">
        <v>13</v>
      </c>
      <c r="F127" s="4" t="s">
        <v>17</v>
      </c>
      <c r="J127" s="3" t="str">
        <f>IF(AND(Tabla11522[[#This Row],[Valor logrado]]&gt;=Tabla11522[[#This Row],[Meta]],Tabla11522[[#This Row],[Valor logrado]]&gt;0,Tabla11522[[#This Row],[Meta]]&gt;0),"Sí","No")</f>
        <v>No</v>
      </c>
    </row>
    <row r="128" spans="1:10" x14ac:dyDescent="0.25">
      <c r="A128" s="1" t="s">
        <v>272</v>
      </c>
      <c r="B128" s="1" t="s">
        <v>273</v>
      </c>
      <c r="C128" s="1" t="s">
        <v>274</v>
      </c>
      <c r="D128">
        <v>120000</v>
      </c>
      <c r="E128" s="2" t="s">
        <v>16</v>
      </c>
      <c r="F128" s="4">
        <v>1</v>
      </c>
      <c r="J128" s="3" t="str">
        <f>IF(AND(Tabla11522[[#This Row],[Valor logrado]]&gt;=Tabla11522[[#This Row],[Meta]],Tabla11522[[#This Row],[Valor logrado]]&gt;0,Tabla11522[[#This Row],[Meta]]&gt;0),"Sí","No")</f>
        <v>No</v>
      </c>
    </row>
    <row r="129" spans="1:10" x14ac:dyDescent="0.25">
      <c r="A129" s="1" t="s">
        <v>272</v>
      </c>
      <c r="B129" s="1" t="s">
        <v>275</v>
      </c>
      <c r="C129" s="1" t="s">
        <v>276</v>
      </c>
      <c r="D129">
        <v>120008</v>
      </c>
      <c r="E129" s="2" t="s">
        <v>13</v>
      </c>
      <c r="F129" s="4" t="s">
        <v>17</v>
      </c>
      <c r="J129" s="3" t="str">
        <f>IF(AND(Tabla11522[[#This Row],[Valor logrado]]&gt;=Tabla11522[[#This Row],[Meta]],Tabla11522[[#This Row],[Valor logrado]]&gt;0,Tabla11522[[#This Row],[Meta]]&gt;0),"Sí","No")</f>
        <v>No</v>
      </c>
    </row>
    <row r="130" spans="1:10" x14ac:dyDescent="0.25">
      <c r="A130" s="1" t="s">
        <v>272</v>
      </c>
      <c r="B130" s="1" t="s">
        <v>277</v>
      </c>
      <c r="C130" s="1" t="s">
        <v>278</v>
      </c>
      <c r="D130">
        <v>120007</v>
      </c>
      <c r="E130" s="2" t="s">
        <v>13</v>
      </c>
      <c r="F130" s="4" t="s">
        <v>17</v>
      </c>
      <c r="J130" s="3" t="str">
        <f>IF(AND(Tabla11522[[#This Row],[Valor logrado]]&gt;=Tabla11522[[#This Row],[Meta]],Tabla11522[[#This Row],[Valor logrado]]&gt;0,Tabla11522[[#This Row],[Meta]]&gt;0),"Sí","No")</f>
        <v>No</v>
      </c>
    </row>
    <row r="131" spans="1:10" x14ac:dyDescent="0.25">
      <c r="A131" s="1" t="s">
        <v>272</v>
      </c>
      <c r="B131" s="1" t="s">
        <v>277</v>
      </c>
      <c r="C131" s="1" t="s">
        <v>279</v>
      </c>
      <c r="D131">
        <v>120014</v>
      </c>
      <c r="E131" s="2" t="s">
        <v>33</v>
      </c>
      <c r="F131" s="4" t="s">
        <v>17</v>
      </c>
      <c r="J131" s="3" t="str">
        <f>IF(AND(Tabla11522[[#This Row],[Valor logrado]]&gt;=Tabla11522[[#This Row],[Meta]],Tabla11522[[#This Row],[Valor logrado]]&gt;0,Tabla11522[[#This Row],[Meta]]&gt;0),"Sí","No")</f>
        <v>No</v>
      </c>
    </row>
    <row r="132" spans="1:10" x14ac:dyDescent="0.25">
      <c r="A132" s="1" t="s">
        <v>272</v>
      </c>
      <c r="B132" s="1" t="s">
        <v>280</v>
      </c>
      <c r="C132" s="1" t="s">
        <v>281</v>
      </c>
      <c r="D132">
        <v>120004</v>
      </c>
      <c r="E132" s="2" t="s">
        <v>13</v>
      </c>
      <c r="F132" s="4" t="s">
        <v>17</v>
      </c>
      <c r="J132" s="3" t="str">
        <f>IF(AND(Tabla11522[[#This Row],[Valor logrado]]&gt;=Tabla11522[[#This Row],[Meta]],Tabla11522[[#This Row],[Valor logrado]]&gt;0,Tabla11522[[#This Row],[Meta]]&gt;0),"Sí","No")</f>
        <v>No</v>
      </c>
    </row>
    <row r="133" spans="1:10" x14ac:dyDescent="0.25">
      <c r="A133" s="1" t="s">
        <v>272</v>
      </c>
      <c r="B133" s="1" t="s">
        <v>282</v>
      </c>
      <c r="C133" s="1" t="s">
        <v>283</v>
      </c>
      <c r="D133">
        <v>120001</v>
      </c>
      <c r="E133" s="2" t="s">
        <v>13</v>
      </c>
      <c r="F133" s="4" t="s">
        <v>17</v>
      </c>
      <c r="J133" s="3" t="str">
        <f>IF(AND(Tabla11522[[#This Row],[Valor logrado]]&gt;=Tabla11522[[#This Row],[Meta]],Tabla11522[[#This Row],[Valor logrado]]&gt;0,Tabla11522[[#This Row],[Meta]]&gt;0),"Sí","No")</f>
        <v>No</v>
      </c>
    </row>
    <row r="134" spans="1:10" x14ac:dyDescent="0.25">
      <c r="A134" s="1" t="s">
        <v>272</v>
      </c>
      <c r="B134" s="1" t="s">
        <v>284</v>
      </c>
      <c r="C134" s="1" t="s">
        <v>285</v>
      </c>
      <c r="D134">
        <v>120003</v>
      </c>
      <c r="E134" s="2" t="s">
        <v>13</v>
      </c>
      <c r="F134" s="4" t="s">
        <v>17</v>
      </c>
      <c r="J134" s="3" t="str">
        <f>IF(AND(Tabla11522[[#This Row],[Valor logrado]]&gt;=Tabla11522[[#This Row],[Meta]],Tabla11522[[#This Row],[Valor logrado]]&gt;0,Tabla11522[[#This Row],[Meta]]&gt;0),"Sí","No")</f>
        <v>No</v>
      </c>
    </row>
    <row r="135" spans="1:10" x14ac:dyDescent="0.25">
      <c r="A135" s="1" t="s">
        <v>272</v>
      </c>
      <c r="B135" s="1" t="s">
        <v>286</v>
      </c>
      <c r="C135" s="1" t="s">
        <v>287</v>
      </c>
      <c r="D135">
        <v>120002</v>
      </c>
      <c r="E135" s="2" t="s">
        <v>13</v>
      </c>
      <c r="F135" s="4" t="s">
        <v>17</v>
      </c>
      <c r="J135" s="3" t="str">
        <f>IF(AND(Tabla11522[[#This Row],[Valor logrado]]&gt;=Tabla11522[[#This Row],[Meta]],Tabla11522[[#This Row],[Valor logrado]]&gt;0,Tabla11522[[#This Row],[Meta]]&gt;0),"Sí","No")</f>
        <v>No</v>
      </c>
    </row>
    <row r="136" spans="1:10" x14ac:dyDescent="0.25">
      <c r="A136" s="1" t="s">
        <v>272</v>
      </c>
      <c r="B136" s="1" t="s">
        <v>288</v>
      </c>
      <c r="C136" s="1" t="s">
        <v>289</v>
      </c>
      <c r="D136">
        <v>120005</v>
      </c>
      <c r="E136" s="2" t="s">
        <v>13</v>
      </c>
      <c r="F136" s="4" t="s">
        <v>17</v>
      </c>
      <c r="J136" s="3" t="str">
        <f>IF(AND(Tabla11522[[#This Row],[Valor logrado]]&gt;=Tabla11522[[#This Row],[Meta]],Tabla11522[[#This Row],[Valor logrado]]&gt;0,Tabla11522[[#This Row],[Meta]]&gt;0),"Sí","No")</f>
        <v>No</v>
      </c>
    </row>
    <row r="137" spans="1:10" x14ac:dyDescent="0.25">
      <c r="A137" s="1" t="s">
        <v>272</v>
      </c>
      <c r="B137" s="1" t="s">
        <v>290</v>
      </c>
      <c r="C137" s="1" t="s">
        <v>291</v>
      </c>
      <c r="D137">
        <v>120009</v>
      </c>
      <c r="E137" s="2" t="s">
        <v>13</v>
      </c>
      <c r="F137" s="4" t="s">
        <v>17</v>
      </c>
      <c r="J137" s="3" t="str">
        <f>IF(AND(Tabla11522[[#This Row],[Valor logrado]]&gt;=Tabla11522[[#This Row],[Meta]],Tabla11522[[#This Row],[Valor logrado]]&gt;0,Tabla11522[[#This Row],[Meta]]&gt;0),"Sí","No")</f>
        <v>No</v>
      </c>
    </row>
    <row r="138" spans="1:10" x14ac:dyDescent="0.25">
      <c r="A138" s="1" t="s">
        <v>272</v>
      </c>
      <c r="B138" s="1" t="s">
        <v>292</v>
      </c>
      <c r="C138" s="1" t="s">
        <v>293</v>
      </c>
      <c r="D138">
        <v>120006</v>
      </c>
      <c r="E138" s="2" t="s">
        <v>13</v>
      </c>
      <c r="F138" s="4" t="s">
        <v>17</v>
      </c>
      <c r="J138" s="3" t="str">
        <f>IF(AND(Tabla11522[[#This Row],[Valor logrado]]&gt;=Tabla11522[[#This Row],[Meta]],Tabla11522[[#This Row],[Valor logrado]]&gt;0,Tabla11522[[#This Row],[Meta]]&gt;0),"Sí","No")</f>
        <v>No</v>
      </c>
    </row>
    <row r="139" spans="1:10" x14ac:dyDescent="0.25">
      <c r="A139" s="1" t="s">
        <v>272</v>
      </c>
      <c r="B139" s="1" t="s">
        <v>294</v>
      </c>
      <c r="C139" s="1" t="s">
        <v>295</v>
      </c>
      <c r="D139">
        <v>120011</v>
      </c>
      <c r="E139" s="2" t="s">
        <v>13</v>
      </c>
      <c r="F139" s="4" t="s">
        <v>17</v>
      </c>
      <c r="J139" s="3" t="str">
        <f>IF(AND(Tabla11522[[#This Row],[Valor logrado]]&gt;=Tabla11522[[#This Row],[Meta]],Tabla11522[[#This Row],[Valor logrado]]&gt;0,Tabla11522[[#This Row],[Meta]]&gt;0),"Sí","No")</f>
        <v>No</v>
      </c>
    </row>
    <row r="140" spans="1:10" x14ac:dyDescent="0.25">
      <c r="A140" s="1" t="s">
        <v>272</v>
      </c>
      <c r="B140" s="1" t="s">
        <v>296</v>
      </c>
      <c r="C140" s="1" t="s">
        <v>297</v>
      </c>
      <c r="D140">
        <v>120010</v>
      </c>
      <c r="E140" s="2" t="s">
        <v>13</v>
      </c>
      <c r="F140" s="4" t="s">
        <v>17</v>
      </c>
      <c r="J140" s="3" t="str">
        <f>IF(AND(Tabla11522[[#This Row],[Valor logrado]]&gt;=Tabla11522[[#This Row],[Meta]],Tabla11522[[#This Row],[Valor logrado]]&gt;0,Tabla11522[[#This Row],[Meta]]&gt;0),"Sí","No")</f>
        <v>No</v>
      </c>
    </row>
    <row r="141" spans="1:10" x14ac:dyDescent="0.25">
      <c r="A141" s="1" t="s">
        <v>272</v>
      </c>
      <c r="B141" s="1" t="s">
        <v>298</v>
      </c>
      <c r="C141" s="1" t="s">
        <v>299</v>
      </c>
      <c r="D141">
        <v>120012</v>
      </c>
      <c r="E141" s="2" t="s">
        <v>13</v>
      </c>
      <c r="F141" s="4" t="s">
        <v>17</v>
      </c>
      <c r="J141" s="3" t="str">
        <f>IF(AND(Tabla11522[[#This Row],[Valor logrado]]&gt;=Tabla11522[[#This Row],[Meta]],Tabla11522[[#This Row],[Valor logrado]]&gt;0,Tabla11522[[#This Row],[Meta]]&gt;0),"Sí","No")</f>
        <v>No</v>
      </c>
    </row>
    <row r="142" spans="1:10" x14ac:dyDescent="0.25">
      <c r="A142" s="1" t="s">
        <v>300</v>
      </c>
      <c r="B142" s="1" t="s">
        <v>301</v>
      </c>
      <c r="C142" s="1" t="s">
        <v>302</v>
      </c>
      <c r="D142">
        <v>130000</v>
      </c>
      <c r="E142" s="2" t="s">
        <v>91</v>
      </c>
      <c r="F142" s="4">
        <v>1</v>
      </c>
      <c r="J142" s="3" t="str">
        <f>IF(AND(Tabla11522[[#This Row],[Valor logrado]]&gt;=Tabla11522[[#This Row],[Meta]],Tabla11522[[#This Row],[Valor logrado]]&gt;0,Tabla11522[[#This Row],[Meta]]&gt;0),"Sí","No")</f>
        <v>No</v>
      </c>
    </row>
    <row r="143" spans="1:10" x14ac:dyDescent="0.25">
      <c r="A143" s="1" t="s">
        <v>300</v>
      </c>
      <c r="B143" s="1" t="s">
        <v>303</v>
      </c>
      <c r="C143" s="1" t="s">
        <v>304</v>
      </c>
      <c r="D143">
        <v>130005</v>
      </c>
      <c r="E143" s="2" t="s">
        <v>13</v>
      </c>
      <c r="F143" s="4" t="s">
        <v>17</v>
      </c>
      <c r="J143" s="3" t="str">
        <f>IF(AND(Tabla11522[[#This Row],[Valor logrado]]&gt;=Tabla11522[[#This Row],[Meta]],Tabla11522[[#This Row],[Valor logrado]]&gt;0,Tabla11522[[#This Row],[Meta]]&gt;0),"Sí","No")</f>
        <v>No</v>
      </c>
    </row>
    <row r="144" spans="1:10" x14ac:dyDescent="0.25">
      <c r="A144" s="1" t="s">
        <v>300</v>
      </c>
      <c r="B144" s="1" t="s">
        <v>305</v>
      </c>
      <c r="C144" s="1" t="s">
        <v>306</v>
      </c>
      <c r="D144">
        <v>130008</v>
      </c>
      <c r="E144" s="2" t="s">
        <v>13</v>
      </c>
      <c r="F144" s="4" t="s">
        <v>17</v>
      </c>
      <c r="J144" s="3" t="str">
        <f>IF(AND(Tabla11522[[#This Row],[Valor logrado]]&gt;=Tabla11522[[#This Row],[Meta]],Tabla11522[[#This Row],[Valor logrado]]&gt;0,Tabla11522[[#This Row],[Meta]]&gt;0),"Sí","No")</f>
        <v>No</v>
      </c>
    </row>
    <row r="145" spans="1:10" x14ac:dyDescent="0.25">
      <c r="A145" s="1" t="s">
        <v>300</v>
      </c>
      <c r="B145" s="1" t="s">
        <v>307</v>
      </c>
      <c r="C145" s="1" t="s">
        <v>308</v>
      </c>
      <c r="D145">
        <v>130003</v>
      </c>
      <c r="E145" s="2" t="s">
        <v>13</v>
      </c>
      <c r="F145" s="4" t="s">
        <v>17</v>
      </c>
      <c r="J145" s="3" t="str">
        <f>IF(AND(Tabla11522[[#This Row],[Valor logrado]]&gt;=Tabla11522[[#This Row],[Meta]],Tabla11522[[#This Row],[Valor logrado]]&gt;0,Tabla11522[[#This Row],[Meta]]&gt;0),"Sí","No")</f>
        <v>No</v>
      </c>
    </row>
    <row r="146" spans="1:10" x14ac:dyDescent="0.25">
      <c r="A146" s="1" t="s">
        <v>300</v>
      </c>
      <c r="B146" s="1" t="s">
        <v>309</v>
      </c>
      <c r="C146" s="1" t="s">
        <v>310</v>
      </c>
      <c r="D146">
        <v>130012</v>
      </c>
      <c r="E146" s="2" t="s">
        <v>13</v>
      </c>
      <c r="F146" s="4" t="s">
        <v>17</v>
      </c>
      <c r="J146" s="3" t="str">
        <f>IF(AND(Tabla11522[[#This Row],[Valor logrado]]&gt;=Tabla11522[[#This Row],[Meta]],Tabla11522[[#This Row],[Valor logrado]]&gt;0,Tabla11522[[#This Row],[Meta]]&gt;0),"Sí","No")</f>
        <v>No</v>
      </c>
    </row>
    <row r="147" spans="1:10" x14ac:dyDescent="0.25">
      <c r="A147" s="1" t="s">
        <v>300</v>
      </c>
      <c r="B147" s="1" t="s">
        <v>311</v>
      </c>
      <c r="C147" s="1" t="s">
        <v>312</v>
      </c>
      <c r="D147">
        <v>130007</v>
      </c>
      <c r="E147" s="2" t="s">
        <v>13</v>
      </c>
      <c r="F147" s="4" t="s">
        <v>17</v>
      </c>
      <c r="J147" s="3" t="str">
        <f>IF(AND(Tabla11522[[#This Row],[Valor logrado]]&gt;=Tabla11522[[#This Row],[Meta]],Tabla11522[[#This Row],[Valor logrado]]&gt;0,Tabla11522[[#This Row],[Meta]]&gt;0),"Sí","No")</f>
        <v>No</v>
      </c>
    </row>
    <row r="148" spans="1:10" x14ac:dyDescent="0.25">
      <c r="A148" s="1" t="s">
        <v>300</v>
      </c>
      <c r="B148" s="1" t="s">
        <v>313</v>
      </c>
      <c r="C148" s="1" t="s">
        <v>314</v>
      </c>
      <c r="D148">
        <v>130011</v>
      </c>
      <c r="E148" s="2" t="s">
        <v>13</v>
      </c>
      <c r="F148" s="4" t="s">
        <v>17</v>
      </c>
      <c r="J148" s="3" t="str">
        <f>IF(AND(Tabla11522[[#This Row],[Valor logrado]]&gt;=Tabla11522[[#This Row],[Meta]],Tabla11522[[#This Row],[Valor logrado]]&gt;0,Tabla11522[[#This Row],[Meta]]&gt;0),"Sí","No")</f>
        <v>No</v>
      </c>
    </row>
    <row r="149" spans="1:10" x14ac:dyDescent="0.25">
      <c r="A149" s="1" t="s">
        <v>300</v>
      </c>
      <c r="B149" s="1" t="s">
        <v>315</v>
      </c>
      <c r="C149" s="1" t="s">
        <v>316</v>
      </c>
      <c r="D149">
        <v>130010</v>
      </c>
      <c r="E149" s="2" t="s">
        <v>13</v>
      </c>
      <c r="F149" s="4" t="s">
        <v>17</v>
      </c>
      <c r="J149" s="3" t="str">
        <f>IF(AND(Tabla11522[[#This Row],[Valor logrado]]&gt;=Tabla11522[[#This Row],[Meta]],Tabla11522[[#This Row],[Valor logrado]]&gt;0,Tabla11522[[#This Row],[Meta]]&gt;0),"Sí","No")</f>
        <v>No</v>
      </c>
    </row>
    <row r="150" spans="1:10" x14ac:dyDescent="0.25">
      <c r="A150" s="1" t="s">
        <v>300</v>
      </c>
      <c r="B150" s="1" t="s">
        <v>317</v>
      </c>
      <c r="C150" s="1" t="s">
        <v>318</v>
      </c>
      <c r="D150">
        <v>130009</v>
      </c>
      <c r="E150" s="2" t="s">
        <v>13</v>
      </c>
      <c r="F150" s="4" t="s">
        <v>17</v>
      </c>
      <c r="J150" s="3" t="str">
        <f>IF(AND(Tabla11522[[#This Row],[Valor logrado]]&gt;=Tabla11522[[#This Row],[Meta]],Tabla11522[[#This Row],[Valor logrado]]&gt;0,Tabla11522[[#This Row],[Meta]]&gt;0),"Sí","No")</f>
        <v>No</v>
      </c>
    </row>
    <row r="151" spans="1:10" x14ac:dyDescent="0.25">
      <c r="A151" s="1" t="s">
        <v>300</v>
      </c>
      <c r="B151" s="1" t="s">
        <v>319</v>
      </c>
      <c r="C151" s="1" t="s">
        <v>320</v>
      </c>
      <c r="D151">
        <v>130004</v>
      </c>
      <c r="E151" s="2" t="s">
        <v>13</v>
      </c>
      <c r="F151" s="4" t="s">
        <v>17</v>
      </c>
      <c r="J151" s="3" t="str">
        <f>IF(AND(Tabla11522[[#This Row],[Valor logrado]]&gt;=Tabla11522[[#This Row],[Meta]],Tabla11522[[#This Row],[Valor logrado]]&gt;0,Tabla11522[[#This Row],[Meta]]&gt;0),"Sí","No")</f>
        <v>No</v>
      </c>
    </row>
    <row r="152" spans="1:10" x14ac:dyDescent="0.25">
      <c r="A152" s="1" t="s">
        <v>300</v>
      </c>
      <c r="B152" s="1" t="s">
        <v>321</v>
      </c>
      <c r="C152" s="1" t="s">
        <v>322</v>
      </c>
      <c r="D152">
        <v>130006</v>
      </c>
      <c r="E152" s="2" t="s">
        <v>13</v>
      </c>
      <c r="F152" s="4" t="s">
        <v>17</v>
      </c>
      <c r="J152" s="3" t="str">
        <f>IF(AND(Tabla11522[[#This Row],[Valor logrado]]&gt;=Tabla11522[[#This Row],[Meta]],Tabla11522[[#This Row],[Valor logrado]]&gt;0,Tabla11522[[#This Row],[Meta]]&gt;0),"Sí","No")</f>
        <v>No</v>
      </c>
    </row>
    <row r="153" spans="1:10" x14ac:dyDescent="0.25">
      <c r="A153" s="1" t="s">
        <v>300</v>
      </c>
      <c r="B153" s="1" t="s">
        <v>323</v>
      </c>
      <c r="C153" s="1" t="s">
        <v>324</v>
      </c>
      <c r="D153">
        <v>130002</v>
      </c>
      <c r="E153" s="2" t="s">
        <v>13</v>
      </c>
      <c r="F153" s="4" t="s">
        <v>17</v>
      </c>
      <c r="J153" s="3" t="str">
        <f>IF(AND(Tabla11522[[#This Row],[Valor logrado]]&gt;=Tabla11522[[#This Row],[Meta]],Tabla11522[[#This Row],[Valor logrado]]&gt;0,Tabla11522[[#This Row],[Meta]]&gt;0),"Sí","No")</f>
        <v>No</v>
      </c>
    </row>
    <row r="154" spans="1:10" x14ac:dyDescent="0.25">
      <c r="A154" s="1" t="s">
        <v>300</v>
      </c>
      <c r="B154" s="1" t="s">
        <v>325</v>
      </c>
      <c r="C154" s="1" t="s">
        <v>326</v>
      </c>
      <c r="D154">
        <v>130014</v>
      </c>
      <c r="E154" s="2" t="s">
        <v>13</v>
      </c>
      <c r="F154" s="4" t="s">
        <v>17</v>
      </c>
      <c r="J154" s="3" t="str">
        <f>IF(AND(Tabla11522[[#This Row],[Valor logrado]]&gt;=Tabla11522[[#This Row],[Meta]],Tabla11522[[#This Row],[Valor logrado]]&gt;0,Tabla11522[[#This Row],[Meta]]&gt;0),"Sí","No")</f>
        <v>No</v>
      </c>
    </row>
    <row r="155" spans="1:10" x14ac:dyDescent="0.25">
      <c r="A155" s="1" t="s">
        <v>300</v>
      </c>
      <c r="B155" s="1" t="s">
        <v>327</v>
      </c>
      <c r="C155" s="1" t="s">
        <v>328</v>
      </c>
      <c r="D155">
        <v>130015</v>
      </c>
      <c r="E155" s="2" t="s">
        <v>13</v>
      </c>
      <c r="F155" s="4" t="s">
        <v>17</v>
      </c>
      <c r="J155" s="3" t="str">
        <f>IF(AND(Tabla11522[[#This Row],[Valor logrado]]&gt;=Tabla11522[[#This Row],[Meta]],Tabla11522[[#This Row],[Valor logrado]]&gt;0,Tabla11522[[#This Row],[Meta]]&gt;0),"Sí","No")</f>
        <v>No</v>
      </c>
    </row>
    <row r="156" spans="1:10" x14ac:dyDescent="0.25">
      <c r="A156" s="1" t="s">
        <v>300</v>
      </c>
      <c r="B156" s="1" t="s">
        <v>329</v>
      </c>
      <c r="C156" s="1" t="s">
        <v>330</v>
      </c>
      <c r="D156">
        <v>130016</v>
      </c>
      <c r="E156" s="2" t="s">
        <v>13</v>
      </c>
      <c r="F156" s="4" t="s">
        <v>17</v>
      </c>
      <c r="J156" s="3" t="str">
        <f>IF(AND(Tabla11522[[#This Row],[Valor logrado]]&gt;=Tabla11522[[#This Row],[Meta]],Tabla11522[[#This Row],[Valor logrado]]&gt;0,Tabla11522[[#This Row],[Meta]]&gt;0),"Sí","No")</f>
        <v>No</v>
      </c>
    </row>
    <row r="157" spans="1:10" x14ac:dyDescent="0.25">
      <c r="A157" s="1" t="s">
        <v>300</v>
      </c>
      <c r="B157" s="1" t="s">
        <v>331</v>
      </c>
      <c r="C157" s="1" t="s">
        <v>332</v>
      </c>
      <c r="D157">
        <v>130017</v>
      </c>
      <c r="E157" s="2" t="s">
        <v>13</v>
      </c>
      <c r="F157" s="4" t="s">
        <v>17</v>
      </c>
      <c r="J157" s="3" t="str">
        <f>IF(AND(Tabla11522[[#This Row],[Valor logrado]]&gt;=Tabla11522[[#This Row],[Meta]],Tabla11522[[#This Row],[Valor logrado]]&gt;0,Tabla11522[[#This Row],[Meta]]&gt;0),"Sí","No")</f>
        <v>No</v>
      </c>
    </row>
    <row r="158" spans="1:10" x14ac:dyDescent="0.25">
      <c r="A158" s="1" t="s">
        <v>333</v>
      </c>
      <c r="B158" s="1" t="s">
        <v>334</v>
      </c>
      <c r="C158" s="1" t="s">
        <v>335</v>
      </c>
      <c r="D158">
        <v>140001</v>
      </c>
      <c r="E158" s="2" t="s">
        <v>13</v>
      </c>
      <c r="F158" s="4" t="s">
        <v>17</v>
      </c>
      <c r="J158" s="3" t="str">
        <f>IF(AND(Tabla11522[[#This Row],[Valor logrado]]&gt;=Tabla11522[[#This Row],[Meta]],Tabla11522[[#This Row],[Valor logrado]]&gt;0,Tabla11522[[#This Row],[Meta]]&gt;0),"Sí","No")</f>
        <v>No</v>
      </c>
    </row>
    <row r="159" spans="1:10" x14ac:dyDescent="0.25">
      <c r="A159" s="1" t="s">
        <v>333</v>
      </c>
      <c r="B159" s="1" t="s">
        <v>336</v>
      </c>
      <c r="C159" s="1" t="s">
        <v>337</v>
      </c>
      <c r="D159">
        <v>140003</v>
      </c>
      <c r="E159" s="2" t="s">
        <v>13</v>
      </c>
      <c r="F159" s="4" t="s">
        <v>17</v>
      </c>
      <c r="J159" s="3" t="str">
        <f>IF(AND(Tabla11522[[#This Row],[Valor logrado]]&gt;=Tabla11522[[#This Row],[Meta]],Tabla11522[[#This Row],[Valor logrado]]&gt;0,Tabla11522[[#This Row],[Meta]]&gt;0),"Sí","No")</f>
        <v>No</v>
      </c>
    </row>
    <row r="160" spans="1:10" x14ac:dyDescent="0.25">
      <c r="A160" s="1" t="s">
        <v>333</v>
      </c>
      <c r="B160" s="1" t="s">
        <v>338</v>
      </c>
      <c r="C160" s="1" t="s">
        <v>339</v>
      </c>
      <c r="D160">
        <v>140002</v>
      </c>
      <c r="E160" s="2" t="s">
        <v>13</v>
      </c>
      <c r="F160" s="4" t="s">
        <v>17</v>
      </c>
      <c r="J160" s="3" t="str">
        <f>IF(AND(Tabla11522[[#This Row],[Valor logrado]]&gt;=Tabla11522[[#This Row],[Meta]],Tabla11522[[#This Row],[Valor logrado]]&gt;0,Tabla11522[[#This Row],[Meta]]&gt;0),"Sí","No")</f>
        <v>No</v>
      </c>
    </row>
    <row r="161" spans="1:10" ht="25.5" x14ac:dyDescent="0.25">
      <c r="A161" s="1" t="s">
        <v>333</v>
      </c>
      <c r="B161" s="1" t="s">
        <v>340</v>
      </c>
      <c r="C161" s="1" t="s">
        <v>341</v>
      </c>
      <c r="D161">
        <v>140000</v>
      </c>
      <c r="E161" s="2" t="s">
        <v>91</v>
      </c>
      <c r="F161" s="4">
        <v>1</v>
      </c>
      <c r="J161" s="3" t="str">
        <f>IF(AND(Tabla11522[[#This Row],[Valor logrado]]&gt;=Tabla11522[[#This Row],[Meta]],Tabla11522[[#This Row],[Valor logrado]]&gt;0,Tabla11522[[#This Row],[Meta]]&gt;0),"Sí","No")</f>
        <v>No</v>
      </c>
    </row>
    <row r="162" spans="1:10" x14ac:dyDescent="0.25">
      <c r="A162" s="1" t="s">
        <v>342</v>
      </c>
      <c r="B162" s="1" t="s">
        <v>343</v>
      </c>
      <c r="C162" s="1" t="s">
        <v>344</v>
      </c>
      <c r="D162">
        <v>160001</v>
      </c>
      <c r="E162" s="2" t="s">
        <v>33</v>
      </c>
      <c r="F162" s="4" t="s">
        <v>17</v>
      </c>
      <c r="J162" s="3" t="str">
        <f>IF(AND(Tabla11522[[#This Row],[Valor logrado]]&gt;=Tabla11522[[#This Row],[Meta]],Tabla11522[[#This Row],[Valor logrado]]&gt;0,Tabla11522[[#This Row],[Meta]]&gt;0),"Sí","No")</f>
        <v>No</v>
      </c>
    </row>
    <row r="163" spans="1:10" x14ac:dyDescent="0.25">
      <c r="A163" s="1" t="s">
        <v>342</v>
      </c>
      <c r="B163" s="1" t="s">
        <v>343</v>
      </c>
      <c r="C163" s="1" t="s">
        <v>345</v>
      </c>
      <c r="D163">
        <v>160000</v>
      </c>
      <c r="E163" s="2" t="s">
        <v>16</v>
      </c>
      <c r="F163" s="4">
        <v>1</v>
      </c>
      <c r="J163" s="3" t="str">
        <f>IF(AND(Tabla11522[[#This Row],[Valor logrado]]&gt;=Tabla11522[[#This Row],[Meta]],Tabla11522[[#This Row],[Valor logrado]]&gt;0,Tabla11522[[#This Row],[Meta]]&gt;0),"Sí","No")</f>
        <v>No</v>
      </c>
    </row>
    <row r="164" spans="1:10" ht="25.5" x14ac:dyDescent="0.25">
      <c r="A164" s="1" t="s">
        <v>342</v>
      </c>
      <c r="B164" s="1" t="s">
        <v>346</v>
      </c>
      <c r="C164" s="1" t="s">
        <v>347</v>
      </c>
      <c r="D164">
        <v>160002</v>
      </c>
      <c r="E164" s="2" t="s">
        <v>13</v>
      </c>
      <c r="F164" s="4">
        <v>1</v>
      </c>
      <c r="J164" s="3" t="str">
        <f>IF(AND(Tabla11522[[#This Row],[Valor logrado]]&gt;=Tabla11522[[#This Row],[Meta]],Tabla11522[[#This Row],[Valor logrado]]&gt;0,Tabla11522[[#This Row],[Meta]]&gt;0),"Sí","No")</f>
        <v>No</v>
      </c>
    </row>
    <row r="165" spans="1:10" x14ac:dyDescent="0.25">
      <c r="A165" s="1" t="s">
        <v>342</v>
      </c>
      <c r="B165" s="1" t="s">
        <v>348</v>
      </c>
      <c r="C165" s="1" t="s">
        <v>349</v>
      </c>
      <c r="D165">
        <v>160007</v>
      </c>
      <c r="E165" s="2" t="s">
        <v>13</v>
      </c>
      <c r="F165" s="4" t="s">
        <v>17</v>
      </c>
      <c r="J165" s="3" t="str">
        <f>IF(AND(Tabla11522[[#This Row],[Valor logrado]]&gt;=Tabla11522[[#This Row],[Meta]],Tabla11522[[#This Row],[Valor logrado]]&gt;0,Tabla11522[[#This Row],[Meta]]&gt;0),"Sí","No")</f>
        <v>No</v>
      </c>
    </row>
    <row r="166" spans="1:10" ht="25.5" x14ac:dyDescent="0.25">
      <c r="A166" s="1" t="s">
        <v>342</v>
      </c>
      <c r="B166" s="1" t="s">
        <v>350</v>
      </c>
      <c r="C166" s="1" t="s">
        <v>351</v>
      </c>
      <c r="D166">
        <v>160005</v>
      </c>
      <c r="E166" s="2" t="s">
        <v>13</v>
      </c>
      <c r="F166" s="4" t="s">
        <v>17</v>
      </c>
      <c r="J166" s="3" t="str">
        <f>IF(AND(Tabla11522[[#This Row],[Valor logrado]]&gt;=Tabla11522[[#This Row],[Meta]],Tabla11522[[#This Row],[Valor logrado]]&gt;0,Tabla11522[[#This Row],[Meta]]&gt;0),"Sí","No")</f>
        <v>No</v>
      </c>
    </row>
    <row r="167" spans="1:10" x14ac:dyDescent="0.25">
      <c r="A167" s="1" t="s">
        <v>342</v>
      </c>
      <c r="B167" s="1" t="s">
        <v>352</v>
      </c>
      <c r="C167" s="1" t="s">
        <v>353</v>
      </c>
      <c r="D167">
        <v>160006</v>
      </c>
      <c r="E167" s="2" t="s">
        <v>13</v>
      </c>
      <c r="F167" s="4" t="s">
        <v>17</v>
      </c>
      <c r="J167" s="3" t="str">
        <f>IF(AND(Tabla11522[[#This Row],[Valor logrado]]&gt;=Tabla11522[[#This Row],[Meta]],Tabla11522[[#This Row],[Valor logrado]]&gt;0,Tabla11522[[#This Row],[Meta]]&gt;0),"Sí","No")</f>
        <v>No</v>
      </c>
    </row>
    <row r="168" spans="1:10" x14ac:dyDescent="0.25">
      <c r="A168" s="1" t="s">
        <v>342</v>
      </c>
      <c r="B168" s="1" t="s">
        <v>354</v>
      </c>
      <c r="C168" s="1" t="s">
        <v>355</v>
      </c>
      <c r="D168">
        <v>160004</v>
      </c>
      <c r="E168" s="2" t="s">
        <v>13</v>
      </c>
      <c r="F168" s="4" t="s">
        <v>17</v>
      </c>
      <c r="J168" s="3" t="str">
        <f>IF(AND(Tabla11522[[#This Row],[Valor logrado]]&gt;=Tabla11522[[#This Row],[Meta]],Tabla11522[[#This Row],[Valor logrado]]&gt;0,Tabla11522[[#This Row],[Meta]]&gt;0),"Sí","No")</f>
        <v>No</v>
      </c>
    </row>
    <row r="169" spans="1:10" ht="25.5" x14ac:dyDescent="0.25">
      <c r="A169" s="1" t="s">
        <v>342</v>
      </c>
      <c r="B169" s="1" t="s">
        <v>356</v>
      </c>
      <c r="C169" s="1" t="s">
        <v>357</v>
      </c>
      <c r="D169">
        <v>160003</v>
      </c>
      <c r="E169" s="2" t="s">
        <v>13</v>
      </c>
      <c r="F169" s="4" t="s">
        <v>17</v>
      </c>
      <c r="J169" s="3" t="str">
        <f>IF(AND(Tabla11522[[#This Row],[Valor logrado]]&gt;=Tabla11522[[#This Row],[Meta]],Tabla11522[[#This Row],[Valor logrado]]&gt;0,Tabla11522[[#This Row],[Meta]]&gt;0),"Sí","No")</f>
        <v>No</v>
      </c>
    </row>
    <row r="170" spans="1:10" x14ac:dyDescent="0.25">
      <c r="A170" s="1" t="s">
        <v>342</v>
      </c>
      <c r="B170" s="1" t="s">
        <v>358</v>
      </c>
      <c r="C170" s="1" t="s">
        <v>359</v>
      </c>
      <c r="D170">
        <v>160008</v>
      </c>
      <c r="E170" s="2" t="s">
        <v>13</v>
      </c>
      <c r="F170" s="4" t="s">
        <v>17</v>
      </c>
      <c r="J170" s="3" t="str">
        <f>IF(AND(Tabla11522[[#This Row],[Valor logrado]]&gt;=Tabla11522[[#This Row],[Meta]],Tabla11522[[#This Row],[Valor logrado]]&gt;0,Tabla11522[[#This Row],[Meta]]&gt;0),"Sí","No")</f>
        <v>No</v>
      </c>
    </row>
    <row r="171" spans="1:10" x14ac:dyDescent="0.25">
      <c r="A171" s="1" t="s">
        <v>360</v>
      </c>
      <c r="B171" s="1" t="s">
        <v>361</v>
      </c>
      <c r="C171" s="1" t="s">
        <v>362</v>
      </c>
      <c r="D171">
        <v>170003</v>
      </c>
      <c r="E171" s="2" t="s">
        <v>33</v>
      </c>
      <c r="F171" s="4" t="s">
        <v>17</v>
      </c>
      <c r="J171" s="3" t="str">
        <f>IF(AND(Tabla11522[[#This Row],[Valor logrado]]&gt;=Tabla11522[[#This Row],[Meta]],Tabla11522[[#This Row],[Valor logrado]]&gt;0,Tabla11522[[#This Row],[Meta]]&gt;0),"Sí","No")</f>
        <v>No</v>
      </c>
    </row>
    <row r="172" spans="1:10" x14ac:dyDescent="0.25">
      <c r="A172" s="1" t="s">
        <v>360</v>
      </c>
      <c r="B172" s="1" t="s">
        <v>361</v>
      </c>
      <c r="C172" s="1" t="s">
        <v>363</v>
      </c>
      <c r="D172">
        <v>170000</v>
      </c>
      <c r="E172" s="2" t="s">
        <v>16</v>
      </c>
      <c r="F172" s="4" t="s">
        <v>17</v>
      </c>
      <c r="J172" s="3" t="str">
        <f>IF(AND(Tabla11522[[#This Row],[Valor logrado]]&gt;=Tabla11522[[#This Row],[Meta]],Tabla11522[[#This Row],[Valor logrado]]&gt;0,Tabla11522[[#This Row],[Meta]]&gt;0),"Sí","No")</f>
        <v>No</v>
      </c>
    </row>
    <row r="173" spans="1:10" x14ac:dyDescent="0.25">
      <c r="A173" s="1" t="s">
        <v>360</v>
      </c>
      <c r="B173" s="1" t="s">
        <v>361</v>
      </c>
      <c r="C173" s="1" t="s">
        <v>364</v>
      </c>
      <c r="D173">
        <v>170002</v>
      </c>
      <c r="E173" s="2" t="s">
        <v>33</v>
      </c>
      <c r="F173" s="4" t="s">
        <v>17</v>
      </c>
      <c r="J173" s="3" t="str">
        <f>IF(AND(Tabla11522[[#This Row],[Valor logrado]]&gt;=Tabla11522[[#This Row],[Meta]],Tabla11522[[#This Row],[Valor logrado]]&gt;0,Tabla11522[[#This Row],[Meta]]&gt;0),"Sí","No")</f>
        <v>No</v>
      </c>
    </row>
    <row r="174" spans="1:10" x14ac:dyDescent="0.25">
      <c r="A174" s="1" t="s">
        <v>360</v>
      </c>
      <c r="B174" s="1" t="s">
        <v>361</v>
      </c>
      <c r="C174" s="1" t="s">
        <v>365</v>
      </c>
      <c r="D174">
        <v>170001</v>
      </c>
      <c r="E174" s="2" t="s">
        <v>33</v>
      </c>
      <c r="F174" s="4" t="s">
        <v>17</v>
      </c>
      <c r="J174" s="3" t="str">
        <f>IF(AND(Tabla11522[[#This Row],[Valor logrado]]&gt;=Tabla11522[[#This Row],[Meta]],Tabla11522[[#This Row],[Valor logrado]]&gt;0,Tabla11522[[#This Row],[Meta]]&gt;0),"Sí","No")</f>
        <v>No</v>
      </c>
    </row>
    <row r="175" spans="1:10" x14ac:dyDescent="0.25">
      <c r="A175" s="1" t="s">
        <v>366</v>
      </c>
      <c r="B175" s="1" t="s">
        <v>367</v>
      </c>
      <c r="C175" s="1" t="s">
        <v>368</v>
      </c>
      <c r="D175">
        <v>180000</v>
      </c>
      <c r="E175" s="2" t="s">
        <v>91</v>
      </c>
      <c r="F175" s="4">
        <v>1</v>
      </c>
      <c r="J175" s="3" t="str">
        <f>IF(AND(Tabla11522[[#This Row],[Valor logrado]]&gt;=Tabla11522[[#This Row],[Meta]],Tabla11522[[#This Row],[Valor logrado]]&gt;0,Tabla11522[[#This Row],[Meta]]&gt;0),"Sí","No")</f>
        <v>No</v>
      </c>
    </row>
    <row r="176" spans="1:10" ht="25.5" x14ac:dyDescent="0.25">
      <c r="A176" s="1" t="s">
        <v>366</v>
      </c>
      <c r="B176" s="1" t="s">
        <v>367</v>
      </c>
      <c r="C176" s="1" t="s">
        <v>369</v>
      </c>
      <c r="D176">
        <v>180005</v>
      </c>
      <c r="E176" s="2" t="s">
        <v>33</v>
      </c>
      <c r="F176" s="4" t="s">
        <v>17</v>
      </c>
      <c r="J176" s="3" t="str">
        <f>IF(AND(Tabla11522[[#This Row],[Valor logrado]]&gt;=Tabla11522[[#This Row],[Meta]],Tabla11522[[#This Row],[Valor logrado]]&gt;0,Tabla11522[[#This Row],[Meta]]&gt;0),"Sí","No")</f>
        <v>No</v>
      </c>
    </row>
    <row r="177" spans="1:10" x14ac:dyDescent="0.25">
      <c r="A177" s="1" t="s">
        <v>366</v>
      </c>
      <c r="B177" s="1" t="s">
        <v>370</v>
      </c>
      <c r="C177" s="1" t="s">
        <v>371</v>
      </c>
      <c r="D177">
        <v>180003</v>
      </c>
      <c r="E177" s="2" t="s">
        <v>13</v>
      </c>
      <c r="F177" s="4" t="s">
        <v>17</v>
      </c>
      <c r="J177" s="3" t="str">
        <f>IF(AND(Tabla11522[[#This Row],[Valor logrado]]&gt;=Tabla11522[[#This Row],[Meta]],Tabla11522[[#This Row],[Valor logrado]]&gt;0,Tabla11522[[#This Row],[Meta]]&gt;0),"Sí","No")</f>
        <v>No</v>
      </c>
    </row>
    <row r="178" spans="1:10" x14ac:dyDescent="0.25">
      <c r="A178" s="1" t="s">
        <v>366</v>
      </c>
      <c r="B178" s="1" t="s">
        <v>372</v>
      </c>
      <c r="C178" s="1" t="s">
        <v>373</v>
      </c>
      <c r="D178">
        <v>180001</v>
      </c>
      <c r="E178" s="2" t="s">
        <v>13</v>
      </c>
      <c r="F178" s="4" t="s">
        <v>17</v>
      </c>
      <c r="J178" s="3" t="str">
        <f>IF(AND(Tabla11522[[#This Row],[Valor logrado]]&gt;=Tabla11522[[#This Row],[Meta]],Tabla11522[[#This Row],[Valor logrado]]&gt;0,Tabla11522[[#This Row],[Meta]]&gt;0),"Sí","No")</f>
        <v>No</v>
      </c>
    </row>
    <row r="179" spans="1:10" x14ac:dyDescent="0.25">
      <c r="A179" s="1" t="s">
        <v>366</v>
      </c>
      <c r="B179" s="1" t="s">
        <v>374</v>
      </c>
      <c r="C179" s="1" t="s">
        <v>375</v>
      </c>
      <c r="D179">
        <v>180002</v>
      </c>
      <c r="E179" s="2" t="s">
        <v>13</v>
      </c>
      <c r="F179" s="4" t="s">
        <v>17</v>
      </c>
      <c r="J179" s="3" t="str">
        <f>IF(AND(Tabla11522[[#This Row],[Valor logrado]]&gt;=Tabla11522[[#This Row],[Meta]],Tabla11522[[#This Row],[Valor logrado]]&gt;0,Tabla11522[[#This Row],[Meta]]&gt;0),"Sí","No")</f>
        <v>No</v>
      </c>
    </row>
    <row r="180" spans="1:10" x14ac:dyDescent="0.25">
      <c r="A180" s="1" t="s">
        <v>376</v>
      </c>
      <c r="B180" s="1" t="s">
        <v>377</v>
      </c>
      <c r="C180" s="1" t="s">
        <v>378</v>
      </c>
      <c r="D180">
        <v>190000</v>
      </c>
      <c r="E180" s="2" t="s">
        <v>16</v>
      </c>
      <c r="F180" s="4">
        <v>1</v>
      </c>
      <c r="J180" s="3" t="str">
        <f>IF(AND(Tabla11522[[#This Row],[Valor logrado]]&gt;=Tabla11522[[#This Row],[Meta]],Tabla11522[[#This Row],[Valor logrado]]&gt;0,Tabla11522[[#This Row],[Meta]]&gt;0),"Sí","No")</f>
        <v>No</v>
      </c>
    </row>
    <row r="181" spans="1:10" x14ac:dyDescent="0.25">
      <c r="A181" s="1" t="s">
        <v>376</v>
      </c>
      <c r="B181" s="1" t="s">
        <v>379</v>
      </c>
      <c r="C181" s="1" t="s">
        <v>380</v>
      </c>
      <c r="D181">
        <v>190006</v>
      </c>
      <c r="E181" s="2" t="s">
        <v>33</v>
      </c>
      <c r="F181" s="4" t="s">
        <v>17</v>
      </c>
      <c r="J181" s="3" t="str">
        <f>IF(AND(Tabla11522[[#This Row],[Valor logrado]]&gt;=Tabla11522[[#This Row],[Meta]],Tabla11522[[#This Row],[Valor logrado]]&gt;0,Tabla11522[[#This Row],[Meta]]&gt;0),"Sí","No")</f>
        <v>No</v>
      </c>
    </row>
    <row r="182" spans="1:10" x14ac:dyDescent="0.25">
      <c r="A182" s="1" t="s">
        <v>376</v>
      </c>
      <c r="B182" s="1" t="s">
        <v>379</v>
      </c>
      <c r="C182" s="1" t="s">
        <v>381</v>
      </c>
      <c r="D182">
        <v>190003</v>
      </c>
      <c r="E182" s="2" t="s">
        <v>13</v>
      </c>
      <c r="F182" s="4" t="s">
        <v>17</v>
      </c>
      <c r="J182" s="3" t="str">
        <f>IF(AND(Tabla11522[[#This Row],[Valor logrado]]&gt;=Tabla11522[[#This Row],[Meta]],Tabla11522[[#This Row],[Valor logrado]]&gt;0,Tabla11522[[#This Row],[Meta]]&gt;0),"Sí","No")</f>
        <v>No</v>
      </c>
    </row>
    <row r="183" spans="1:10" x14ac:dyDescent="0.25">
      <c r="A183" s="1" t="s">
        <v>376</v>
      </c>
      <c r="B183" s="1" t="s">
        <v>382</v>
      </c>
      <c r="C183" s="1" t="s">
        <v>383</v>
      </c>
      <c r="D183">
        <v>190002</v>
      </c>
      <c r="E183" s="2" t="s">
        <v>13</v>
      </c>
      <c r="F183" s="4" t="s">
        <v>17</v>
      </c>
      <c r="J183" s="3" t="str">
        <f>IF(AND(Tabla11522[[#This Row],[Valor logrado]]&gt;=Tabla11522[[#This Row],[Meta]],Tabla11522[[#This Row],[Valor logrado]]&gt;0,Tabla11522[[#This Row],[Meta]]&gt;0),"Sí","No")</f>
        <v>No</v>
      </c>
    </row>
    <row r="184" spans="1:10" x14ac:dyDescent="0.25">
      <c r="A184" s="1" t="s">
        <v>376</v>
      </c>
      <c r="B184" s="1" t="s">
        <v>384</v>
      </c>
      <c r="C184" s="1" t="s">
        <v>385</v>
      </c>
      <c r="D184">
        <v>190001</v>
      </c>
      <c r="E184" s="2" t="s">
        <v>13</v>
      </c>
      <c r="F184" s="4" t="s">
        <v>17</v>
      </c>
      <c r="J184" s="3" t="str">
        <f>IF(AND(Tabla11522[[#This Row],[Valor logrado]]&gt;=Tabla11522[[#This Row],[Meta]],Tabla11522[[#This Row],[Valor logrado]]&gt;0,Tabla11522[[#This Row],[Meta]]&gt;0),"Sí","No")</f>
        <v>No</v>
      </c>
    </row>
    <row r="185" spans="1:10" x14ac:dyDescent="0.25">
      <c r="A185" s="1" t="s">
        <v>386</v>
      </c>
      <c r="B185" s="1" t="s">
        <v>387</v>
      </c>
      <c r="C185" s="1" t="s">
        <v>388</v>
      </c>
      <c r="D185">
        <v>200004</v>
      </c>
      <c r="E185" s="2" t="s">
        <v>33</v>
      </c>
      <c r="F185" s="4" t="s">
        <v>17</v>
      </c>
      <c r="J185" s="3" t="str">
        <f>IF(AND(Tabla11522[[#This Row],[Valor logrado]]&gt;=Tabla11522[[#This Row],[Meta]],Tabla11522[[#This Row],[Valor logrado]]&gt;0,Tabla11522[[#This Row],[Meta]]&gt;0),"Sí","No")</f>
        <v>No</v>
      </c>
    </row>
    <row r="186" spans="1:10" x14ac:dyDescent="0.25">
      <c r="A186" s="1" t="s">
        <v>386</v>
      </c>
      <c r="B186" s="1" t="s">
        <v>387</v>
      </c>
      <c r="C186" s="1" t="s">
        <v>389</v>
      </c>
      <c r="D186">
        <v>200003</v>
      </c>
      <c r="E186" s="2" t="s">
        <v>33</v>
      </c>
      <c r="F186" s="4" t="s">
        <v>17</v>
      </c>
      <c r="J186" s="3" t="str">
        <f>IF(AND(Tabla11522[[#This Row],[Valor logrado]]&gt;=Tabla11522[[#This Row],[Meta]],Tabla11522[[#This Row],[Valor logrado]]&gt;0,Tabla11522[[#This Row],[Meta]]&gt;0),"Sí","No")</f>
        <v>No</v>
      </c>
    </row>
    <row r="187" spans="1:10" x14ac:dyDescent="0.25">
      <c r="A187" s="1" t="s">
        <v>386</v>
      </c>
      <c r="B187" s="1" t="s">
        <v>387</v>
      </c>
      <c r="C187" s="1" t="s">
        <v>390</v>
      </c>
      <c r="D187">
        <v>200000</v>
      </c>
      <c r="E187" s="2" t="s">
        <v>16</v>
      </c>
      <c r="F187" s="4">
        <v>1</v>
      </c>
      <c r="J187" s="3" t="str">
        <f>IF(AND(Tabla11522[[#This Row],[Valor logrado]]&gt;=Tabla11522[[#This Row],[Meta]],Tabla11522[[#This Row],[Valor logrado]]&gt;0,Tabla11522[[#This Row],[Meta]]&gt;0),"Sí","No")</f>
        <v>No</v>
      </c>
    </row>
    <row r="188" spans="1:10" x14ac:dyDescent="0.25">
      <c r="A188" s="1" t="s">
        <v>386</v>
      </c>
      <c r="B188" s="1" t="s">
        <v>387</v>
      </c>
      <c r="C188" s="1" t="s">
        <v>391</v>
      </c>
      <c r="D188">
        <v>200001</v>
      </c>
      <c r="E188" s="2" t="s">
        <v>33</v>
      </c>
      <c r="F188" s="4" t="s">
        <v>17</v>
      </c>
      <c r="J188" s="3" t="str">
        <f>IF(AND(Tabla11522[[#This Row],[Valor logrado]]&gt;=Tabla11522[[#This Row],[Meta]],Tabla11522[[#This Row],[Valor logrado]]&gt;0,Tabla11522[[#This Row],[Meta]]&gt;0),"Sí","No")</f>
        <v>No</v>
      </c>
    </row>
    <row r="189" spans="1:10" x14ac:dyDescent="0.25">
      <c r="A189" s="1" t="s">
        <v>386</v>
      </c>
      <c r="B189" s="1" t="s">
        <v>387</v>
      </c>
      <c r="C189" s="1" t="s">
        <v>392</v>
      </c>
      <c r="D189">
        <v>200002</v>
      </c>
      <c r="E189" s="2" t="s">
        <v>33</v>
      </c>
      <c r="F189" s="4" t="s">
        <v>17</v>
      </c>
      <c r="J189" s="3" t="str">
        <f>IF(AND(Tabla11522[[#This Row],[Valor logrado]]&gt;=Tabla11522[[#This Row],[Meta]],Tabla11522[[#This Row],[Valor logrado]]&gt;0,Tabla11522[[#This Row],[Meta]]&gt;0),"Sí","No")</f>
        <v>No</v>
      </c>
    </row>
    <row r="190" spans="1:10" x14ac:dyDescent="0.25">
      <c r="A190" s="1" t="s">
        <v>386</v>
      </c>
      <c r="B190" s="1" t="s">
        <v>393</v>
      </c>
      <c r="C190" s="1" t="s">
        <v>394</v>
      </c>
      <c r="D190">
        <v>200010</v>
      </c>
      <c r="E190" s="2" t="s">
        <v>13</v>
      </c>
      <c r="F190" s="4" t="s">
        <v>17</v>
      </c>
      <c r="J190" s="3" t="str">
        <f>IF(AND(Tabla11522[[#This Row],[Valor logrado]]&gt;=Tabla11522[[#This Row],[Meta]],Tabla11522[[#This Row],[Valor logrado]]&gt;0,Tabla11522[[#This Row],[Meta]]&gt;0),"Sí","No")</f>
        <v>No</v>
      </c>
    </row>
    <row r="191" spans="1:10" x14ac:dyDescent="0.25">
      <c r="A191" s="1" t="s">
        <v>386</v>
      </c>
      <c r="B191" s="1" t="s">
        <v>395</v>
      </c>
      <c r="C191" s="1" t="s">
        <v>396</v>
      </c>
      <c r="D191">
        <v>200007</v>
      </c>
      <c r="E191" s="2" t="s">
        <v>13</v>
      </c>
      <c r="F191" s="4" t="s">
        <v>17</v>
      </c>
      <c r="J191" s="3" t="str">
        <f>IF(AND(Tabla11522[[#This Row],[Valor logrado]]&gt;=Tabla11522[[#This Row],[Meta]],Tabla11522[[#This Row],[Valor logrado]]&gt;0,Tabla11522[[#This Row],[Meta]]&gt;0),"Sí","No")</f>
        <v>No</v>
      </c>
    </row>
    <row r="192" spans="1:10" x14ac:dyDescent="0.25">
      <c r="A192" s="1" t="s">
        <v>386</v>
      </c>
      <c r="B192" s="1" t="s">
        <v>397</v>
      </c>
      <c r="C192" s="1" t="s">
        <v>398</v>
      </c>
      <c r="D192">
        <v>200009</v>
      </c>
      <c r="E192" s="2" t="s">
        <v>13</v>
      </c>
      <c r="F192" s="4" t="s">
        <v>17</v>
      </c>
      <c r="J192" s="3" t="str">
        <f>IF(AND(Tabla11522[[#This Row],[Valor logrado]]&gt;=Tabla11522[[#This Row],[Meta]],Tabla11522[[#This Row],[Valor logrado]]&gt;0,Tabla11522[[#This Row],[Meta]]&gt;0),"Sí","No")</f>
        <v>No</v>
      </c>
    </row>
    <row r="193" spans="1:10" x14ac:dyDescent="0.25">
      <c r="A193" s="1" t="s">
        <v>386</v>
      </c>
      <c r="B193" s="1" t="s">
        <v>399</v>
      </c>
      <c r="C193" s="1" t="s">
        <v>400</v>
      </c>
      <c r="D193">
        <v>200011</v>
      </c>
      <c r="E193" s="2" t="s">
        <v>13</v>
      </c>
      <c r="F193" s="4" t="s">
        <v>17</v>
      </c>
      <c r="J193" s="3" t="str">
        <f>IF(AND(Tabla11522[[#This Row],[Valor logrado]]&gt;=Tabla11522[[#This Row],[Meta]],Tabla11522[[#This Row],[Valor logrado]]&gt;0,Tabla11522[[#This Row],[Meta]]&gt;0),"Sí","No")</f>
        <v>No</v>
      </c>
    </row>
    <row r="194" spans="1:10" x14ac:dyDescent="0.25">
      <c r="A194" s="1" t="s">
        <v>386</v>
      </c>
      <c r="B194" s="1" t="s">
        <v>401</v>
      </c>
      <c r="C194" s="1" t="s">
        <v>402</v>
      </c>
      <c r="D194">
        <v>200008</v>
      </c>
      <c r="E194" s="2" t="s">
        <v>13</v>
      </c>
      <c r="F194" s="4" t="s">
        <v>17</v>
      </c>
      <c r="J194" s="3" t="str">
        <f>IF(AND(Tabla11522[[#This Row],[Valor logrado]]&gt;=Tabla11522[[#This Row],[Meta]],Tabla11522[[#This Row],[Valor logrado]]&gt;0,Tabla11522[[#This Row],[Meta]]&gt;0),"Sí","No")</f>
        <v>No</v>
      </c>
    </row>
    <row r="195" spans="1:10" x14ac:dyDescent="0.25">
      <c r="A195" s="1" t="s">
        <v>386</v>
      </c>
      <c r="B195" s="1" t="s">
        <v>403</v>
      </c>
      <c r="C195" s="1" t="s">
        <v>404</v>
      </c>
      <c r="D195">
        <v>200005</v>
      </c>
      <c r="E195" s="2" t="s">
        <v>13</v>
      </c>
      <c r="F195" s="4" t="s">
        <v>17</v>
      </c>
      <c r="J195" s="3" t="str">
        <f>IF(AND(Tabla11522[[#This Row],[Valor logrado]]&gt;=Tabla11522[[#This Row],[Meta]],Tabla11522[[#This Row],[Valor logrado]]&gt;0,Tabla11522[[#This Row],[Meta]]&gt;0),"Sí","No")</f>
        <v>No</v>
      </c>
    </row>
    <row r="196" spans="1:10" ht="25.5" x14ac:dyDescent="0.25">
      <c r="A196" s="1" t="s">
        <v>386</v>
      </c>
      <c r="B196" s="1" t="s">
        <v>405</v>
      </c>
      <c r="C196" s="1" t="s">
        <v>406</v>
      </c>
      <c r="D196">
        <v>200006</v>
      </c>
      <c r="E196" s="2" t="s">
        <v>13</v>
      </c>
      <c r="F196" s="4" t="s">
        <v>17</v>
      </c>
      <c r="J196" s="3" t="str">
        <f>IF(AND(Tabla11522[[#This Row],[Valor logrado]]&gt;=Tabla11522[[#This Row],[Meta]],Tabla11522[[#This Row],[Valor logrado]]&gt;0,Tabla11522[[#This Row],[Meta]]&gt;0),"Sí","No")</f>
        <v>No</v>
      </c>
    </row>
    <row r="197" spans="1:10" x14ac:dyDescent="0.25">
      <c r="A197" s="1" t="s">
        <v>386</v>
      </c>
      <c r="B197" s="1" t="s">
        <v>407</v>
      </c>
      <c r="C197" s="1" t="s">
        <v>408</v>
      </c>
      <c r="D197">
        <v>200012</v>
      </c>
      <c r="E197" s="2" t="s">
        <v>13</v>
      </c>
      <c r="F197" s="4" t="s">
        <v>17</v>
      </c>
      <c r="J197" s="3" t="str">
        <f>IF(AND(Tabla11522[[#This Row],[Valor logrado]]&gt;=Tabla11522[[#This Row],[Meta]],Tabla11522[[#This Row],[Valor logrado]]&gt;0,Tabla11522[[#This Row],[Meta]]&gt;0),"Sí","No")</f>
        <v>No</v>
      </c>
    </row>
    <row r="198" spans="1:10" x14ac:dyDescent="0.25">
      <c r="A198" s="1" t="s">
        <v>409</v>
      </c>
      <c r="B198" s="1" t="s">
        <v>410</v>
      </c>
      <c r="C198" s="1" t="s">
        <v>411</v>
      </c>
      <c r="D198">
        <v>210000</v>
      </c>
      <c r="E198" s="2" t="s">
        <v>16</v>
      </c>
      <c r="F198" s="4">
        <v>1</v>
      </c>
      <c r="J198" s="3" t="str">
        <f>IF(AND(Tabla11522[[#This Row],[Valor logrado]]&gt;=Tabla11522[[#This Row],[Meta]],Tabla11522[[#This Row],[Valor logrado]]&gt;0,Tabla11522[[#This Row],[Meta]]&gt;0),"Sí","No")</f>
        <v>No</v>
      </c>
    </row>
    <row r="199" spans="1:10" x14ac:dyDescent="0.25">
      <c r="A199" s="1" t="s">
        <v>409</v>
      </c>
      <c r="B199" s="1" t="s">
        <v>412</v>
      </c>
      <c r="C199" s="1" t="s">
        <v>413</v>
      </c>
      <c r="D199">
        <v>210011</v>
      </c>
      <c r="E199" s="2" t="s">
        <v>13</v>
      </c>
      <c r="F199" s="4" t="s">
        <v>17</v>
      </c>
      <c r="J199" s="3" t="str">
        <f>IF(AND(Tabla11522[[#This Row],[Valor logrado]]&gt;=Tabla11522[[#This Row],[Meta]],Tabla11522[[#This Row],[Valor logrado]]&gt;0,Tabla11522[[#This Row],[Meta]]&gt;0),"Sí","No")</f>
        <v>No</v>
      </c>
    </row>
    <row r="200" spans="1:10" x14ac:dyDescent="0.25">
      <c r="A200" s="1" t="s">
        <v>409</v>
      </c>
      <c r="B200" s="1" t="s">
        <v>414</v>
      </c>
      <c r="C200" s="1" t="s">
        <v>415</v>
      </c>
      <c r="D200">
        <v>210010</v>
      </c>
      <c r="E200" s="2" t="s">
        <v>13</v>
      </c>
      <c r="F200" s="4" t="s">
        <v>17</v>
      </c>
      <c r="J200" s="3" t="str">
        <f>IF(AND(Tabla11522[[#This Row],[Valor logrado]]&gt;=Tabla11522[[#This Row],[Meta]],Tabla11522[[#This Row],[Valor logrado]]&gt;0,Tabla11522[[#This Row],[Meta]]&gt;0),"Sí","No")</f>
        <v>No</v>
      </c>
    </row>
    <row r="201" spans="1:10" x14ac:dyDescent="0.25">
      <c r="A201" s="1" t="s">
        <v>409</v>
      </c>
      <c r="B201" s="1" t="s">
        <v>416</v>
      </c>
      <c r="C201" s="1" t="s">
        <v>417</v>
      </c>
      <c r="D201">
        <v>210002</v>
      </c>
      <c r="E201" s="2" t="s">
        <v>13</v>
      </c>
      <c r="F201" s="4" t="s">
        <v>17</v>
      </c>
      <c r="J201" s="3" t="str">
        <f>IF(AND(Tabla11522[[#This Row],[Valor logrado]]&gt;=Tabla11522[[#This Row],[Meta]],Tabla11522[[#This Row],[Valor logrado]]&gt;0,Tabla11522[[#This Row],[Meta]]&gt;0),"Sí","No")</f>
        <v>No</v>
      </c>
    </row>
    <row r="202" spans="1:10" x14ac:dyDescent="0.25">
      <c r="A202" s="1" t="s">
        <v>409</v>
      </c>
      <c r="B202" s="1" t="s">
        <v>418</v>
      </c>
      <c r="C202" s="1" t="s">
        <v>419</v>
      </c>
      <c r="D202">
        <v>210006</v>
      </c>
      <c r="E202" s="2" t="s">
        <v>13</v>
      </c>
      <c r="F202" s="4" t="s">
        <v>17</v>
      </c>
      <c r="J202" s="3" t="str">
        <f>IF(AND(Tabla11522[[#This Row],[Valor logrado]]&gt;=Tabla11522[[#This Row],[Meta]],Tabla11522[[#This Row],[Valor logrado]]&gt;0,Tabla11522[[#This Row],[Meta]]&gt;0),"Sí","No")</f>
        <v>No</v>
      </c>
    </row>
    <row r="203" spans="1:10" x14ac:dyDescent="0.25">
      <c r="A203" s="1" t="s">
        <v>409</v>
      </c>
      <c r="B203" s="1" t="s">
        <v>420</v>
      </c>
      <c r="C203" s="1" t="s">
        <v>421</v>
      </c>
      <c r="D203">
        <v>210007</v>
      </c>
      <c r="E203" s="2" t="s">
        <v>13</v>
      </c>
      <c r="F203" s="4" t="s">
        <v>17</v>
      </c>
      <c r="J203" s="3" t="str">
        <f>IF(AND(Tabla11522[[#This Row],[Valor logrado]]&gt;=Tabla11522[[#This Row],[Meta]],Tabla11522[[#This Row],[Valor logrado]]&gt;0,Tabla11522[[#This Row],[Meta]]&gt;0),"Sí","No")</f>
        <v>No</v>
      </c>
    </row>
    <row r="204" spans="1:10" x14ac:dyDescent="0.25">
      <c r="A204" s="1" t="s">
        <v>409</v>
      </c>
      <c r="B204" s="1" t="s">
        <v>422</v>
      </c>
      <c r="C204" s="1" t="s">
        <v>423</v>
      </c>
      <c r="D204">
        <v>210004</v>
      </c>
      <c r="E204" s="2" t="s">
        <v>13</v>
      </c>
      <c r="F204" s="4" t="s">
        <v>17</v>
      </c>
      <c r="J204" s="3" t="str">
        <f>IF(AND(Tabla11522[[#This Row],[Valor logrado]]&gt;=Tabla11522[[#This Row],[Meta]],Tabla11522[[#This Row],[Valor logrado]]&gt;0,Tabla11522[[#This Row],[Meta]]&gt;0),"Sí","No")</f>
        <v>No</v>
      </c>
    </row>
    <row r="205" spans="1:10" x14ac:dyDescent="0.25">
      <c r="A205" s="1" t="s">
        <v>409</v>
      </c>
      <c r="B205" s="1" t="s">
        <v>424</v>
      </c>
      <c r="C205" s="1" t="s">
        <v>425</v>
      </c>
      <c r="D205">
        <v>210005</v>
      </c>
      <c r="E205" s="2" t="s">
        <v>13</v>
      </c>
      <c r="F205" s="4" t="s">
        <v>17</v>
      </c>
      <c r="J205" s="3" t="str">
        <f>IF(AND(Tabla11522[[#This Row],[Valor logrado]]&gt;=Tabla11522[[#This Row],[Meta]],Tabla11522[[#This Row],[Valor logrado]]&gt;0,Tabla11522[[#This Row],[Meta]]&gt;0),"Sí","No")</f>
        <v>No</v>
      </c>
    </row>
    <row r="206" spans="1:10" x14ac:dyDescent="0.25">
      <c r="A206" s="1" t="s">
        <v>409</v>
      </c>
      <c r="B206" s="1" t="s">
        <v>426</v>
      </c>
      <c r="C206" s="1" t="s">
        <v>427</v>
      </c>
      <c r="D206">
        <v>210013</v>
      </c>
      <c r="E206" s="2" t="s">
        <v>13</v>
      </c>
      <c r="F206" s="4" t="s">
        <v>17</v>
      </c>
      <c r="J206" s="3" t="str">
        <f>IF(AND(Tabla11522[[#This Row],[Valor logrado]]&gt;=Tabla11522[[#This Row],[Meta]],Tabla11522[[#This Row],[Valor logrado]]&gt;0,Tabla11522[[#This Row],[Meta]]&gt;0),"Sí","No")</f>
        <v>No</v>
      </c>
    </row>
    <row r="207" spans="1:10" x14ac:dyDescent="0.25">
      <c r="A207" s="1" t="s">
        <v>409</v>
      </c>
      <c r="B207" s="1" t="s">
        <v>428</v>
      </c>
      <c r="C207" s="1" t="s">
        <v>429</v>
      </c>
      <c r="D207">
        <v>210003</v>
      </c>
      <c r="E207" s="2" t="s">
        <v>13</v>
      </c>
      <c r="F207" s="4" t="s">
        <v>17</v>
      </c>
      <c r="J207" s="3" t="str">
        <f>IF(AND(Tabla11522[[#This Row],[Valor logrado]]&gt;=Tabla11522[[#This Row],[Meta]],Tabla11522[[#This Row],[Valor logrado]]&gt;0,Tabla11522[[#This Row],[Meta]]&gt;0),"Sí","No")</f>
        <v>No</v>
      </c>
    </row>
    <row r="208" spans="1:10" x14ac:dyDescent="0.25">
      <c r="A208" s="1" t="s">
        <v>409</v>
      </c>
      <c r="B208" s="1" t="s">
        <v>430</v>
      </c>
      <c r="C208" s="1" t="s">
        <v>431</v>
      </c>
      <c r="D208">
        <v>210012</v>
      </c>
      <c r="E208" s="2" t="s">
        <v>13</v>
      </c>
      <c r="F208" s="4" t="s">
        <v>17</v>
      </c>
      <c r="J208" s="3" t="str">
        <f>IF(AND(Tabla11522[[#This Row],[Valor logrado]]&gt;=Tabla11522[[#This Row],[Meta]],Tabla11522[[#This Row],[Valor logrado]]&gt;0,Tabla11522[[#This Row],[Meta]]&gt;0),"Sí","No")</f>
        <v>No</v>
      </c>
    </row>
    <row r="209" spans="1:10" x14ac:dyDescent="0.25">
      <c r="A209" s="1" t="s">
        <v>409</v>
      </c>
      <c r="B209" s="1" t="s">
        <v>432</v>
      </c>
      <c r="C209" s="1" t="s">
        <v>433</v>
      </c>
      <c r="D209">
        <v>210001</v>
      </c>
      <c r="E209" s="2" t="s">
        <v>13</v>
      </c>
      <c r="F209" s="4" t="s">
        <v>17</v>
      </c>
      <c r="J209" s="3" t="str">
        <f>IF(AND(Tabla11522[[#This Row],[Valor logrado]]&gt;=Tabla11522[[#This Row],[Meta]],Tabla11522[[#This Row],[Valor logrado]]&gt;0,Tabla11522[[#This Row],[Meta]]&gt;0),"Sí","No")</f>
        <v>No</v>
      </c>
    </row>
    <row r="210" spans="1:10" x14ac:dyDescent="0.25">
      <c r="A210" s="1" t="s">
        <v>409</v>
      </c>
      <c r="B210" s="1" t="s">
        <v>434</v>
      </c>
      <c r="C210" s="1" t="s">
        <v>435</v>
      </c>
      <c r="D210">
        <v>210009</v>
      </c>
      <c r="E210" s="2" t="s">
        <v>13</v>
      </c>
      <c r="F210" s="4" t="s">
        <v>17</v>
      </c>
      <c r="J210" s="3" t="str">
        <f>IF(AND(Tabla11522[[#This Row],[Valor logrado]]&gt;=Tabla11522[[#This Row],[Meta]],Tabla11522[[#This Row],[Valor logrado]]&gt;0,Tabla11522[[#This Row],[Meta]]&gt;0),"Sí","No")</f>
        <v>No</v>
      </c>
    </row>
    <row r="211" spans="1:10" x14ac:dyDescent="0.25">
      <c r="A211" s="1" t="s">
        <v>409</v>
      </c>
      <c r="B211" s="1" t="s">
        <v>436</v>
      </c>
      <c r="C211" s="1" t="s">
        <v>437</v>
      </c>
      <c r="D211">
        <v>210008</v>
      </c>
      <c r="E211" s="2" t="s">
        <v>13</v>
      </c>
      <c r="F211" s="4" t="s">
        <v>17</v>
      </c>
      <c r="J211" s="3" t="str">
        <f>IF(AND(Tabla11522[[#This Row],[Valor logrado]]&gt;=Tabla11522[[#This Row],[Meta]],Tabla11522[[#This Row],[Valor logrado]]&gt;0,Tabla11522[[#This Row],[Meta]]&gt;0),"Sí","No")</f>
        <v>No</v>
      </c>
    </row>
    <row r="212" spans="1:10" x14ac:dyDescent="0.25">
      <c r="A212" s="1" t="s">
        <v>409</v>
      </c>
      <c r="B212" s="1" t="s">
        <v>438</v>
      </c>
      <c r="C212" s="1" t="s">
        <v>439</v>
      </c>
      <c r="D212">
        <v>210014</v>
      </c>
      <c r="E212" s="2" t="s">
        <v>13</v>
      </c>
      <c r="F212" s="4" t="s">
        <v>17</v>
      </c>
      <c r="J212" s="3" t="str">
        <f>IF(AND(Tabla11522[[#This Row],[Valor logrado]]&gt;=Tabla11522[[#This Row],[Meta]],Tabla11522[[#This Row],[Valor logrado]]&gt;0,Tabla11522[[#This Row],[Meta]]&gt;0),"Sí","No")</f>
        <v>No</v>
      </c>
    </row>
    <row r="213" spans="1:10" x14ac:dyDescent="0.25">
      <c r="A213" s="1" t="s">
        <v>440</v>
      </c>
      <c r="B213" s="1" t="s">
        <v>441</v>
      </c>
      <c r="C213" s="1" t="s">
        <v>442</v>
      </c>
      <c r="D213">
        <v>220001</v>
      </c>
      <c r="E213" s="2" t="s">
        <v>33</v>
      </c>
      <c r="F213" s="4" t="s">
        <v>17</v>
      </c>
      <c r="J213" s="3" t="str">
        <f>IF(AND(Tabla11522[[#This Row],[Valor logrado]]&gt;=Tabla11522[[#This Row],[Meta]],Tabla11522[[#This Row],[Valor logrado]]&gt;0,Tabla11522[[#This Row],[Meta]]&gt;0),"Sí","No")</f>
        <v>No</v>
      </c>
    </row>
    <row r="214" spans="1:10" x14ac:dyDescent="0.25">
      <c r="A214" s="1" t="s">
        <v>440</v>
      </c>
      <c r="B214" s="1" t="s">
        <v>441</v>
      </c>
      <c r="C214" s="1" t="s">
        <v>443</v>
      </c>
      <c r="D214">
        <v>220000</v>
      </c>
      <c r="E214" s="2" t="s">
        <v>16</v>
      </c>
      <c r="F214" s="4">
        <v>1</v>
      </c>
      <c r="J214" s="3" t="str">
        <f>IF(AND(Tabla11522[[#This Row],[Valor logrado]]&gt;=Tabla11522[[#This Row],[Meta]],Tabla11522[[#This Row],[Valor logrado]]&gt;0,Tabla11522[[#This Row],[Meta]]&gt;0),"Sí","No")</f>
        <v>No</v>
      </c>
    </row>
    <row r="215" spans="1:10" x14ac:dyDescent="0.25">
      <c r="A215" s="1" t="s">
        <v>440</v>
      </c>
      <c r="B215" s="1" t="s">
        <v>444</v>
      </c>
      <c r="C215" s="1" t="s">
        <v>445</v>
      </c>
      <c r="D215">
        <v>220005</v>
      </c>
      <c r="E215" s="2" t="s">
        <v>13</v>
      </c>
      <c r="F215" s="4" t="s">
        <v>17</v>
      </c>
      <c r="J215" s="3" t="str">
        <f>IF(AND(Tabla11522[[#This Row],[Valor logrado]]&gt;=Tabla11522[[#This Row],[Meta]],Tabla11522[[#This Row],[Valor logrado]]&gt;0,Tabla11522[[#This Row],[Meta]]&gt;0),"Sí","No")</f>
        <v>No</v>
      </c>
    </row>
    <row r="216" spans="1:10" x14ac:dyDescent="0.25">
      <c r="A216" s="1" t="s">
        <v>440</v>
      </c>
      <c r="B216" s="1" t="s">
        <v>444</v>
      </c>
      <c r="C216" s="1" t="s">
        <v>446</v>
      </c>
      <c r="D216">
        <v>220009</v>
      </c>
      <c r="E216" s="2" t="s">
        <v>33</v>
      </c>
      <c r="F216" s="4" t="s">
        <v>17</v>
      </c>
      <c r="J216" s="3" t="str">
        <f>IF(AND(Tabla11522[[#This Row],[Valor logrado]]&gt;=Tabla11522[[#This Row],[Meta]],Tabla11522[[#This Row],[Valor logrado]]&gt;0,Tabla11522[[#This Row],[Meta]]&gt;0),"Sí","No")</f>
        <v>No</v>
      </c>
    </row>
    <row r="217" spans="1:10" x14ac:dyDescent="0.25">
      <c r="A217" s="1" t="s">
        <v>440</v>
      </c>
      <c r="B217" s="1" t="s">
        <v>444</v>
      </c>
      <c r="C217" s="1" t="s">
        <v>447</v>
      </c>
      <c r="D217">
        <v>220007</v>
      </c>
      <c r="E217" s="2" t="s">
        <v>33</v>
      </c>
      <c r="F217" s="4" t="s">
        <v>17</v>
      </c>
      <c r="J217" s="3" t="str">
        <f>IF(AND(Tabla11522[[#This Row],[Valor logrado]]&gt;=Tabla11522[[#This Row],[Meta]],Tabla11522[[#This Row],[Valor logrado]]&gt;0,Tabla11522[[#This Row],[Meta]]&gt;0),"Sí","No")</f>
        <v>No</v>
      </c>
    </row>
    <row r="218" spans="1:10" x14ac:dyDescent="0.25">
      <c r="A218" s="1" t="s">
        <v>440</v>
      </c>
      <c r="B218" s="1" t="s">
        <v>448</v>
      </c>
      <c r="C218" s="1" t="s">
        <v>449</v>
      </c>
      <c r="D218">
        <v>220003</v>
      </c>
      <c r="E218" s="2" t="s">
        <v>33</v>
      </c>
      <c r="F218" s="4" t="s">
        <v>17</v>
      </c>
      <c r="J218" s="3" t="str">
        <f>IF(AND(Tabla11522[[#This Row],[Valor logrado]]&gt;=Tabla11522[[#This Row],[Meta]],Tabla11522[[#This Row],[Valor logrado]]&gt;0,Tabla11522[[#This Row],[Meta]]&gt;0),"Sí","No")</f>
        <v>No</v>
      </c>
    </row>
    <row r="219" spans="1:10" x14ac:dyDescent="0.25">
      <c r="A219" s="1" t="s">
        <v>440</v>
      </c>
      <c r="B219" s="1" t="s">
        <v>448</v>
      </c>
      <c r="C219" s="1" t="s">
        <v>450</v>
      </c>
      <c r="D219">
        <v>220006</v>
      </c>
      <c r="E219" s="2" t="s">
        <v>13</v>
      </c>
      <c r="F219" s="4" t="s">
        <v>17</v>
      </c>
      <c r="J219" s="3" t="str">
        <f>IF(AND(Tabla11522[[#This Row],[Valor logrado]]&gt;=Tabla11522[[#This Row],[Meta]],Tabla11522[[#This Row],[Valor logrado]]&gt;0,Tabla11522[[#This Row],[Meta]]&gt;0),"Sí","No")</f>
        <v>No</v>
      </c>
    </row>
    <row r="220" spans="1:10" x14ac:dyDescent="0.25">
      <c r="A220" s="1" t="s">
        <v>440</v>
      </c>
      <c r="B220" s="1" t="s">
        <v>451</v>
      </c>
      <c r="C220" s="1" t="s">
        <v>452</v>
      </c>
      <c r="D220">
        <v>220010</v>
      </c>
      <c r="E220" s="2" t="s">
        <v>13</v>
      </c>
      <c r="F220" s="4" t="s">
        <v>17</v>
      </c>
      <c r="J220" s="3" t="str">
        <f>IF(AND(Tabla11522[[#This Row],[Valor logrado]]&gt;=Tabla11522[[#This Row],[Meta]],Tabla11522[[#This Row],[Valor logrado]]&gt;0,Tabla11522[[#This Row],[Meta]]&gt;0),"Sí","No")</f>
        <v>No</v>
      </c>
    </row>
    <row r="221" spans="1:10" x14ac:dyDescent="0.25">
      <c r="A221" s="1" t="s">
        <v>440</v>
      </c>
      <c r="B221" s="1" t="s">
        <v>453</v>
      </c>
      <c r="C221" s="1" t="s">
        <v>454</v>
      </c>
      <c r="D221">
        <v>220004</v>
      </c>
      <c r="E221" s="2" t="s">
        <v>13</v>
      </c>
      <c r="F221" s="4" t="s">
        <v>17</v>
      </c>
      <c r="J221" s="3" t="str">
        <f>IF(AND(Tabla11522[[#This Row],[Valor logrado]]&gt;=Tabla11522[[#This Row],[Meta]],Tabla11522[[#This Row],[Valor logrado]]&gt;0,Tabla11522[[#This Row],[Meta]]&gt;0),"Sí","No")</f>
        <v>No</v>
      </c>
    </row>
    <row r="222" spans="1:10" x14ac:dyDescent="0.25">
      <c r="A222" s="1" t="s">
        <v>440</v>
      </c>
      <c r="B222" s="1" t="s">
        <v>455</v>
      </c>
      <c r="C222" s="1" t="s">
        <v>456</v>
      </c>
      <c r="D222">
        <v>220008</v>
      </c>
      <c r="E222" s="2" t="s">
        <v>13</v>
      </c>
      <c r="F222" s="4" t="s">
        <v>17</v>
      </c>
      <c r="J222" s="3" t="str">
        <f>IF(AND(Tabla11522[[#This Row],[Valor logrado]]&gt;=Tabla11522[[#This Row],[Meta]],Tabla11522[[#This Row],[Valor logrado]]&gt;0,Tabla11522[[#This Row],[Meta]]&gt;0),"Sí","No")</f>
        <v>No</v>
      </c>
    </row>
    <row r="223" spans="1:10" x14ac:dyDescent="0.25">
      <c r="A223" s="1" t="s">
        <v>440</v>
      </c>
      <c r="B223" s="1" t="s">
        <v>457</v>
      </c>
      <c r="C223" s="1" t="s">
        <v>458</v>
      </c>
      <c r="D223">
        <v>220002</v>
      </c>
      <c r="E223" s="2" t="s">
        <v>13</v>
      </c>
      <c r="F223" s="4" t="s">
        <v>17</v>
      </c>
      <c r="J223" s="3" t="str">
        <f>IF(AND(Tabla11522[[#This Row],[Valor logrado]]&gt;=Tabla11522[[#This Row],[Meta]],Tabla11522[[#This Row],[Valor logrado]]&gt;0,Tabla11522[[#This Row],[Meta]]&gt;0),"Sí","No")</f>
        <v>No</v>
      </c>
    </row>
    <row r="224" spans="1:10" x14ac:dyDescent="0.25">
      <c r="A224" s="1" t="s">
        <v>459</v>
      </c>
      <c r="B224" s="1" t="s">
        <v>460</v>
      </c>
      <c r="C224" s="1" t="s">
        <v>461</v>
      </c>
      <c r="D224">
        <v>230003</v>
      </c>
      <c r="E224" s="2" t="s">
        <v>33</v>
      </c>
      <c r="F224" s="4" t="s">
        <v>17</v>
      </c>
      <c r="J224" s="3" t="str">
        <f>IF(AND(Tabla11522[[#This Row],[Valor logrado]]&gt;=Tabla11522[[#This Row],[Meta]],Tabla11522[[#This Row],[Valor logrado]]&gt;0,Tabla11522[[#This Row],[Meta]]&gt;0),"Sí","No")</f>
        <v>No</v>
      </c>
    </row>
    <row r="225" spans="1:10" x14ac:dyDescent="0.25">
      <c r="A225" s="1" t="s">
        <v>459</v>
      </c>
      <c r="B225" s="1" t="s">
        <v>460</v>
      </c>
      <c r="C225" s="1" t="s">
        <v>462</v>
      </c>
      <c r="D225">
        <v>230002</v>
      </c>
      <c r="E225" s="2" t="s">
        <v>33</v>
      </c>
      <c r="F225" s="4" t="s">
        <v>17</v>
      </c>
      <c r="J225" s="3" t="str">
        <f>IF(AND(Tabla11522[[#This Row],[Valor logrado]]&gt;=Tabla11522[[#This Row],[Meta]],Tabla11522[[#This Row],[Valor logrado]]&gt;0,Tabla11522[[#This Row],[Meta]]&gt;0),"Sí","No")</f>
        <v>No</v>
      </c>
    </row>
    <row r="226" spans="1:10" x14ac:dyDescent="0.25">
      <c r="A226" s="1" t="s">
        <v>459</v>
      </c>
      <c r="B226" s="1" t="s">
        <v>460</v>
      </c>
      <c r="C226" s="1" t="s">
        <v>463</v>
      </c>
      <c r="D226">
        <v>230004</v>
      </c>
      <c r="E226" s="2" t="s">
        <v>33</v>
      </c>
      <c r="F226" s="4" t="s">
        <v>17</v>
      </c>
      <c r="J226" s="3" t="str">
        <f>IF(AND(Tabla11522[[#This Row],[Valor logrado]]&gt;=Tabla11522[[#This Row],[Meta]],Tabla11522[[#This Row],[Valor logrado]]&gt;0,Tabla11522[[#This Row],[Meta]]&gt;0),"Sí","No")</f>
        <v>No</v>
      </c>
    </row>
    <row r="227" spans="1:10" x14ac:dyDescent="0.25">
      <c r="A227" s="1" t="s">
        <v>459</v>
      </c>
      <c r="B227" s="1" t="s">
        <v>460</v>
      </c>
      <c r="C227" s="1" t="s">
        <v>464</v>
      </c>
      <c r="D227">
        <v>230000</v>
      </c>
      <c r="E227" s="2" t="s">
        <v>16</v>
      </c>
      <c r="F227" s="4">
        <v>1</v>
      </c>
      <c r="J227" s="3" t="str">
        <f>IF(AND(Tabla11522[[#This Row],[Valor logrado]]&gt;=Tabla11522[[#This Row],[Meta]],Tabla11522[[#This Row],[Valor logrado]]&gt;0,Tabla11522[[#This Row],[Meta]]&gt;0),"Sí","No")</f>
        <v>No</v>
      </c>
    </row>
    <row r="228" spans="1:10" x14ac:dyDescent="0.25">
      <c r="A228" s="1" t="s">
        <v>459</v>
      </c>
      <c r="B228" s="1" t="s">
        <v>465</v>
      </c>
      <c r="C228" s="1" t="s">
        <v>466</v>
      </c>
      <c r="D228">
        <v>230001</v>
      </c>
      <c r="E228" s="2" t="s">
        <v>13</v>
      </c>
      <c r="F228" s="4" t="s">
        <v>17</v>
      </c>
      <c r="J228" s="3" t="str">
        <f>IF(AND(Tabla11522[[#This Row],[Valor logrado]]&gt;=Tabla11522[[#This Row],[Meta]],Tabla11522[[#This Row],[Valor logrado]]&gt;0,Tabla11522[[#This Row],[Meta]]&gt;0),"Sí","No")</f>
        <v>No</v>
      </c>
    </row>
    <row r="229" spans="1:10" x14ac:dyDescent="0.25">
      <c r="A229" s="1" t="s">
        <v>467</v>
      </c>
      <c r="B229" s="1" t="s">
        <v>468</v>
      </c>
      <c r="C229" s="1" t="s">
        <v>469</v>
      </c>
      <c r="D229">
        <v>240000</v>
      </c>
      <c r="E229" s="2" t="s">
        <v>16</v>
      </c>
      <c r="F229" s="4" t="s">
        <v>17</v>
      </c>
      <c r="J229" s="3" t="str">
        <f>IF(AND(Tabla11522[[#This Row],[Valor logrado]]&gt;=Tabla11522[[#This Row],[Meta]],Tabla11522[[#This Row],[Valor logrado]]&gt;0,Tabla11522[[#This Row],[Meta]]&gt;0),"Sí","No")</f>
        <v>No</v>
      </c>
    </row>
    <row r="230" spans="1:10" x14ac:dyDescent="0.25">
      <c r="A230" s="1" t="s">
        <v>467</v>
      </c>
      <c r="B230" s="1" t="s">
        <v>470</v>
      </c>
      <c r="C230" s="1" t="s">
        <v>471</v>
      </c>
      <c r="D230">
        <v>240001</v>
      </c>
      <c r="E230" s="2" t="s">
        <v>13</v>
      </c>
      <c r="F230" s="4" t="s">
        <v>17</v>
      </c>
      <c r="J230" s="3" t="str">
        <f>IF(AND(Tabla11522[[#This Row],[Valor logrado]]&gt;=Tabla11522[[#This Row],[Meta]],Tabla11522[[#This Row],[Valor logrado]]&gt;0,Tabla11522[[#This Row],[Meta]]&gt;0),"Sí","No")</f>
        <v>No</v>
      </c>
    </row>
    <row r="231" spans="1:10" ht="25.5" x14ac:dyDescent="0.25">
      <c r="A231" s="1" t="s">
        <v>467</v>
      </c>
      <c r="B231" s="1" t="s">
        <v>472</v>
      </c>
      <c r="C231" s="1" t="s">
        <v>473</v>
      </c>
      <c r="D231">
        <v>240002</v>
      </c>
      <c r="E231" s="2" t="s">
        <v>13</v>
      </c>
      <c r="F231" s="4" t="s">
        <v>17</v>
      </c>
      <c r="J231" s="3" t="str">
        <f>IF(AND(Tabla11522[[#This Row],[Valor logrado]]&gt;=Tabla11522[[#This Row],[Meta]],Tabla11522[[#This Row],[Valor logrado]]&gt;0,Tabla11522[[#This Row],[Meta]]&gt;0),"Sí","No")</f>
        <v>No</v>
      </c>
    </row>
    <row r="232" spans="1:10" x14ac:dyDescent="0.25">
      <c r="A232" s="1" t="s">
        <v>467</v>
      </c>
      <c r="B232" s="1" t="s">
        <v>474</v>
      </c>
      <c r="C232" s="1" t="s">
        <v>475</v>
      </c>
      <c r="D232">
        <v>240003</v>
      </c>
      <c r="E232" s="2" t="s">
        <v>13</v>
      </c>
      <c r="F232" s="4" t="s">
        <v>17</v>
      </c>
      <c r="J232" s="3" t="str">
        <f>IF(AND(Tabla11522[[#This Row],[Valor logrado]]&gt;=Tabla11522[[#This Row],[Meta]],Tabla11522[[#This Row],[Valor logrado]]&gt;0,Tabla11522[[#This Row],[Meta]]&gt;0),"Sí","No")</f>
        <v>No</v>
      </c>
    </row>
    <row r="233" spans="1:10" x14ac:dyDescent="0.25">
      <c r="A233" s="1" t="s">
        <v>476</v>
      </c>
      <c r="B233" s="1" t="s">
        <v>477</v>
      </c>
      <c r="C233" s="1" t="s">
        <v>478</v>
      </c>
      <c r="D233">
        <v>250000</v>
      </c>
      <c r="E233" s="2" t="s">
        <v>16</v>
      </c>
      <c r="F233" s="4" t="s">
        <v>17</v>
      </c>
      <c r="J233" s="3" t="str">
        <f>IF(AND(Tabla11522[[#This Row],[Valor logrado]]&gt;=Tabla11522[[#This Row],[Meta]],Tabla11522[[#This Row],[Valor logrado]]&gt;0,Tabla11522[[#This Row],[Meta]]&gt;0),"Sí","No")</f>
        <v>No</v>
      </c>
    </row>
    <row r="234" spans="1:10" x14ac:dyDescent="0.25">
      <c r="A234" s="1" t="s">
        <v>476</v>
      </c>
      <c r="B234" s="1" t="s">
        <v>479</v>
      </c>
      <c r="C234" s="1" t="s">
        <v>480</v>
      </c>
      <c r="D234">
        <v>250004</v>
      </c>
      <c r="E234" s="2" t="s">
        <v>13</v>
      </c>
      <c r="F234" s="4" t="s">
        <v>17</v>
      </c>
      <c r="J234" s="3" t="str">
        <f>IF(AND(Tabla11522[[#This Row],[Valor logrado]]&gt;=Tabla11522[[#This Row],[Meta]],Tabla11522[[#This Row],[Valor logrado]]&gt;0,Tabla11522[[#This Row],[Meta]]&gt;0),"Sí","No")</f>
        <v>No</v>
      </c>
    </row>
    <row r="235" spans="1:10" x14ac:dyDescent="0.25">
      <c r="A235" s="1" t="s">
        <v>476</v>
      </c>
      <c r="B235" s="1" t="s">
        <v>481</v>
      </c>
      <c r="C235" s="1" t="s">
        <v>482</v>
      </c>
      <c r="D235">
        <v>250002</v>
      </c>
      <c r="E235" s="2" t="s">
        <v>13</v>
      </c>
      <c r="F235" s="4" t="s">
        <v>17</v>
      </c>
      <c r="J235" s="3" t="str">
        <f>IF(AND(Tabla11522[[#This Row],[Valor logrado]]&gt;=Tabla11522[[#This Row],[Meta]],Tabla11522[[#This Row],[Valor logrado]]&gt;0,Tabla11522[[#This Row],[Meta]]&gt;0),"Sí","No")</f>
        <v>No</v>
      </c>
    </row>
    <row r="236" spans="1:10" x14ac:dyDescent="0.25">
      <c r="A236" s="1" t="s">
        <v>476</v>
      </c>
      <c r="B236" s="1" t="s">
        <v>483</v>
      </c>
      <c r="C236" s="1" t="s">
        <v>484</v>
      </c>
      <c r="D236">
        <v>250001</v>
      </c>
      <c r="E236" s="2" t="s">
        <v>13</v>
      </c>
      <c r="F236" s="4" t="s">
        <v>17</v>
      </c>
      <c r="J236" s="3" t="str">
        <f>IF(AND(Tabla11522[[#This Row],[Valor logrado]]&gt;=Tabla11522[[#This Row],[Meta]],Tabla11522[[#This Row],[Valor logrado]]&gt;0,Tabla11522[[#This Row],[Meta]]&gt;0),"Sí","No")</f>
        <v>No</v>
      </c>
    </row>
    <row r="237" spans="1:10" x14ac:dyDescent="0.25">
      <c r="A237" s="1" t="s">
        <v>476</v>
      </c>
      <c r="B237" s="1" t="s">
        <v>485</v>
      </c>
      <c r="C237" s="1" t="s">
        <v>486</v>
      </c>
      <c r="D237">
        <v>250003</v>
      </c>
      <c r="E237" s="2" t="s">
        <v>13</v>
      </c>
      <c r="F237" s="4" t="s">
        <v>17</v>
      </c>
      <c r="J237" s="3" t="str">
        <f>IF(AND(Tabla11522[[#This Row],[Valor logrado]]&gt;=Tabla11522[[#This Row],[Meta]],Tabla11522[[#This Row],[Valor logrado]]&gt;0,Tabla11522[[#This Row],[Meta]]&gt;0),"Sí","No")</f>
        <v>No</v>
      </c>
    </row>
    <row r="238" spans="1:10" x14ac:dyDescent="0.25">
      <c r="A238" s="1" t="s">
        <v>487</v>
      </c>
      <c r="B238" s="1" t="s">
        <v>488</v>
      </c>
      <c r="C238" s="1" t="s">
        <v>489</v>
      </c>
      <c r="D238">
        <v>150200</v>
      </c>
      <c r="E238" s="2" t="s">
        <v>16</v>
      </c>
      <c r="F238" s="4">
        <v>1</v>
      </c>
      <c r="J238" s="3" t="str">
        <f>IF(AND(Tabla11522[[#This Row],[Valor logrado]]&gt;=Tabla11522[[#This Row],[Meta]],Tabla11522[[#This Row],[Valor logrado]]&gt;0,Tabla11522[[#This Row],[Meta]]&gt;0),"Sí","No")</f>
        <v>No</v>
      </c>
    </row>
    <row r="239" spans="1:10" x14ac:dyDescent="0.25">
      <c r="A239" s="1" t="s">
        <v>487</v>
      </c>
      <c r="B239" s="1" t="s">
        <v>490</v>
      </c>
      <c r="C239" s="1" t="s">
        <v>491</v>
      </c>
      <c r="D239">
        <v>150201</v>
      </c>
      <c r="E239" s="2" t="s">
        <v>13</v>
      </c>
      <c r="F239" s="4" t="s">
        <v>17</v>
      </c>
      <c r="J239" s="3" t="str">
        <f>IF(AND(Tabla11522[[#This Row],[Valor logrado]]&gt;=Tabla11522[[#This Row],[Meta]],Tabla11522[[#This Row],[Valor logrado]]&gt;0,Tabla11522[[#This Row],[Meta]]&gt;0),"Sí","No")</f>
        <v>No</v>
      </c>
    </row>
    <row r="240" spans="1:10" x14ac:dyDescent="0.25">
      <c r="A240" s="1" t="s">
        <v>487</v>
      </c>
      <c r="B240" s="1" t="s">
        <v>492</v>
      </c>
      <c r="C240" s="1" t="s">
        <v>493</v>
      </c>
      <c r="D240">
        <v>150202</v>
      </c>
      <c r="E240" s="2" t="s">
        <v>13</v>
      </c>
      <c r="F240" s="4" t="s">
        <v>17</v>
      </c>
      <c r="J240" s="3" t="str">
        <f>IF(AND(Tabla11522[[#This Row],[Valor logrado]]&gt;=Tabla11522[[#This Row],[Meta]],Tabla11522[[#This Row],[Valor logrado]]&gt;0,Tabla11522[[#This Row],[Meta]]&gt;0),"Sí","No")</f>
        <v>No</v>
      </c>
    </row>
    <row r="241" spans="1:10" x14ac:dyDescent="0.25">
      <c r="A241" s="1" t="s">
        <v>487</v>
      </c>
      <c r="B241" s="1" t="s">
        <v>494</v>
      </c>
      <c r="C241" s="1" t="s">
        <v>495</v>
      </c>
      <c r="D241">
        <v>150203</v>
      </c>
      <c r="E241" s="2" t="s">
        <v>13</v>
      </c>
      <c r="F241" s="4" t="s">
        <v>17</v>
      </c>
      <c r="J241" s="3" t="str">
        <f>IF(AND(Tabla11522[[#This Row],[Valor logrado]]&gt;=Tabla11522[[#This Row],[Meta]],Tabla11522[[#This Row],[Valor logrado]]&gt;0,Tabla11522[[#This Row],[Meta]]&gt;0),"Sí","No")</f>
        <v>No</v>
      </c>
    </row>
    <row r="242" spans="1:10" x14ac:dyDescent="0.25">
      <c r="A242" s="1" t="s">
        <v>487</v>
      </c>
      <c r="B242" s="1" t="s">
        <v>496</v>
      </c>
      <c r="C242" s="1" t="s">
        <v>497</v>
      </c>
      <c r="D242">
        <v>150204</v>
      </c>
      <c r="E242" s="2" t="s">
        <v>13</v>
      </c>
      <c r="F242" s="4" t="s">
        <v>17</v>
      </c>
      <c r="J242" s="3" t="str">
        <f>IF(AND(Tabla11522[[#This Row],[Valor logrado]]&gt;=Tabla11522[[#This Row],[Meta]],Tabla11522[[#This Row],[Valor logrado]]&gt;0,Tabla11522[[#This Row],[Meta]]&gt;0),"Sí","No")</f>
        <v>No</v>
      </c>
    </row>
    <row r="243" spans="1:10" x14ac:dyDescent="0.25">
      <c r="A243" s="1" t="s">
        <v>487</v>
      </c>
      <c r="B243" s="1" t="s">
        <v>498</v>
      </c>
      <c r="C243" s="1" t="s">
        <v>499</v>
      </c>
      <c r="D243">
        <v>150205</v>
      </c>
      <c r="E243" s="2" t="s">
        <v>13</v>
      </c>
      <c r="F243" s="4" t="s">
        <v>17</v>
      </c>
      <c r="J243" s="3" t="str">
        <f>IF(AND(Tabla11522[[#This Row],[Valor logrado]]&gt;=Tabla11522[[#This Row],[Meta]],Tabla11522[[#This Row],[Valor logrado]]&gt;0,Tabla11522[[#This Row],[Meta]]&gt;0),"Sí","No")</f>
        <v>No</v>
      </c>
    </row>
    <row r="244" spans="1:10" x14ac:dyDescent="0.25">
      <c r="A244" s="1" t="s">
        <v>487</v>
      </c>
      <c r="B244" s="1" t="s">
        <v>500</v>
      </c>
      <c r="C244" s="1" t="s">
        <v>501</v>
      </c>
      <c r="D244">
        <v>150206</v>
      </c>
      <c r="E244" s="2" t="s">
        <v>13</v>
      </c>
      <c r="F244" s="4" t="s">
        <v>17</v>
      </c>
      <c r="J244" s="3" t="str">
        <f>IF(AND(Tabla11522[[#This Row],[Valor logrado]]&gt;=Tabla11522[[#This Row],[Meta]],Tabla11522[[#This Row],[Valor logrado]]&gt;0,Tabla11522[[#This Row],[Meta]]&gt;0),"Sí","No")</f>
        <v>No</v>
      </c>
    </row>
    <row r="245" spans="1:10" x14ac:dyDescent="0.25">
      <c r="A245" s="1" t="s">
        <v>487</v>
      </c>
      <c r="B245" s="1" t="s">
        <v>502</v>
      </c>
      <c r="C245" s="1" t="s">
        <v>503</v>
      </c>
      <c r="D245">
        <v>150207</v>
      </c>
      <c r="E245" s="2" t="s">
        <v>13</v>
      </c>
      <c r="F245" s="4" t="s">
        <v>17</v>
      </c>
      <c r="J245" s="3" t="str">
        <f>IF(AND(Tabla11522[[#This Row],[Valor logrado]]&gt;=Tabla11522[[#This Row],[Meta]],Tabla11522[[#This Row],[Valor logrado]]&gt;0,Tabla11522[[#This Row],[Meta]]&gt;0),"Sí","No")</f>
        <v>No</v>
      </c>
    </row>
    <row r="246" spans="1:10" x14ac:dyDescent="0.25">
      <c r="A246" s="1" t="s">
        <v>487</v>
      </c>
      <c r="B246" s="1" t="s">
        <v>504</v>
      </c>
      <c r="C246" s="1" t="s">
        <v>505</v>
      </c>
      <c r="D246">
        <v>150208</v>
      </c>
      <c r="E246" s="2" t="s">
        <v>13</v>
      </c>
      <c r="F246" s="4" t="s">
        <v>17</v>
      </c>
      <c r="J246" s="3" t="str">
        <f>IF(AND(Tabla11522[[#This Row],[Valor logrado]]&gt;=Tabla11522[[#This Row],[Meta]],Tabla11522[[#This Row],[Valor logrado]]&gt;0,Tabla11522[[#This Row],[Meta]]&gt;0),"Sí","No")</f>
        <v>No</v>
      </c>
    </row>
    <row r="247" spans="1:10" x14ac:dyDescent="0.25">
      <c r="A247" s="1" t="s">
        <v>487</v>
      </c>
      <c r="B247" s="1" t="s">
        <v>506</v>
      </c>
      <c r="C247" s="1" t="s">
        <v>507</v>
      </c>
      <c r="D247">
        <v>150209</v>
      </c>
      <c r="E247" s="2" t="s">
        <v>13</v>
      </c>
      <c r="F247" s="4" t="s">
        <v>17</v>
      </c>
      <c r="J247" s="3" t="str">
        <f>IF(AND(Tabla11522[[#This Row],[Valor logrado]]&gt;=Tabla11522[[#This Row],[Meta]],Tabla11522[[#This Row],[Valor logrado]]&gt;0,Tabla11522[[#This Row],[Meta]]&gt;0),"Sí","No")</f>
        <v>No</v>
      </c>
    </row>
    <row r="248" spans="1:10" x14ac:dyDescent="0.25">
      <c r="A248" s="1" t="s">
        <v>508</v>
      </c>
      <c r="B248" s="1" t="s">
        <v>509</v>
      </c>
      <c r="C248" s="1" t="s">
        <v>510</v>
      </c>
      <c r="D248">
        <v>70101</v>
      </c>
      <c r="E248" s="2" t="s">
        <v>16</v>
      </c>
      <c r="F248" s="4">
        <v>1</v>
      </c>
      <c r="J248" s="3" t="str">
        <f>IF(AND(Tabla11522[[#This Row],[Valor logrado]]&gt;=Tabla11522[[#This Row],[Meta]],Tabla11522[[#This Row],[Valor logrado]]&gt;0,Tabla11522[[#This Row],[Meta]]&gt;0),"Sí","No")</f>
        <v>No</v>
      </c>
    </row>
    <row r="249" spans="1:10" x14ac:dyDescent="0.25">
      <c r="A249" s="1" t="s">
        <v>508</v>
      </c>
      <c r="B249" s="1" t="s">
        <v>511</v>
      </c>
      <c r="C249" s="1" t="s">
        <v>512</v>
      </c>
      <c r="D249">
        <v>70102</v>
      </c>
      <c r="E249" s="2" t="s">
        <v>13</v>
      </c>
      <c r="F249" s="4" t="s">
        <v>17</v>
      </c>
      <c r="J249" s="3" t="str">
        <f>IF(AND(Tabla11522[[#This Row],[Valor logrado]]&gt;=Tabla11522[[#This Row],[Meta]],Tabla11522[[#This Row],[Valor logrado]]&gt;0,Tabla11522[[#This Row],[Meta]]&gt;0),"Sí","No")</f>
        <v>No</v>
      </c>
    </row>
  </sheetData>
  <pageMargins left="0.7" right="0.7" top="0.75" bottom="0.75" header="0.3" footer="0.3"/>
  <tableParts count="1">
    <tablePart r:id="rId1"/>
  </tablePar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31074-0D90-4244-B8A4-134A899018BD}">
  <sheetPr codeName="Hoja22">
    <tabColor theme="3" tint="0.59999389629810485"/>
  </sheetPr>
  <dimension ref="A1:J249"/>
  <sheetViews>
    <sheetView workbookViewId="0"/>
  </sheetViews>
  <sheetFormatPr baseColWidth="10" defaultColWidth="11.42578125" defaultRowHeight="15" x14ac:dyDescent="0.25"/>
  <cols>
    <col min="1" max="1" width="21.7109375" bestFit="1" customWidth="1"/>
    <col min="2" max="2" width="74.85546875" customWidth="1"/>
    <col min="3" max="3" width="36.28515625" customWidth="1"/>
    <col min="4" max="4" width="25.140625" customWidth="1"/>
    <col min="5" max="5" width="17.7109375" bestFit="1" customWidth="1"/>
    <col min="6" max="6" width="14.7109375" style="4" customWidth="1"/>
    <col min="7" max="7" width="13.28515625" style="3" customWidth="1"/>
    <col min="8" max="8" width="15.28515625" style="3" customWidth="1"/>
    <col min="9" max="9" width="15" style="4" customWidth="1"/>
    <col min="10" max="10" width="15.85546875" style="3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4" t="s">
        <v>5</v>
      </c>
      <c r="G1" s="3" t="s">
        <v>6</v>
      </c>
      <c r="H1" s="3" t="s">
        <v>7</v>
      </c>
      <c r="I1" s="4" t="s">
        <v>8</v>
      </c>
      <c r="J1" s="3" t="s">
        <v>9</v>
      </c>
    </row>
    <row r="2" spans="1:10" x14ac:dyDescent="0.25">
      <c r="A2" s="1" t="s">
        <v>10</v>
      </c>
      <c r="B2" s="1" t="s">
        <v>11</v>
      </c>
      <c r="C2" s="1" t="s">
        <v>12</v>
      </c>
      <c r="D2">
        <v>150102</v>
      </c>
      <c r="E2" s="2" t="s">
        <v>13</v>
      </c>
      <c r="F2" s="4" t="s">
        <v>17</v>
      </c>
      <c r="J2" s="3" t="str">
        <f>IF(AND(Tabla11523[[#This Row],[Valor logrado]]&gt;=Tabla11523[[#This Row],[Meta]],Tabla11523[[#This Row],[Valor logrado]]&gt;0,Tabla11523[[#This Row],[Meta]]&gt;0),"Sí","No")</f>
        <v>No</v>
      </c>
    </row>
    <row r="3" spans="1:10" x14ac:dyDescent="0.25">
      <c r="A3" s="1" t="s">
        <v>10</v>
      </c>
      <c r="B3" s="1" t="s">
        <v>14</v>
      </c>
      <c r="C3" s="1" t="s">
        <v>15</v>
      </c>
      <c r="D3">
        <v>150101</v>
      </c>
      <c r="E3" s="2" t="s">
        <v>16</v>
      </c>
      <c r="F3" s="4">
        <v>1</v>
      </c>
      <c r="J3" s="3" t="str">
        <f>IF(AND(Tabla11523[[#This Row],[Valor logrado]]&gt;=Tabla11523[[#This Row],[Meta]],Tabla11523[[#This Row],[Valor logrado]]&gt;0,Tabla11523[[#This Row],[Meta]]&gt;0),"Sí","No")</f>
        <v>No</v>
      </c>
    </row>
    <row r="4" spans="1:10" x14ac:dyDescent="0.25">
      <c r="A4" s="1" t="s">
        <v>10</v>
      </c>
      <c r="B4" s="1" t="s">
        <v>18</v>
      </c>
      <c r="C4" s="1" t="s">
        <v>19</v>
      </c>
      <c r="D4">
        <v>150103</v>
      </c>
      <c r="E4" s="2" t="s">
        <v>13</v>
      </c>
      <c r="F4" s="4" t="s">
        <v>17</v>
      </c>
      <c r="J4" s="3" t="str">
        <f>IF(AND(Tabla11523[[#This Row],[Valor logrado]]&gt;=Tabla11523[[#This Row],[Meta]],Tabla11523[[#This Row],[Valor logrado]]&gt;0,Tabla11523[[#This Row],[Meta]]&gt;0),"Sí","No")</f>
        <v>No</v>
      </c>
    </row>
    <row r="5" spans="1:10" x14ac:dyDescent="0.25">
      <c r="A5" s="1" t="s">
        <v>10</v>
      </c>
      <c r="B5" s="1" t="s">
        <v>20</v>
      </c>
      <c r="C5" s="1" t="s">
        <v>21</v>
      </c>
      <c r="D5">
        <v>150104</v>
      </c>
      <c r="E5" s="2" t="s">
        <v>13</v>
      </c>
      <c r="F5" s="4" t="s">
        <v>17</v>
      </c>
      <c r="J5" s="3" t="str">
        <f>IF(AND(Tabla11523[[#This Row],[Valor logrado]]&gt;=Tabla11523[[#This Row],[Meta]],Tabla11523[[#This Row],[Valor logrado]]&gt;0,Tabla11523[[#This Row],[Meta]]&gt;0),"Sí","No")</f>
        <v>No</v>
      </c>
    </row>
    <row r="6" spans="1:10" x14ac:dyDescent="0.25">
      <c r="A6" s="1" t="s">
        <v>10</v>
      </c>
      <c r="B6" s="1" t="s">
        <v>22</v>
      </c>
      <c r="C6" s="1" t="s">
        <v>23</v>
      </c>
      <c r="D6">
        <v>150105</v>
      </c>
      <c r="E6" s="2" t="s">
        <v>13</v>
      </c>
      <c r="F6" s="4" t="s">
        <v>17</v>
      </c>
      <c r="J6" s="3" t="str">
        <f>IF(AND(Tabla11523[[#This Row],[Valor logrado]]&gt;=Tabla11523[[#This Row],[Meta]],Tabla11523[[#This Row],[Valor logrado]]&gt;0,Tabla11523[[#This Row],[Meta]]&gt;0),"Sí","No")</f>
        <v>No</v>
      </c>
    </row>
    <row r="7" spans="1:10" x14ac:dyDescent="0.25">
      <c r="A7" s="1" t="s">
        <v>10</v>
      </c>
      <c r="B7" s="1" t="s">
        <v>24</v>
      </c>
      <c r="C7" s="1" t="s">
        <v>25</v>
      </c>
      <c r="D7">
        <v>150106</v>
      </c>
      <c r="E7" s="2" t="s">
        <v>13</v>
      </c>
      <c r="F7" s="4" t="s">
        <v>17</v>
      </c>
      <c r="J7" s="3" t="str">
        <f>IF(AND(Tabla11523[[#This Row],[Valor logrado]]&gt;=Tabla11523[[#This Row],[Meta]],Tabla11523[[#This Row],[Valor logrado]]&gt;0,Tabla11523[[#This Row],[Meta]]&gt;0),"Sí","No")</f>
        <v>No</v>
      </c>
    </row>
    <row r="8" spans="1:10" x14ac:dyDescent="0.25">
      <c r="A8" s="1" t="s">
        <v>10</v>
      </c>
      <c r="B8" s="1" t="s">
        <v>26</v>
      </c>
      <c r="C8" s="1" t="s">
        <v>27</v>
      </c>
      <c r="D8">
        <v>150107</v>
      </c>
      <c r="E8" s="2" t="s">
        <v>13</v>
      </c>
      <c r="F8" s="4" t="s">
        <v>17</v>
      </c>
      <c r="J8" s="3" t="str">
        <f>IF(AND(Tabla11523[[#This Row],[Valor logrado]]&gt;=Tabla11523[[#This Row],[Meta]],Tabla11523[[#This Row],[Valor logrado]]&gt;0,Tabla11523[[#This Row],[Meta]]&gt;0),"Sí","No")</f>
        <v>No</v>
      </c>
    </row>
    <row r="9" spans="1:10" x14ac:dyDescent="0.25">
      <c r="A9" s="1" t="s">
        <v>10</v>
      </c>
      <c r="B9" s="1" t="s">
        <v>28</v>
      </c>
      <c r="C9" s="1" t="s">
        <v>29</v>
      </c>
      <c r="D9">
        <v>150108</v>
      </c>
      <c r="E9" s="2" t="s">
        <v>13</v>
      </c>
      <c r="F9" s="4" t="s">
        <v>17</v>
      </c>
      <c r="J9" s="3" t="str">
        <f>IF(AND(Tabla11523[[#This Row],[Valor logrado]]&gt;=Tabla11523[[#This Row],[Meta]],Tabla11523[[#This Row],[Valor logrado]]&gt;0,Tabla11523[[#This Row],[Meta]]&gt;0),"Sí","No")</f>
        <v>No</v>
      </c>
    </row>
    <row r="10" spans="1:10" x14ac:dyDescent="0.25">
      <c r="A10" s="1" t="s">
        <v>30</v>
      </c>
      <c r="B10" s="1" t="s">
        <v>31</v>
      </c>
      <c r="C10" s="1" t="s">
        <v>32</v>
      </c>
      <c r="D10">
        <v>10003</v>
      </c>
      <c r="E10" s="2" t="s">
        <v>33</v>
      </c>
      <c r="F10" s="4" t="s">
        <v>17</v>
      </c>
      <c r="J10" s="3" t="str">
        <f>IF(AND(Tabla11523[[#This Row],[Valor logrado]]&gt;=Tabla11523[[#This Row],[Meta]],Tabla11523[[#This Row],[Valor logrado]]&gt;0,Tabla11523[[#This Row],[Meta]]&gt;0),"Sí","No")</f>
        <v>No</v>
      </c>
    </row>
    <row r="11" spans="1:10" x14ac:dyDescent="0.25">
      <c r="A11" s="1" t="s">
        <v>30</v>
      </c>
      <c r="B11" s="1" t="s">
        <v>31</v>
      </c>
      <c r="C11" s="1" t="s">
        <v>34</v>
      </c>
      <c r="D11">
        <v>10001</v>
      </c>
      <c r="E11" s="2" t="s">
        <v>33</v>
      </c>
      <c r="F11" s="4" t="s">
        <v>17</v>
      </c>
      <c r="J11" s="3" t="str">
        <f>IF(AND(Tabla11523[[#This Row],[Valor logrado]]&gt;=Tabla11523[[#This Row],[Meta]],Tabla11523[[#This Row],[Valor logrado]]&gt;0,Tabla11523[[#This Row],[Meta]]&gt;0),"Sí","No")</f>
        <v>No</v>
      </c>
    </row>
    <row r="12" spans="1:10" x14ac:dyDescent="0.25">
      <c r="A12" s="1" t="s">
        <v>30</v>
      </c>
      <c r="B12" s="1" t="s">
        <v>31</v>
      </c>
      <c r="C12" s="1" t="s">
        <v>35</v>
      </c>
      <c r="D12">
        <v>10000</v>
      </c>
      <c r="E12" s="2" t="s">
        <v>16</v>
      </c>
      <c r="F12" s="4">
        <v>1</v>
      </c>
      <c r="J12" s="3" t="str">
        <f>IF(AND(Tabla11523[[#This Row],[Valor logrado]]&gt;=Tabla11523[[#This Row],[Meta]],Tabla11523[[#This Row],[Valor logrado]]&gt;0,Tabla11523[[#This Row],[Meta]]&gt;0),"Sí","No")</f>
        <v>No</v>
      </c>
    </row>
    <row r="13" spans="1:10" x14ac:dyDescent="0.25">
      <c r="A13" s="1" t="s">
        <v>30</v>
      </c>
      <c r="B13" s="1" t="s">
        <v>31</v>
      </c>
      <c r="C13" s="1" t="s">
        <v>36</v>
      </c>
      <c r="D13">
        <v>10005</v>
      </c>
      <c r="E13" s="2" t="s">
        <v>33</v>
      </c>
      <c r="F13" s="4" t="s">
        <v>17</v>
      </c>
      <c r="J13" s="3" t="str">
        <f>IF(AND(Tabla11523[[#This Row],[Valor logrado]]&gt;=Tabla11523[[#This Row],[Meta]],Tabla11523[[#This Row],[Valor logrado]]&gt;0,Tabla11523[[#This Row],[Meta]]&gt;0),"Sí","No")</f>
        <v>No</v>
      </c>
    </row>
    <row r="14" spans="1:10" x14ac:dyDescent="0.25">
      <c r="A14" s="1" t="s">
        <v>30</v>
      </c>
      <c r="B14" s="1" t="s">
        <v>31</v>
      </c>
      <c r="C14" s="1" t="s">
        <v>37</v>
      </c>
      <c r="D14">
        <v>10006</v>
      </c>
      <c r="E14" s="2" t="s">
        <v>33</v>
      </c>
      <c r="F14" s="4" t="s">
        <v>17</v>
      </c>
      <c r="J14" s="3" t="str">
        <f>IF(AND(Tabla11523[[#This Row],[Valor logrado]]&gt;=Tabla11523[[#This Row],[Meta]],Tabla11523[[#This Row],[Valor logrado]]&gt;0,Tabla11523[[#This Row],[Meta]]&gt;0),"Sí","No")</f>
        <v>No</v>
      </c>
    </row>
    <row r="15" spans="1:10" x14ac:dyDescent="0.25">
      <c r="A15" s="1" t="s">
        <v>30</v>
      </c>
      <c r="B15" s="1" t="s">
        <v>38</v>
      </c>
      <c r="C15" s="1" t="s">
        <v>39</v>
      </c>
      <c r="D15">
        <v>10007</v>
      </c>
      <c r="E15" s="2" t="s">
        <v>13</v>
      </c>
      <c r="F15" s="4" t="s">
        <v>17</v>
      </c>
      <c r="J15" s="3" t="str">
        <f>IF(AND(Tabla11523[[#This Row],[Valor logrado]]&gt;=Tabla11523[[#This Row],[Meta]],Tabla11523[[#This Row],[Valor logrado]]&gt;0,Tabla11523[[#This Row],[Meta]]&gt;0),"Sí","No")</f>
        <v>No</v>
      </c>
    </row>
    <row r="16" spans="1:10" x14ac:dyDescent="0.25">
      <c r="A16" s="1" t="s">
        <v>30</v>
      </c>
      <c r="B16" s="1" t="s">
        <v>40</v>
      </c>
      <c r="C16" s="1" t="s">
        <v>41</v>
      </c>
      <c r="D16">
        <v>10004</v>
      </c>
      <c r="E16" s="2" t="s">
        <v>13</v>
      </c>
      <c r="F16" s="4" t="s">
        <v>17</v>
      </c>
      <c r="J16" s="3" t="str">
        <f>IF(AND(Tabla11523[[#This Row],[Valor logrado]]&gt;=Tabla11523[[#This Row],[Meta]],Tabla11523[[#This Row],[Valor logrado]]&gt;0,Tabla11523[[#This Row],[Meta]]&gt;0),"Sí","No")</f>
        <v>No</v>
      </c>
    </row>
    <row r="17" spans="1:10" x14ac:dyDescent="0.25">
      <c r="A17" s="1" t="s">
        <v>30</v>
      </c>
      <c r="B17" s="1" t="s">
        <v>42</v>
      </c>
      <c r="C17" s="1" t="s">
        <v>43</v>
      </c>
      <c r="D17">
        <v>10002</v>
      </c>
      <c r="E17" s="2" t="s">
        <v>13</v>
      </c>
      <c r="F17" s="4" t="s">
        <v>17</v>
      </c>
      <c r="J17" s="3" t="str">
        <f>IF(AND(Tabla11523[[#This Row],[Valor logrado]]&gt;=Tabla11523[[#This Row],[Meta]],Tabla11523[[#This Row],[Valor logrado]]&gt;0,Tabla11523[[#This Row],[Meta]]&gt;0),"Sí","No")</f>
        <v>No</v>
      </c>
    </row>
    <row r="18" spans="1:10" x14ac:dyDescent="0.25">
      <c r="A18" s="1" t="s">
        <v>30</v>
      </c>
      <c r="B18" s="1" t="s">
        <v>42</v>
      </c>
      <c r="C18" s="1" t="s">
        <v>44</v>
      </c>
      <c r="D18">
        <v>10009</v>
      </c>
      <c r="E18" s="2" t="s">
        <v>33</v>
      </c>
      <c r="F18" s="4" t="s">
        <v>17</v>
      </c>
      <c r="J18" s="3" t="str">
        <f>IF(AND(Tabla11523[[#This Row],[Valor logrado]]&gt;=Tabla11523[[#This Row],[Meta]],Tabla11523[[#This Row],[Valor logrado]]&gt;0,Tabla11523[[#This Row],[Meta]]&gt;0),"Sí","No")</f>
        <v>No</v>
      </c>
    </row>
    <row r="19" spans="1:10" x14ac:dyDescent="0.25">
      <c r="A19" s="1" t="s">
        <v>45</v>
      </c>
      <c r="B19" s="1" t="s">
        <v>46</v>
      </c>
      <c r="C19" s="1" t="s">
        <v>47</v>
      </c>
      <c r="D19">
        <v>20000</v>
      </c>
      <c r="E19" s="2" t="s">
        <v>16</v>
      </c>
      <c r="F19" s="4">
        <v>1</v>
      </c>
      <c r="J19" s="3" t="str">
        <f>IF(AND(Tabla11523[[#This Row],[Valor logrado]]&gt;=Tabla11523[[#This Row],[Meta]],Tabla11523[[#This Row],[Valor logrado]]&gt;0,Tabla11523[[#This Row],[Meta]]&gt;0),"Sí","No")</f>
        <v>No</v>
      </c>
    </row>
    <row r="20" spans="1:10" x14ac:dyDescent="0.25">
      <c r="A20" s="1" t="s">
        <v>45</v>
      </c>
      <c r="B20" s="1" t="s">
        <v>48</v>
      </c>
      <c r="C20" s="1" t="s">
        <v>49</v>
      </c>
      <c r="D20">
        <v>20018</v>
      </c>
      <c r="E20" s="2" t="s">
        <v>13</v>
      </c>
      <c r="F20" s="4" t="s">
        <v>17</v>
      </c>
      <c r="J20" s="3" t="str">
        <f>IF(AND(Tabla11523[[#This Row],[Valor logrado]]&gt;=Tabla11523[[#This Row],[Meta]],Tabla11523[[#This Row],[Valor logrado]]&gt;0,Tabla11523[[#This Row],[Meta]]&gt;0),"Sí","No")</f>
        <v>No</v>
      </c>
    </row>
    <row r="21" spans="1:10" x14ac:dyDescent="0.25">
      <c r="A21" s="1" t="s">
        <v>45</v>
      </c>
      <c r="B21" s="1" t="s">
        <v>50</v>
      </c>
      <c r="C21" s="1" t="s">
        <v>51</v>
      </c>
      <c r="D21">
        <v>20012</v>
      </c>
      <c r="E21" s="2" t="s">
        <v>13</v>
      </c>
      <c r="F21" s="4" t="s">
        <v>17</v>
      </c>
      <c r="J21" s="3" t="str">
        <f>IF(AND(Tabla11523[[#This Row],[Valor logrado]]&gt;=Tabla11523[[#This Row],[Meta]],Tabla11523[[#This Row],[Valor logrado]]&gt;0,Tabla11523[[#This Row],[Meta]]&gt;0),"Sí","No")</f>
        <v>No</v>
      </c>
    </row>
    <row r="22" spans="1:10" x14ac:dyDescent="0.25">
      <c r="A22" s="1" t="s">
        <v>45</v>
      </c>
      <c r="B22" s="1" t="s">
        <v>52</v>
      </c>
      <c r="C22" s="1" t="s">
        <v>53</v>
      </c>
      <c r="D22">
        <v>20011</v>
      </c>
      <c r="E22" s="2" t="s">
        <v>13</v>
      </c>
      <c r="F22" s="4" t="s">
        <v>17</v>
      </c>
      <c r="J22" s="3" t="str">
        <f>IF(AND(Tabla11523[[#This Row],[Valor logrado]]&gt;=Tabla11523[[#This Row],[Meta]],Tabla11523[[#This Row],[Valor logrado]]&gt;0,Tabla11523[[#This Row],[Meta]]&gt;0),"Sí","No")</f>
        <v>No</v>
      </c>
    </row>
    <row r="23" spans="1:10" x14ac:dyDescent="0.25">
      <c r="A23" s="1" t="s">
        <v>45</v>
      </c>
      <c r="B23" s="1" t="s">
        <v>54</v>
      </c>
      <c r="C23" s="1" t="s">
        <v>55</v>
      </c>
      <c r="D23">
        <v>20002</v>
      </c>
      <c r="E23" s="2" t="s">
        <v>13</v>
      </c>
      <c r="F23" s="4" t="s">
        <v>17</v>
      </c>
      <c r="J23" s="3" t="str">
        <f>IF(AND(Tabla11523[[#This Row],[Valor logrado]]&gt;=Tabla11523[[#This Row],[Meta]],Tabla11523[[#This Row],[Valor logrado]]&gt;0,Tabla11523[[#This Row],[Meta]]&gt;0),"Sí","No")</f>
        <v>No</v>
      </c>
    </row>
    <row r="24" spans="1:10" x14ac:dyDescent="0.25">
      <c r="A24" s="1" t="s">
        <v>45</v>
      </c>
      <c r="B24" s="1" t="s">
        <v>56</v>
      </c>
      <c r="C24" s="1" t="s">
        <v>57</v>
      </c>
      <c r="D24">
        <v>20016</v>
      </c>
      <c r="E24" s="2" t="s">
        <v>13</v>
      </c>
      <c r="F24" s="4" t="s">
        <v>17</v>
      </c>
      <c r="J24" s="3" t="str">
        <f>IF(AND(Tabla11523[[#This Row],[Valor logrado]]&gt;=Tabla11523[[#This Row],[Meta]],Tabla11523[[#This Row],[Valor logrado]]&gt;0,Tabla11523[[#This Row],[Meta]]&gt;0),"Sí","No")</f>
        <v>No</v>
      </c>
    </row>
    <row r="25" spans="1:10" x14ac:dyDescent="0.25">
      <c r="A25" s="1" t="s">
        <v>45</v>
      </c>
      <c r="B25" s="1" t="s">
        <v>58</v>
      </c>
      <c r="C25" s="1" t="s">
        <v>59</v>
      </c>
      <c r="D25">
        <v>20019</v>
      </c>
      <c r="E25" s="2" t="s">
        <v>13</v>
      </c>
      <c r="F25" s="4" t="s">
        <v>17</v>
      </c>
      <c r="J25" s="3" t="str">
        <f>IF(AND(Tabla11523[[#This Row],[Valor logrado]]&gt;=Tabla11523[[#This Row],[Meta]],Tabla11523[[#This Row],[Valor logrado]]&gt;0,Tabla11523[[#This Row],[Meta]]&gt;0),"Sí","No")</f>
        <v>No</v>
      </c>
    </row>
    <row r="26" spans="1:10" x14ac:dyDescent="0.25">
      <c r="A26" s="1" t="s">
        <v>45</v>
      </c>
      <c r="B26" s="1" t="s">
        <v>60</v>
      </c>
      <c r="C26" s="1" t="s">
        <v>61</v>
      </c>
      <c r="D26">
        <v>20007</v>
      </c>
      <c r="E26" s="2" t="s">
        <v>13</v>
      </c>
      <c r="F26" s="4" t="s">
        <v>17</v>
      </c>
      <c r="J26" s="3" t="str">
        <f>IF(AND(Tabla11523[[#This Row],[Valor logrado]]&gt;=Tabla11523[[#This Row],[Meta]],Tabla11523[[#This Row],[Valor logrado]]&gt;0,Tabla11523[[#This Row],[Meta]]&gt;0),"Sí","No")</f>
        <v>No</v>
      </c>
    </row>
    <row r="27" spans="1:10" x14ac:dyDescent="0.25">
      <c r="A27" s="1" t="s">
        <v>45</v>
      </c>
      <c r="B27" s="1" t="s">
        <v>62</v>
      </c>
      <c r="C27" s="1" t="s">
        <v>63</v>
      </c>
      <c r="D27">
        <v>20010</v>
      </c>
      <c r="E27" s="2" t="s">
        <v>13</v>
      </c>
      <c r="F27" s="4" t="s">
        <v>17</v>
      </c>
      <c r="J27" s="3" t="str">
        <f>IF(AND(Tabla11523[[#This Row],[Valor logrado]]&gt;=Tabla11523[[#This Row],[Meta]],Tabla11523[[#This Row],[Valor logrado]]&gt;0,Tabla11523[[#This Row],[Meta]]&gt;0),"Sí","No")</f>
        <v>No</v>
      </c>
    </row>
    <row r="28" spans="1:10" x14ac:dyDescent="0.25">
      <c r="A28" s="1" t="s">
        <v>45</v>
      </c>
      <c r="B28" s="1" t="s">
        <v>64</v>
      </c>
      <c r="C28" s="1" t="s">
        <v>65</v>
      </c>
      <c r="D28">
        <v>20015</v>
      </c>
      <c r="E28" s="2" t="s">
        <v>13</v>
      </c>
      <c r="F28" s="4" t="s">
        <v>17</v>
      </c>
      <c r="J28" s="3" t="str">
        <f>IF(AND(Tabla11523[[#This Row],[Valor logrado]]&gt;=Tabla11523[[#This Row],[Meta]],Tabla11523[[#This Row],[Valor logrado]]&gt;0,Tabla11523[[#This Row],[Meta]]&gt;0),"Sí","No")</f>
        <v>No</v>
      </c>
    </row>
    <row r="29" spans="1:10" x14ac:dyDescent="0.25">
      <c r="A29" s="1" t="s">
        <v>45</v>
      </c>
      <c r="B29" s="1" t="s">
        <v>66</v>
      </c>
      <c r="C29" s="1" t="s">
        <v>67</v>
      </c>
      <c r="D29">
        <v>20008</v>
      </c>
      <c r="E29" s="2" t="s">
        <v>13</v>
      </c>
      <c r="F29" s="4" t="s">
        <v>17</v>
      </c>
      <c r="J29" s="3" t="str">
        <f>IF(AND(Tabla11523[[#This Row],[Valor logrado]]&gt;=Tabla11523[[#This Row],[Meta]],Tabla11523[[#This Row],[Valor logrado]]&gt;0,Tabla11523[[#This Row],[Meta]]&gt;0),"Sí","No")</f>
        <v>No</v>
      </c>
    </row>
    <row r="30" spans="1:10" x14ac:dyDescent="0.25">
      <c r="A30" s="1" t="s">
        <v>45</v>
      </c>
      <c r="B30" s="1" t="s">
        <v>68</v>
      </c>
      <c r="C30" s="1" t="s">
        <v>69</v>
      </c>
      <c r="D30">
        <v>20001</v>
      </c>
      <c r="E30" s="2" t="s">
        <v>13</v>
      </c>
      <c r="F30" s="4" t="s">
        <v>17</v>
      </c>
      <c r="J30" s="3" t="str">
        <f>IF(AND(Tabla11523[[#This Row],[Valor logrado]]&gt;=Tabla11523[[#This Row],[Meta]],Tabla11523[[#This Row],[Valor logrado]]&gt;0,Tabla11523[[#This Row],[Meta]]&gt;0),"Sí","No")</f>
        <v>No</v>
      </c>
    </row>
    <row r="31" spans="1:10" x14ac:dyDescent="0.25">
      <c r="A31" s="1" t="s">
        <v>45</v>
      </c>
      <c r="B31" s="1" t="s">
        <v>70</v>
      </c>
      <c r="C31" s="1" t="s">
        <v>71</v>
      </c>
      <c r="D31">
        <v>20003</v>
      </c>
      <c r="E31" s="2" t="s">
        <v>13</v>
      </c>
      <c r="F31" s="4" t="s">
        <v>17</v>
      </c>
      <c r="J31" s="3" t="str">
        <f>IF(AND(Tabla11523[[#This Row],[Valor logrado]]&gt;=Tabla11523[[#This Row],[Meta]],Tabla11523[[#This Row],[Valor logrado]]&gt;0,Tabla11523[[#This Row],[Meta]]&gt;0),"Sí","No")</f>
        <v>No</v>
      </c>
    </row>
    <row r="32" spans="1:10" x14ac:dyDescent="0.25">
      <c r="A32" s="1" t="s">
        <v>45</v>
      </c>
      <c r="B32" s="1" t="s">
        <v>72</v>
      </c>
      <c r="C32" s="1" t="s">
        <v>73</v>
      </c>
      <c r="D32">
        <v>20005</v>
      </c>
      <c r="E32" s="2" t="s">
        <v>13</v>
      </c>
      <c r="F32" s="4" t="s">
        <v>17</v>
      </c>
      <c r="J32" s="3" t="str">
        <f>IF(AND(Tabla11523[[#This Row],[Valor logrado]]&gt;=Tabla11523[[#This Row],[Meta]],Tabla11523[[#This Row],[Valor logrado]]&gt;0,Tabla11523[[#This Row],[Meta]]&gt;0),"Sí","No")</f>
        <v>No</v>
      </c>
    </row>
    <row r="33" spans="1:10" x14ac:dyDescent="0.25">
      <c r="A33" s="1" t="s">
        <v>45</v>
      </c>
      <c r="B33" s="1" t="s">
        <v>74</v>
      </c>
      <c r="C33" s="1" t="s">
        <v>75</v>
      </c>
      <c r="D33">
        <v>20004</v>
      </c>
      <c r="E33" s="2" t="s">
        <v>13</v>
      </c>
      <c r="F33" s="4" t="s">
        <v>17</v>
      </c>
      <c r="J33" s="3" t="str">
        <f>IF(AND(Tabla11523[[#This Row],[Valor logrado]]&gt;=Tabla11523[[#This Row],[Meta]],Tabla11523[[#This Row],[Valor logrado]]&gt;0,Tabla11523[[#This Row],[Meta]]&gt;0),"Sí","No")</f>
        <v>No</v>
      </c>
    </row>
    <row r="34" spans="1:10" x14ac:dyDescent="0.25">
      <c r="A34" s="1" t="s">
        <v>45</v>
      </c>
      <c r="B34" s="1" t="s">
        <v>76</v>
      </c>
      <c r="C34" s="1" t="s">
        <v>77</v>
      </c>
      <c r="D34">
        <v>20006</v>
      </c>
      <c r="E34" s="2" t="s">
        <v>13</v>
      </c>
      <c r="F34" s="4" t="s">
        <v>17</v>
      </c>
      <c r="J34" s="3" t="str">
        <f>IF(AND(Tabla11523[[#This Row],[Valor logrado]]&gt;=Tabla11523[[#This Row],[Meta]],Tabla11523[[#This Row],[Valor logrado]]&gt;0,Tabla11523[[#This Row],[Meta]]&gt;0),"Sí","No")</f>
        <v>No</v>
      </c>
    </row>
    <row r="35" spans="1:10" x14ac:dyDescent="0.25">
      <c r="A35" s="1" t="s">
        <v>45</v>
      </c>
      <c r="B35" s="1" t="s">
        <v>78</v>
      </c>
      <c r="C35" s="1" t="s">
        <v>79</v>
      </c>
      <c r="D35">
        <v>20013</v>
      </c>
      <c r="E35" s="2" t="s">
        <v>13</v>
      </c>
      <c r="F35" s="4" t="s">
        <v>17</v>
      </c>
      <c r="J35" s="3" t="str">
        <f>IF(AND(Tabla11523[[#This Row],[Valor logrado]]&gt;=Tabla11523[[#This Row],[Meta]],Tabla11523[[#This Row],[Valor logrado]]&gt;0,Tabla11523[[#This Row],[Meta]]&gt;0),"Sí","No")</f>
        <v>No</v>
      </c>
    </row>
    <row r="36" spans="1:10" x14ac:dyDescent="0.25">
      <c r="A36" s="1" t="s">
        <v>45</v>
      </c>
      <c r="B36" s="1" t="s">
        <v>80</v>
      </c>
      <c r="C36" s="1" t="s">
        <v>81</v>
      </c>
      <c r="D36">
        <v>20014</v>
      </c>
      <c r="E36" s="2" t="s">
        <v>13</v>
      </c>
      <c r="F36" s="4" t="s">
        <v>17</v>
      </c>
      <c r="J36" s="3" t="str">
        <f>IF(AND(Tabla11523[[#This Row],[Valor logrado]]&gt;=Tabla11523[[#This Row],[Meta]],Tabla11523[[#This Row],[Valor logrado]]&gt;0,Tabla11523[[#This Row],[Meta]]&gt;0),"Sí","No")</f>
        <v>No</v>
      </c>
    </row>
    <row r="37" spans="1:10" x14ac:dyDescent="0.25">
      <c r="A37" s="1" t="s">
        <v>45</v>
      </c>
      <c r="B37" s="1" t="s">
        <v>82</v>
      </c>
      <c r="C37" s="1" t="s">
        <v>83</v>
      </c>
      <c r="D37">
        <v>20017</v>
      </c>
      <c r="E37" s="2" t="s">
        <v>13</v>
      </c>
      <c r="F37" s="4" t="s">
        <v>17</v>
      </c>
      <c r="J37" s="3" t="str">
        <f>IF(AND(Tabla11523[[#This Row],[Valor logrado]]&gt;=Tabla11523[[#This Row],[Meta]],Tabla11523[[#This Row],[Valor logrado]]&gt;0,Tabla11523[[#This Row],[Meta]]&gt;0),"Sí","No")</f>
        <v>No</v>
      </c>
    </row>
    <row r="38" spans="1:10" x14ac:dyDescent="0.25">
      <c r="A38" s="1" t="s">
        <v>45</v>
      </c>
      <c r="B38" s="1" t="s">
        <v>84</v>
      </c>
      <c r="C38" s="1" t="s">
        <v>85</v>
      </c>
      <c r="D38">
        <v>20020</v>
      </c>
      <c r="E38" s="2" t="s">
        <v>13</v>
      </c>
      <c r="F38" s="4" t="s">
        <v>17</v>
      </c>
      <c r="J38" s="3" t="str">
        <f>IF(AND(Tabla11523[[#This Row],[Valor logrado]]&gt;=Tabla11523[[#This Row],[Meta]],Tabla11523[[#This Row],[Valor logrado]]&gt;0,Tabla11523[[#This Row],[Meta]]&gt;0),"Sí","No")</f>
        <v>No</v>
      </c>
    </row>
    <row r="39" spans="1:10" x14ac:dyDescent="0.25">
      <c r="A39" s="1" t="s">
        <v>45</v>
      </c>
      <c r="B39" s="1" t="s">
        <v>86</v>
      </c>
      <c r="C39" s="1" t="s">
        <v>87</v>
      </c>
      <c r="D39">
        <v>20009</v>
      </c>
      <c r="E39" s="2" t="s">
        <v>13</v>
      </c>
      <c r="F39" s="4" t="s">
        <v>17</v>
      </c>
      <c r="J39" s="3" t="str">
        <f>IF(AND(Tabla11523[[#This Row],[Valor logrado]]&gt;=Tabla11523[[#This Row],[Meta]],Tabla11523[[#This Row],[Valor logrado]]&gt;0,Tabla11523[[#This Row],[Meta]]&gt;0),"Sí","No")</f>
        <v>No</v>
      </c>
    </row>
    <row r="40" spans="1:10" x14ac:dyDescent="0.25">
      <c r="A40" s="1" t="s">
        <v>88</v>
      </c>
      <c r="B40" s="1" t="s">
        <v>89</v>
      </c>
      <c r="C40" s="1" t="s">
        <v>90</v>
      </c>
      <c r="D40">
        <v>30000</v>
      </c>
      <c r="E40" s="2" t="s">
        <v>91</v>
      </c>
      <c r="F40" s="4">
        <v>1</v>
      </c>
      <c r="J40" s="3" t="str">
        <f>IF(AND(Tabla11523[[#This Row],[Valor logrado]]&gt;=Tabla11523[[#This Row],[Meta]],Tabla11523[[#This Row],[Valor logrado]]&gt;0,Tabla11523[[#This Row],[Meta]]&gt;0),"Sí","No")</f>
        <v>No</v>
      </c>
    </row>
    <row r="41" spans="1:10" x14ac:dyDescent="0.25">
      <c r="A41" s="1" t="s">
        <v>88</v>
      </c>
      <c r="B41" s="1" t="s">
        <v>92</v>
      </c>
      <c r="C41" s="1" t="s">
        <v>93</v>
      </c>
      <c r="D41">
        <v>30002</v>
      </c>
      <c r="E41" s="2" t="s">
        <v>13</v>
      </c>
      <c r="F41" s="4" t="s">
        <v>17</v>
      </c>
      <c r="J41" s="3" t="str">
        <f>IF(AND(Tabla11523[[#This Row],[Valor logrado]]&gt;=Tabla11523[[#This Row],[Meta]],Tabla11523[[#This Row],[Valor logrado]]&gt;0,Tabla11523[[#This Row],[Meta]]&gt;0),"Sí","No")</f>
        <v>No</v>
      </c>
    </row>
    <row r="42" spans="1:10" x14ac:dyDescent="0.25">
      <c r="A42" s="1" t="s">
        <v>88</v>
      </c>
      <c r="B42" s="1" t="s">
        <v>94</v>
      </c>
      <c r="C42" s="1" t="s">
        <v>95</v>
      </c>
      <c r="D42">
        <v>30005</v>
      </c>
      <c r="E42" s="2" t="s">
        <v>13</v>
      </c>
      <c r="F42" s="4" t="s">
        <v>17</v>
      </c>
      <c r="J42" s="3" t="str">
        <f>IF(AND(Tabla11523[[#This Row],[Valor logrado]]&gt;=Tabla11523[[#This Row],[Meta]],Tabla11523[[#This Row],[Valor logrado]]&gt;0,Tabla11523[[#This Row],[Meta]]&gt;0),"Sí","No")</f>
        <v>No</v>
      </c>
    </row>
    <row r="43" spans="1:10" x14ac:dyDescent="0.25">
      <c r="A43" s="1" t="s">
        <v>88</v>
      </c>
      <c r="B43" s="1" t="s">
        <v>96</v>
      </c>
      <c r="C43" s="1" t="s">
        <v>97</v>
      </c>
      <c r="D43">
        <v>30006</v>
      </c>
      <c r="E43" s="2" t="s">
        <v>13</v>
      </c>
      <c r="F43" s="4" t="s">
        <v>17</v>
      </c>
      <c r="J43" s="3" t="str">
        <f>IF(AND(Tabla11523[[#This Row],[Valor logrado]]&gt;=Tabla11523[[#This Row],[Meta]],Tabla11523[[#This Row],[Valor logrado]]&gt;0,Tabla11523[[#This Row],[Meta]]&gt;0),"Sí","No")</f>
        <v>No</v>
      </c>
    </row>
    <row r="44" spans="1:10" x14ac:dyDescent="0.25">
      <c r="A44" s="1" t="s">
        <v>88</v>
      </c>
      <c r="B44" s="1" t="s">
        <v>98</v>
      </c>
      <c r="C44" s="1" t="s">
        <v>99</v>
      </c>
      <c r="D44">
        <v>30007</v>
      </c>
      <c r="E44" s="2" t="s">
        <v>13</v>
      </c>
      <c r="F44" s="4" t="s">
        <v>17</v>
      </c>
      <c r="J44" s="3" t="str">
        <f>IF(AND(Tabla11523[[#This Row],[Valor logrado]]&gt;=Tabla11523[[#This Row],[Meta]],Tabla11523[[#This Row],[Valor logrado]]&gt;0,Tabla11523[[#This Row],[Meta]]&gt;0),"Sí","No")</f>
        <v>No</v>
      </c>
    </row>
    <row r="45" spans="1:10" x14ac:dyDescent="0.25">
      <c r="A45" s="1" t="s">
        <v>88</v>
      </c>
      <c r="B45" s="1" t="s">
        <v>100</v>
      </c>
      <c r="C45" s="1" t="s">
        <v>101</v>
      </c>
      <c r="D45">
        <v>30008</v>
      </c>
      <c r="E45" s="2" t="s">
        <v>13</v>
      </c>
      <c r="F45" s="4" t="s">
        <v>17</v>
      </c>
      <c r="J45" s="3" t="str">
        <f>IF(AND(Tabla11523[[#This Row],[Valor logrado]]&gt;=Tabla11523[[#This Row],[Meta]],Tabla11523[[#This Row],[Valor logrado]]&gt;0,Tabla11523[[#This Row],[Meta]]&gt;0),"Sí","No")</f>
        <v>No</v>
      </c>
    </row>
    <row r="46" spans="1:10" x14ac:dyDescent="0.25">
      <c r="A46" s="1" t="s">
        <v>88</v>
      </c>
      <c r="B46" s="1" t="s">
        <v>102</v>
      </c>
      <c r="C46" s="1" t="s">
        <v>103</v>
      </c>
      <c r="D46">
        <v>30004</v>
      </c>
      <c r="E46" s="2" t="s">
        <v>13</v>
      </c>
      <c r="F46" s="4" t="s">
        <v>17</v>
      </c>
      <c r="J46" s="3" t="str">
        <f>IF(AND(Tabla11523[[#This Row],[Valor logrado]]&gt;=Tabla11523[[#This Row],[Meta]],Tabla11523[[#This Row],[Valor logrado]]&gt;0,Tabla11523[[#This Row],[Meta]]&gt;0),"Sí","No")</f>
        <v>No</v>
      </c>
    </row>
    <row r="47" spans="1:10" x14ac:dyDescent="0.25">
      <c r="A47" s="1" t="s">
        <v>88</v>
      </c>
      <c r="B47" s="1" t="s">
        <v>104</v>
      </c>
      <c r="C47" s="1" t="s">
        <v>105</v>
      </c>
      <c r="D47">
        <v>30001</v>
      </c>
      <c r="E47" s="2" t="s">
        <v>13</v>
      </c>
      <c r="F47" s="4" t="s">
        <v>17</v>
      </c>
      <c r="J47" s="3" t="str">
        <f>IF(AND(Tabla11523[[#This Row],[Valor logrado]]&gt;=Tabla11523[[#This Row],[Meta]],Tabla11523[[#This Row],[Valor logrado]]&gt;0,Tabla11523[[#This Row],[Meta]]&gt;0),"Sí","No")</f>
        <v>No</v>
      </c>
    </row>
    <row r="48" spans="1:10" x14ac:dyDescent="0.25">
      <c r="A48" s="1" t="s">
        <v>88</v>
      </c>
      <c r="B48" s="1" t="s">
        <v>106</v>
      </c>
      <c r="C48" s="1" t="s">
        <v>107</v>
      </c>
      <c r="D48">
        <v>30003</v>
      </c>
      <c r="E48" s="2" t="s">
        <v>13</v>
      </c>
      <c r="F48" s="4" t="s">
        <v>17</v>
      </c>
      <c r="J48" s="3" t="str">
        <f>IF(AND(Tabla11523[[#This Row],[Valor logrado]]&gt;=Tabla11523[[#This Row],[Meta]],Tabla11523[[#This Row],[Valor logrado]]&gt;0,Tabla11523[[#This Row],[Meta]]&gt;0),"Sí","No")</f>
        <v>No</v>
      </c>
    </row>
    <row r="49" spans="1:10" x14ac:dyDescent="0.25">
      <c r="A49" s="1" t="s">
        <v>108</v>
      </c>
      <c r="B49" s="1" t="s">
        <v>109</v>
      </c>
      <c r="C49" s="1" t="s">
        <v>110</v>
      </c>
      <c r="D49">
        <v>40000</v>
      </c>
      <c r="E49" s="2" t="s">
        <v>91</v>
      </c>
      <c r="F49" s="4">
        <v>1</v>
      </c>
      <c r="J49" s="3" t="str">
        <f>IF(AND(Tabla11523[[#This Row],[Valor logrado]]&gt;=Tabla11523[[#This Row],[Meta]],Tabla11523[[#This Row],[Valor logrado]]&gt;0,Tabla11523[[#This Row],[Meta]]&gt;0),"Sí","No")</f>
        <v>No</v>
      </c>
    </row>
    <row r="50" spans="1:10" x14ac:dyDescent="0.25">
      <c r="A50" s="1" t="s">
        <v>108</v>
      </c>
      <c r="B50" s="1" t="s">
        <v>111</v>
      </c>
      <c r="C50" s="1" t="s">
        <v>112</v>
      </c>
      <c r="D50">
        <v>40001</v>
      </c>
      <c r="E50" s="2" t="s">
        <v>13</v>
      </c>
      <c r="F50" s="4" t="s">
        <v>17</v>
      </c>
      <c r="J50" s="3" t="str">
        <f>IF(AND(Tabla11523[[#This Row],[Valor logrado]]&gt;=Tabla11523[[#This Row],[Meta]],Tabla11523[[#This Row],[Valor logrado]]&gt;0,Tabla11523[[#This Row],[Meta]]&gt;0),"Sí","No")</f>
        <v>No</v>
      </c>
    </row>
    <row r="51" spans="1:10" x14ac:dyDescent="0.25">
      <c r="A51" s="1" t="s">
        <v>108</v>
      </c>
      <c r="B51" s="1" t="s">
        <v>113</v>
      </c>
      <c r="C51" s="1" t="s">
        <v>114</v>
      </c>
      <c r="D51">
        <v>40002</v>
      </c>
      <c r="E51" s="2" t="s">
        <v>13</v>
      </c>
      <c r="F51" s="4" t="s">
        <v>17</v>
      </c>
      <c r="J51" s="3" t="str">
        <f>IF(AND(Tabla11523[[#This Row],[Valor logrado]]&gt;=Tabla11523[[#This Row],[Meta]],Tabla11523[[#This Row],[Valor logrado]]&gt;0,Tabla11523[[#This Row],[Meta]]&gt;0),"Sí","No")</f>
        <v>No</v>
      </c>
    </row>
    <row r="52" spans="1:10" x14ac:dyDescent="0.25">
      <c r="A52" s="1" t="s">
        <v>108</v>
      </c>
      <c r="B52" s="1" t="s">
        <v>115</v>
      </c>
      <c r="C52" s="1" t="s">
        <v>116</v>
      </c>
      <c r="D52">
        <v>40003</v>
      </c>
      <c r="E52" s="2" t="s">
        <v>13</v>
      </c>
      <c r="F52" s="4" t="s">
        <v>17</v>
      </c>
      <c r="J52" s="3" t="str">
        <f>IF(AND(Tabla11523[[#This Row],[Valor logrado]]&gt;=Tabla11523[[#This Row],[Meta]],Tabla11523[[#This Row],[Valor logrado]]&gt;0,Tabla11523[[#This Row],[Meta]]&gt;0),"Sí","No")</f>
        <v>No</v>
      </c>
    </row>
    <row r="53" spans="1:10" x14ac:dyDescent="0.25">
      <c r="A53" s="1" t="s">
        <v>108</v>
      </c>
      <c r="B53" s="1" t="s">
        <v>117</v>
      </c>
      <c r="C53" s="1" t="s">
        <v>118</v>
      </c>
      <c r="D53">
        <v>40004</v>
      </c>
      <c r="E53" s="2" t="s">
        <v>13</v>
      </c>
      <c r="F53" s="4" t="s">
        <v>17</v>
      </c>
      <c r="J53" s="3" t="str">
        <f>IF(AND(Tabla11523[[#This Row],[Valor logrado]]&gt;=Tabla11523[[#This Row],[Meta]],Tabla11523[[#This Row],[Valor logrado]]&gt;0,Tabla11523[[#This Row],[Meta]]&gt;0),"Sí","No")</f>
        <v>No</v>
      </c>
    </row>
    <row r="54" spans="1:10" x14ac:dyDescent="0.25">
      <c r="A54" s="1" t="s">
        <v>108</v>
      </c>
      <c r="B54" s="1" t="s">
        <v>119</v>
      </c>
      <c r="C54" s="1" t="s">
        <v>120</v>
      </c>
      <c r="D54">
        <v>40005</v>
      </c>
      <c r="E54" s="2" t="s">
        <v>13</v>
      </c>
      <c r="F54" s="4" t="s">
        <v>17</v>
      </c>
      <c r="J54" s="3" t="str">
        <f>IF(AND(Tabla11523[[#This Row],[Valor logrado]]&gt;=Tabla11523[[#This Row],[Meta]],Tabla11523[[#This Row],[Valor logrado]]&gt;0,Tabla11523[[#This Row],[Meta]]&gt;0),"Sí","No")</f>
        <v>No</v>
      </c>
    </row>
    <row r="55" spans="1:10" x14ac:dyDescent="0.25">
      <c r="A55" s="1" t="s">
        <v>108</v>
      </c>
      <c r="B55" s="1" t="s">
        <v>121</v>
      </c>
      <c r="C55" s="1" t="s">
        <v>122</v>
      </c>
      <c r="D55">
        <v>40007</v>
      </c>
      <c r="E55" s="2" t="s">
        <v>13</v>
      </c>
      <c r="F55" s="4" t="s">
        <v>17</v>
      </c>
      <c r="J55" s="3" t="str">
        <f>IF(AND(Tabla11523[[#This Row],[Valor logrado]]&gt;=Tabla11523[[#This Row],[Meta]],Tabla11523[[#This Row],[Valor logrado]]&gt;0,Tabla11523[[#This Row],[Meta]]&gt;0),"Sí","No")</f>
        <v>No</v>
      </c>
    </row>
    <row r="56" spans="1:10" x14ac:dyDescent="0.25">
      <c r="A56" s="1" t="s">
        <v>108</v>
      </c>
      <c r="B56" s="1" t="s">
        <v>123</v>
      </c>
      <c r="C56" s="1" t="s">
        <v>124</v>
      </c>
      <c r="D56">
        <v>40008</v>
      </c>
      <c r="E56" s="2" t="s">
        <v>13</v>
      </c>
      <c r="F56" s="4" t="s">
        <v>17</v>
      </c>
      <c r="J56" s="3" t="str">
        <f>IF(AND(Tabla11523[[#This Row],[Valor logrado]]&gt;=Tabla11523[[#This Row],[Meta]],Tabla11523[[#This Row],[Valor logrado]]&gt;0,Tabla11523[[#This Row],[Meta]]&gt;0),"Sí","No")</f>
        <v>No</v>
      </c>
    </row>
    <row r="57" spans="1:10" x14ac:dyDescent="0.25">
      <c r="A57" s="1" t="s">
        <v>108</v>
      </c>
      <c r="B57" s="1" t="s">
        <v>125</v>
      </c>
      <c r="C57" s="1" t="s">
        <v>126</v>
      </c>
      <c r="D57">
        <v>40009</v>
      </c>
      <c r="E57" s="2" t="s">
        <v>13</v>
      </c>
      <c r="F57" s="4" t="s">
        <v>17</v>
      </c>
      <c r="J57" s="3" t="str">
        <f>IF(AND(Tabla11523[[#This Row],[Valor logrado]]&gt;=Tabla11523[[#This Row],[Meta]],Tabla11523[[#This Row],[Valor logrado]]&gt;0,Tabla11523[[#This Row],[Meta]]&gt;0),"Sí","No")</f>
        <v>No</v>
      </c>
    </row>
    <row r="58" spans="1:10" x14ac:dyDescent="0.25">
      <c r="A58" s="1" t="s">
        <v>108</v>
      </c>
      <c r="B58" s="1" t="s">
        <v>127</v>
      </c>
      <c r="C58" s="1" t="s">
        <v>128</v>
      </c>
      <c r="D58">
        <v>40006</v>
      </c>
      <c r="E58" s="2" t="s">
        <v>13</v>
      </c>
      <c r="F58" s="4" t="s">
        <v>17</v>
      </c>
      <c r="J58" s="3" t="str">
        <f>IF(AND(Tabla11523[[#This Row],[Valor logrado]]&gt;=Tabla11523[[#This Row],[Meta]],Tabla11523[[#This Row],[Valor logrado]]&gt;0,Tabla11523[[#This Row],[Meta]]&gt;0),"Sí","No")</f>
        <v>No</v>
      </c>
    </row>
    <row r="59" spans="1:10" x14ac:dyDescent="0.25">
      <c r="A59" s="1" t="s">
        <v>108</v>
      </c>
      <c r="B59" s="1" t="s">
        <v>129</v>
      </c>
      <c r="C59" s="1" t="s">
        <v>130</v>
      </c>
      <c r="D59">
        <v>40010</v>
      </c>
      <c r="E59" s="2" t="s">
        <v>13</v>
      </c>
      <c r="F59" s="4" t="s">
        <v>17</v>
      </c>
      <c r="J59" s="3" t="str">
        <f>IF(AND(Tabla11523[[#This Row],[Valor logrado]]&gt;=Tabla11523[[#This Row],[Meta]],Tabla11523[[#This Row],[Valor logrado]]&gt;0,Tabla11523[[#This Row],[Meta]]&gt;0),"Sí","No")</f>
        <v>No</v>
      </c>
    </row>
    <row r="60" spans="1:10" x14ac:dyDescent="0.25">
      <c r="A60" s="1" t="s">
        <v>131</v>
      </c>
      <c r="B60" s="1" t="s">
        <v>132</v>
      </c>
      <c r="C60" s="1" t="s">
        <v>133</v>
      </c>
      <c r="D60">
        <v>50000</v>
      </c>
      <c r="E60" s="2" t="s">
        <v>16</v>
      </c>
      <c r="F60" s="4">
        <v>1</v>
      </c>
      <c r="J60" s="3" t="str">
        <f>IF(AND(Tabla11523[[#This Row],[Valor logrado]]&gt;=Tabla11523[[#This Row],[Meta]],Tabla11523[[#This Row],[Valor logrado]]&gt;0,Tabla11523[[#This Row],[Meta]]&gt;0),"Sí","No")</f>
        <v>No</v>
      </c>
    </row>
    <row r="61" spans="1:10" x14ac:dyDescent="0.25">
      <c r="A61" s="1" t="s">
        <v>131</v>
      </c>
      <c r="B61" s="1" t="s">
        <v>134</v>
      </c>
      <c r="C61" s="1" t="s">
        <v>135</v>
      </c>
      <c r="D61">
        <v>50002</v>
      </c>
      <c r="E61" s="2" t="s">
        <v>13</v>
      </c>
      <c r="F61" s="4" t="s">
        <v>17</v>
      </c>
      <c r="J61" s="3" t="str">
        <f>IF(AND(Tabla11523[[#This Row],[Valor logrado]]&gt;=Tabla11523[[#This Row],[Meta]],Tabla11523[[#This Row],[Valor logrado]]&gt;0,Tabla11523[[#This Row],[Meta]]&gt;0),"Sí","No")</f>
        <v>No</v>
      </c>
    </row>
    <row r="62" spans="1:10" x14ac:dyDescent="0.25">
      <c r="A62" s="1" t="s">
        <v>131</v>
      </c>
      <c r="B62" s="1" t="s">
        <v>136</v>
      </c>
      <c r="C62" s="1" t="s">
        <v>137</v>
      </c>
      <c r="D62">
        <v>50006</v>
      </c>
      <c r="E62" s="2" t="s">
        <v>13</v>
      </c>
      <c r="F62" s="4" t="s">
        <v>17</v>
      </c>
      <c r="J62" s="3" t="str">
        <f>IF(AND(Tabla11523[[#This Row],[Valor logrado]]&gt;=Tabla11523[[#This Row],[Meta]],Tabla11523[[#This Row],[Valor logrado]]&gt;0,Tabla11523[[#This Row],[Meta]]&gt;0),"Sí","No")</f>
        <v>No</v>
      </c>
    </row>
    <row r="63" spans="1:10" x14ac:dyDescent="0.25">
      <c r="A63" s="1" t="s">
        <v>131</v>
      </c>
      <c r="B63" s="1" t="s">
        <v>138</v>
      </c>
      <c r="C63" s="1" t="s">
        <v>139</v>
      </c>
      <c r="D63">
        <v>50007</v>
      </c>
      <c r="E63" s="2" t="s">
        <v>13</v>
      </c>
      <c r="F63" s="4" t="s">
        <v>17</v>
      </c>
      <c r="J63" s="3" t="str">
        <f>IF(AND(Tabla11523[[#This Row],[Valor logrado]]&gt;=Tabla11523[[#This Row],[Meta]],Tabla11523[[#This Row],[Valor logrado]]&gt;0,Tabla11523[[#This Row],[Meta]]&gt;0),"Sí","No")</f>
        <v>No</v>
      </c>
    </row>
    <row r="64" spans="1:10" x14ac:dyDescent="0.25">
      <c r="A64" s="1" t="s">
        <v>131</v>
      </c>
      <c r="B64" s="1" t="s">
        <v>140</v>
      </c>
      <c r="C64" s="1" t="s">
        <v>141</v>
      </c>
      <c r="D64">
        <v>50008</v>
      </c>
      <c r="E64" s="2" t="s">
        <v>13</v>
      </c>
      <c r="F64" s="4" t="s">
        <v>17</v>
      </c>
      <c r="J64" s="3" t="str">
        <f>IF(AND(Tabla11523[[#This Row],[Valor logrado]]&gt;=Tabla11523[[#This Row],[Meta]],Tabla11523[[#This Row],[Valor logrado]]&gt;0,Tabla11523[[#This Row],[Meta]]&gt;0),"Sí","No")</f>
        <v>No</v>
      </c>
    </row>
    <row r="65" spans="1:10" x14ac:dyDescent="0.25">
      <c r="A65" s="1" t="s">
        <v>131</v>
      </c>
      <c r="B65" s="1" t="s">
        <v>142</v>
      </c>
      <c r="C65" s="1" t="s">
        <v>143</v>
      </c>
      <c r="D65">
        <v>50004</v>
      </c>
      <c r="E65" s="2" t="s">
        <v>13</v>
      </c>
      <c r="F65" s="4" t="s">
        <v>17</v>
      </c>
      <c r="J65" s="3" t="str">
        <f>IF(AND(Tabla11523[[#This Row],[Valor logrado]]&gt;=Tabla11523[[#This Row],[Meta]],Tabla11523[[#This Row],[Valor logrado]]&gt;0,Tabla11523[[#This Row],[Meta]]&gt;0),"Sí","No")</f>
        <v>No</v>
      </c>
    </row>
    <row r="66" spans="1:10" x14ac:dyDescent="0.25">
      <c r="A66" s="1" t="s">
        <v>131</v>
      </c>
      <c r="B66" s="1" t="s">
        <v>144</v>
      </c>
      <c r="C66" s="1" t="s">
        <v>145</v>
      </c>
      <c r="D66">
        <v>50005</v>
      </c>
      <c r="E66" s="2" t="s">
        <v>13</v>
      </c>
      <c r="F66" s="4" t="s">
        <v>17</v>
      </c>
      <c r="J66" s="3" t="str">
        <f>IF(AND(Tabla11523[[#This Row],[Valor logrado]]&gt;=Tabla11523[[#This Row],[Meta]],Tabla11523[[#This Row],[Valor logrado]]&gt;0,Tabla11523[[#This Row],[Meta]]&gt;0),"Sí","No")</f>
        <v>No</v>
      </c>
    </row>
    <row r="67" spans="1:10" x14ac:dyDescent="0.25">
      <c r="A67" s="1" t="s">
        <v>131</v>
      </c>
      <c r="B67" s="1" t="s">
        <v>146</v>
      </c>
      <c r="C67" s="1" t="s">
        <v>147</v>
      </c>
      <c r="D67">
        <v>50001</v>
      </c>
      <c r="E67" s="2" t="s">
        <v>13</v>
      </c>
      <c r="F67" s="4" t="s">
        <v>17</v>
      </c>
      <c r="J67" s="3" t="str">
        <f>IF(AND(Tabla11523[[#This Row],[Valor logrado]]&gt;=Tabla11523[[#This Row],[Meta]],Tabla11523[[#This Row],[Valor logrado]]&gt;0,Tabla11523[[#This Row],[Meta]]&gt;0),"Sí","No")</f>
        <v>No</v>
      </c>
    </row>
    <row r="68" spans="1:10" x14ac:dyDescent="0.25">
      <c r="A68" s="1" t="s">
        <v>131</v>
      </c>
      <c r="B68" s="1" t="s">
        <v>148</v>
      </c>
      <c r="C68" s="1" t="s">
        <v>149</v>
      </c>
      <c r="D68">
        <v>50009</v>
      </c>
      <c r="E68" s="2" t="s">
        <v>13</v>
      </c>
      <c r="F68" s="4" t="s">
        <v>17</v>
      </c>
      <c r="J68" s="3" t="str">
        <f>IF(AND(Tabla11523[[#This Row],[Valor logrado]]&gt;=Tabla11523[[#This Row],[Meta]],Tabla11523[[#This Row],[Valor logrado]]&gt;0,Tabla11523[[#This Row],[Meta]]&gt;0),"Sí","No")</f>
        <v>No</v>
      </c>
    </row>
    <row r="69" spans="1:10" x14ac:dyDescent="0.25">
      <c r="A69" s="1" t="s">
        <v>131</v>
      </c>
      <c r="B69" s="1" t="s">
        <v>150</v>
      </c>
      <c r="C69" s="1" t="s">
        <v>151</v>
      </c>
      <c r="D69">
        <v>50010</v>
      </c>
      <c r="E69" s="2" t="s">
        <v>13</v>
      </c>
      <c r="F69" s="4" t="s">
        <v>17</v>
      </c>
      <c r="J69" s="3" t="str">
        <f>IF(AND(Tabla11523[[#This Row],[Valor logrado]]&gt;=Tabla11523[[#This Row],[Meta]],Tabla11523[[#This Row],[Valor logrado]]&gt;0,Tabla11523[[#This Row],[Meta]]&gt;0),"Sí","No")</f>
        <v>No</v>
      </c>
    </row>
    <row r="70" spans="1:10" x14ac:dyDescent="0.25">
      <c r="A70" s="1" t="s">
        <v>131</v>
      </c>
      <c r="B70" s="1" t="s">
        <v>152</v>
      </c>
      <c r="C70" s="1" t="s">
        <v>153</v>
      </c>
      <c r="D70">
        <v>50011</v>
      </c>
      <c r="E70" s="2" t="s">
        <v>13</v>
      </c>
      <c r="F70" s="4" t="s">
        <v>17</v>
      </c>
      <c r="J70" s="3" t="str">
        <f>IF(AND(Tabla11523[[#This Row],[Valor logrado]]&gt;=Tabla11523[[#This Row],[Meta]],Tabla11523[[#This Row],[Valor logrado]]&gt;0,Tabla11523[[#This Row],[Meta]]&gt;0),"Sí","No")</f>
        <v>No</v>
      </c>
    </row>
    <row r="71" spans="1:10" x14ac:dyDescent="0.25">
      <c r="A71" s="1" t="s">
        <v>131</v>
      </c>
      <c r="B71" s="1" t="s">
        <v>154</v>
      </c>
      <c r="C71" s="1" t="s">
        <v>155</v>
      </c>
      <c r="D71">
        <v>50003</v>
      </c>
      <c r="E71" s="2" t="s">
        <v>13</v>
      </c>
      <c r="F71" s="4" t="s">
        <v>17</v>
      </c>
      <c r="J71" s="3" t="str">
        <f>IF(AND(Tabla11523[[#This Row],[Valor logrado]]&gt;=Tabla11523[[#This Row],[Meta]],Tabla11523[[#This Row],[Valor logrado]]&gt;0,Tabla11523[[#This Row],[Meta]]&gt;0),"Sí","No")</f>
        <v>No</v>
      </c>
    </row>
    <row r="72" spans="1:10" x14ac:dyDescent="0.25">
      <c r="A72" s="1" t="s">
        <v>156</v>
      </c>
      <c r="B72" s="1" t="s">
        <v>157</v>
      </c>
      <c r="C72" s="1" t="s">
        <v>158</v>
      </c>
      <c r="D72">
        <v>60000</v>
      </c>
      <c r="E72" s="2" t="s">
        <v>16</v>
      </c>
      <c r="F72" s="4">
        <v>1</v>
      </c>
      <c r="J72" s="3" t="str">
        <f>IF(AND(Tabla11523[[#This Row],[Valor logrado]]&gt;=Tabla11523[[#This Row],[Meta]],Tabla11523[[#This Row],[Valor logrado]]&gt;0,Tabla11523[[#This Row],[Meta]]&gt;0),"Sí","No")</f>
        <v>No</v>
      </c>
    </row>
    <row r="73" spans="1:10" x14ac:dyDescent="0.25">
      <c r="A73" s="1" t="s">
        <v>156</v>
      </c>
      <c r="B73" s="1" t="s">
        <v>159</v>
      </c>
      <c r="C73" s="1" t="s">
        <v>160</v>
      </c>
      <c r="D73">
        <v>60004</v>
      </c>
      <c r="E73" s="2" t="s">
        <v>13</v>
      </c>
      <c r="F73" s="4" t="s">
        <v>17</v>
      </c>
      <c r="J73" s="3" t="str">
        <f>IF(AND(Tabla11523[[#This Row],[Valor logrado]]&gt;=Tabla11523[[#This Row],[Meta]],Tabla11523[[#This Row],[Valor logrado]]&gt;0,Tabla11523[[#This Row],[Meta]]&gt;0),"Sí","No")</f>
        <v>No</v>
      </c>
    </row>
    <row r="74" spans="1:10" x14ac:dyDescent="0.25">
      <c r="A74" s="1" t="s">
        <v>156</v>
      </c>
      <c r="B74" s="1" t="s">
        <v>161</v>
      </c>
      <c r="C74" s="1" t="s">
        <v>162</v>
      </c>
      <c r="D74">
        <v>60006</v>
      </c>
      <c r="E74" s="2" t="s">
        <v>13</v>
      </c>
      <c r="F74" s="4" t="s">
        <v>17</v>
      </c>
      <c r="J74" s="3" t="str">
        <f>IF(AND(Tabla11523[[#This Row],[Valor logrado]]&gt;=Tabla11523[[#This Row],[Meta]],Tabla11523[[#This Row],[Valor logrado]]&gt;0,Tabla11523[[#This Row],[Meta]]&gt;0),"Sí","No")</f>
        <v>No</v>
      </c>
    </row>
    <row r="75" spans="1:10" x14ac:dyDescent="0.25">
      <c r="A75" s="1" t="s">
        <v>156</v>
      </c>
      <c r="B75" s="1" t="s">
        <v>163</v>
      </c>
      <c r="C75" s="1" t="s">
        <v>164</v>
      </c>
      <c r="D75">
        <v>60008</v>
      </c>
      <c r="E75" s="2" t="s">
        <v>13</v>
      </c>
      <c r="F75" s="4" t="s">
        <v>17</v>
      </c>
      <c r="J75" s="3" t="str">
        <f>IF(AND(Tabla11523[[#This Row],[Valor logrado]]&gt;=Tabla11523[[#This Row],[Meta]],Tabla11523[[#This Row],[Valor logrado]]&gt;0,Tabla11523[[#This Row],[Meta]]&gt;0),"Sí","No")</f>
        <v>No</v>
      </c>
    </row>
    <row r="76" spans="1:10" x14ac:dyDescent="0.25">
      <c r="A76" s="1" t="s">
        <v>156</v>
      </c>
      <c r="B76" s="1" t="s">
        <v>165</v>
      </c>
      <c r="C76" s="1" t="s">
        <v>166</v>
      </c>
      <c r="D76">
        <v>60009</v>
      </c>
      <c r="E76" s="2" t="s">
        <v>13</v>
      </c>
      <c r="F76" s="4" t="s">
        <v>17</v>
      </c>
      <c r="J76" s="3" t="str">
        <f>IF(AND(Tabla11523[[#This Row],[Valor logrado]]&gt;=Tabla11523[[#This Row],[Meta]],Tabla11523[[#This Row],[Valor logrado]]&gt;0,Tabla11523[[#This Row],[Meta]]&gt;0),"Sí","No")</f>
        <v>No</v>
      </c>
    </row>
    <row r="77" spans="1:10" x14ac:dyDescent="0.25">
      <c r="A77" s="1" t="s">
        <v>156</v>
      </c>
      <c r="B77" s="1" t="s">
        <v>167</v>
      </c>
      <c r="C77" s="1" t="s">
        <v>168</v>
      </c>
      <c r="D77">
        <v>60013</v>
      </c>
      <c r="E77" s="2" t="s">
        <v>13</v>
      </c>
      <c r="F77" s="4" t="s">
        <v>17</v>
      </c>
      <c r="J77" s="3" t="str">
        <f>IF(AND(Tabla11523[[#This Row],[Valor logrado]]&gt;=Tabla11523[[#This Row],[Meta]],Tabla11523[[#This Row],[Valor logrado]]&gt;0,Tabla11523[[#This Row],[Meta]]&gt;0),"Sí","No")</f>
        <v>No</v>
      </c>
    </row>
    <row r="78" spans="1:10" x14ac:dyDescent="0.25">
      <c r="A78" s="1" t="s">
        <v>156</v>
      </c>
      <c r="B78" s="1" t="s">
        <v>169</v>
      </c>
      <c r="C78" s="1" t="s">
        <v>170</v>
      </c>
      <c r="D78">
        <v>60002</v>
      </c>
      <c r="E78" s="2" t="s">
        <v>13</v>
      </c>
      <c r="F78" s="4" t="s">
        <v>17</v>
      </c>
      <c r="J78" s="3" t="str">
        <f>IF(AND(Tabla11523[[#This Row],[Valor logrado]]&gt;=Tabla11523[[#This Row],[Meta]],Tabla11523[[#This Row],[Valor logrado]]&gt;0,Tabla11523[[#This Row],[Meta]]&gt;0),"Sí","No")</f>
        <v>No</v>
      </c>
    </row>
    <row r="79" spans="1:10" x14ac:dyDescent="0.25">
      <c r="A79" s="1" t="s">
        <v>156</v>
      </c>
      <c r="B79" s="1" t="s">
        <v>171</v>
      </c>
      <c r="C79" s="1" t="s">
        <v>172</v>
      </c>
      <c r="D79">
        <v>60007</v>
      </c>
      <c r="E79" s="2" t="s">
        <v>13</v>
      </c>
      <c r="F79" s="4" t="s">
        <v>17</v>
      </c>
      <c r="J79" s="3" t="str">
        <f>IF(AND(Tabla11523[[#This Row],[Valor logrado]]&gt;=Tabla11523[[#This Row],[Meta]],Tabla11523[[#This Row],[Valor logrado]]&gt;0,Tabla11523[[#This Row],[Meta]]&gt;0),"Sí","No")</f>
        <v>No</v>
      </c>
    </row>
    <row r="80" spans="1:10" x14ac:dyDescent="0.25">
      <c r="A80" s="1" t="s">
        <v>156</v>
      </c>
      <c r="B80" s="1" t="s">
        <v>173</v>
      </c>
      <c r="C80" s="1" t="s">
        <v>174</v>
      </c>
      <c r="D80">
        <v>60003</v>
      </c>
      <c r="E80" s="2" t="s">
        <v>13</v>
      </c>
      <c r="F80" s="4" t="s">
        <v>17</v>
      </c>
      <c r="J80" s="3" t="str">
        <f>IF(AND(Tabla11523[[#This Row],[Valor logrado]]&gt;=Tabla11523[[#This Row],[Meta]],Tabla11523[[#This Row],[Valor logrado]]&gt;0,Tabla11523[[#This Row],[Meta]]&gt;0),"Sí","No")</f>
        <v>No</v>
      </c>
    </row>
    <row r="81" spans="1:10" x14ac:dyDescent="0.25">
      <c r="A81" s="1" t="s">
        <v>156</v>
      </c>
      <c r="B81" s="1" t="s">
        <v>175</v>
      </c>
      <c r="C81" s="1" t="s">
        <v>176</v>
      </c>
      <c r="D81">
        <v>60001</v>
      </c>
      <c r="E81" s="2" t="s">
        <v>13</v>
      </c>
      <c r="F81" s="4" t="s">
        <v>17</v>
      </c>
      <c r="J81" s="3" t="str">
        <f>IF(AND(Tabla11523[[#This Row],[Valor logrado]]&gt;=Tabla11523[[#This Row],[Meta]],Tabla11523[[#This Row],[Valor logrado]]&gt;0,Tabla11523[[#This Row],[Meta]]&gt;0),"Sí","No")</f>
        <v>No</v>
      </c>
    </row>
    <row r="82" spans="1:10" x14ac:dyDescent="0.25">
      <c r="A82" s="1" t="s">
        <v>156</v>
      </c>
      <c r="B82" s="1" t="s">
        <v>177</v>
      </c>
      <c r="C82" s="1" t="s">
        <v>178</v>
      </c>
      <c r="D82">
        <v>60010</v>
      </c>
      <c r="E82" s="2" t="s">
        <v>13</v>
      </c>
      <c r="F82" s="4" t="s">
        <v>17</v>
      </c>
      <c r="J82" s="3" t="str">
        <f>IF(AND(Tabla11523[[#This Row],[Valor logrado]]&gt;=Tabla11523[[#This Row],[Meta]],Tabla11523[[#This Row],[Valor logrado]]&gt;0,Tabla11523[[#This Row],[Meta]]&gt;0),"Sí","No")</f>
        <v>No</v>
      </c>
    </row>
    <row r="83" spans="1:10" x14ac:dyDescent="0.25">
      <c r="A83" s="1" t="s">
        <v>156</v>
      </c>
      <c r="B83" s="1" t="s">
        <v>179</v>
      </c>
      <c r="C83" s="1" t="s">
        <v>180</v>
      </c>
      <c r="D83">
        <v>60005</v>
      </c>
      <c r="E83" s="2" t="s">
        <v>13</v>
      </c>
      <c r="F83" s="4" t="s">
        <v>17</v>
      </c>
      <c r="J83" s="3" t="str">
        <f>IF(AND(Tabla11523[[#This Row],[Valor logrado]]&gt;=Tabla11523[[#This Row],[Meta]],Tabla11523[[#This Row],[Valor logrado]]&gt;0,Tabla11523[[#This Row],[Meta]]&gt;0),"Sí","No")</f>
        <v>No</v>
      </c>
    </row>
    <row r="84" spans="1:10" x14ac:dyDescent="0.25">
      <c r="A84" s="1" t="s">
        <v>156</v>
      </c>
      <c r="B84" s="1" t="s">
        <v>181</v>
      </c>
      <c r="C84" s="1" t="s">
        <v>182</v>
      </c>
      <c r="D84">
        <v>60011</v>
      </c>
      <c r="E84" s="2" t="s">
        <v>13</v>
      </c>
      <c r="F84" s="4" t="s">
        <v>17</v>
      </c>
      <c r="J84" s="3" t="str">
        <f>IF(AND(Tabla11523[[#This Row],[Valor logrado]]&gt;=Tabla11523[[#This Row],[Meta]],Tabla11523[[#This Row],[Valor logrado]]&gt;0,Tabla11523[[#This Row],[Meta]]&gt;0),"Sí","No")</f>
        <v>No</v>
      </c>
    </row>
    <row r="85" spans="1:10" x14ac:dyDescent="0.25">
      <c r="A85" s="1" t="s">
        <v>156</v>
      </c>
      <c r="B85" s="1" t="s">
        <v>183</v>
      </c>
      <c r="C85" s="1" t="s">
        <v>184</v>
      </c>
      <c r="D85">
        <v>60012</v>
      </c>
      <c r="E85" s="2" t="s">
        <v>13</v>
      </c>
      <c r="F85" s="4" t="s">
        <v>17</v>
      </c>
      <c r="J85" s="3" t="str">
        <f>IF(AND(Tabla11523[[#This Row],[Valor logrado]]&gt;=Tabla11523[[#This Row],[Meta]],Tabla11523[[#This Row],[Valor logrado]]&gt;0,Tabla11523[[#This Row],[Meta]]&gt;0),"Sí","No")</f>
        <v>No</v>
      </c>
    </row>
    <row r="86" spans="1:10" x14ac:dyDescent="0.25">
      <c r="A86" s="1" t="s">
        <v>185</v>
      </c>
      <c r="B86" s="1" t="s">
        <v>186</v>
      </c>
      <c r="C86" s="1" t="s">
        <v>187</v>
      </c>
      <c r="D86">
        <v>80000</v>
      </c>
      <c r="E86" s="2" t="s">
        <v>16</v>
      </c>
      <c r="F86" s="4">
        <v>1</v>
      </c>
      <c r="J86" s="3" t="str">
        <f>IF(AND(Tabla11523[[#This Row],[Valor logrado]]&gt;=Tabla11523[[#This Row],[Meta]],Tabla11523[[#This Row],[Valor logrado]]&gt;0,Tabla11523[[#This Row],[Meta]]&gt;0),"Sí","No")</f>
        <v>No</v>
      </c>
    </row>
    <row r="87" spans="1:10" x14ac:dyDescent="0.25">
      <c r="A87" s="1" t="s">
        <v>185</v>
      </c>
      <c r="B87" s="1" t="s">
        <v>188</v>
      </c>
      <c r="C87" s="1" t="s">
        <v>189</v>
      </c>
      <c r="D87">
        <v>80006</v>
      </c>
      <c r="E87" s="2" t="s">
        <v>13</v>
      </c>
      <c r="F87" s="4" t="s">
        <v>17</v>
      </c>
      <c r="J87" s="3" t="str">
        <f>IF(AND(Tabla11523[[#This Row],[Valor logrado]]&gt;=Tabla11523[[#This Row],[Meta]],Tabla11523[[#This Row],[Valor logrado]]&gt;0,Tabla11523[[#This Row],[Meta]]&gt;0),"Sí","No")</f>
        <v>No</v>
      </c>
    </row>
    <row r="88" spans="1:10" x14ac:dyDescent="0.25">
      <c r="A88" s="1" t="s">
        <v>185</v>
      </c>
      <c r="B88" s="1" t="s">
        <v>190</v>
      </c>
      <c r="C88" s="1" t="s">
        <v>191</v>
      </c>
      <c r="D88">
        <v>80012</v>
      </c>
      <c r="E88" s="2" t="s">
        <v>13</v>
      </c>
      <c r="F88" s="4" t="s">
        <v>17</v>
      </c>
      <c r="J88" s="3" t="str">
        <f>IF(AND(Tabla11523[[#This Row],[Valor logrado]]&gt;=Tabla11523[[#This Row],[Meta]],Tabla11523[[#This Row],[Valor logrado]]&gt;0,Tabla11523[[#This Row],[Meta]]&gt;0),"Sí","No")</f>
        <v>No</v>
      </c>
    </row>
    <row r="89" spans="1:10" x14ac:dyDescent="0.25">
      <c r="A89" s="1" t="s">
        <v>185</v>
      </c>
      <c r="B89" s="1" t="s">
        <v>192</v>
      </c>
      <c r="C89" s="1" t="s">
        <v>193</v>
      </c>
      <c r="D89">
        <v>80009</v>
      </c>
      <c r="E89" s="2" t="s">
        <v>13</v>
      </c>
      <c r="F89" s="4" t="s">
        <v>17</v>
      </c>
      <c r="J89" s="3" t="str">
        <f>IF(AND(Tabla11523[[#This Row],[Valor logrado]]&gt;=Tabla11523[[#This Row],[Meta]],Tabla11523[[#This Row],[Valor logrado]]&gt;0,Tabla11523[[#This Row],[Meta]]&gt;0),"Sí","No")</f>
        <v>No</v>
      </c>
    </row>
    <row r="90" spans="1:10" x14ac:dyDescent="0.25">
      <c r="A90" s="1" t="s">
        <v>185</v>
      </c>
      <c r="B90" s="1" t="s">
        <v>194</v>
      </c>
      <c r="C90" s="1" t="s">
        <v>195</v>
      </c>
      <c r="D90">
        <v>80007</v>
      </c>
      <c r="E90" s="2" t="s">
        <v>13</v>
      </c>
      <c r="F90" s="4" t="s">
        <v>17</v>
      </c>
      <c r="J90" s="3" t="str">
        <f>IF(AND(Tabla11523[[#This Row],[Valor logrado]]&gt;=Tabla11523[[#This Row],[Meta]],Tabla11523[[#This Row],[Valor logrado]]&gt;0,Tabla11523[[#This Row],[Meta]]&gt;0),"Sí","No")</f>
        <v>No</v>
      </c>
    </row>
    <row r="91" spans="1:10" x14ac:dyDescent="0.25">
      <c r="A91" s="1" t="s">
        <v>185</v>
      </c>
      <c r="B91" s="1" t="s">
        <v>196</v>
      </c>
      <c r="C91" s="1" t="s">
        <v>197</v>
      </c>
      <c r="D91">
        <v>80010</v>
      </c>
      <c r="E91" s="2" t="s">
        <v>13</v>
      </c>
      <c r="F91" s="4" t="s">
        <v>17</v>
      </c>
      <c r="J91" s="3" t="str">
        <f>IF(AND(Tabla11523[[#This Row],[Valor logrado]]&gt;=Tabla11523[[#This Row],[Meta]],Tabla11523[[#This Row],[Valor logrado]]&gt;0,Tabla11523[[#This Row],[Meta]]&gt;0),"Sí","No")</f>
        <v>No</v>
      </c>
    </row>
    <row r="92" spans="1:10" x14ac:dyDescent="0.25">
      <c r="A92" s="1" t="s">
        <v>185</v>
      </c>
      <c r="B92" s="1" t="s">
        <v>198</v>
      </c>
      <c r="C92" s="1" t="s">
        <v>199</v>
      </c>
      <c r="D92">
        <v>80013</v>
      </c>
      <c r="E92" s="2" t="s">
        <v>13</v>
      </c>
      <c r="F92" s="4" t="s">
        <v>17</v>
      </c>
      <c r="J92" s="3" t="str">
        <f>IF(AND(Tabla11523[[#This Row],[Valor logrado]]&gt;=Tabla11523[[#This Row],[Meta]],Tabla11523[[#This Row],[Valor logrado]]&gt;0,Tabla11523[[#This Row],[Meta]]&gt;0),"Sí","No")</f>
        <v>No</v>
      </c>
    </row>
    <row r="93" spans="1:10" x14ac:dyDescent="0.25">
      <c r="A93" s="1" t="s">
        <v>185</v>
      </c>
      <c r="B93" s="1" t="s">
        <v>200</v>
      </c>
      <c r="C93" s="1" t="s">
        <v>201</v>
      </c>
      <c r="D93">
        <v>80011</v>
      </c>
      <c r="E93" s="2" t="s">
        <v>13</v>
      </c>
      <c r="F93" s="4" t="s">
        <v>17</v>
      </c>
      <c r="J93" s="3" t="str">
        <f>IF(AND(Tabla11523[[#This Row],[Valor logrado]]&gt;=Tabla11523[[#This Row],[Meta]],Tabla11523[[#This Row],[Valor logrado]]&gt;0,Tabla11523[[#This Row],[Meta]]&gt;0),"Sí","No")</f>
        <v>No</v>
      </c>
    </row>
    <row r="94" spans="1:10" x14ac:dyDescent="0.25">
      <c r="A94" s="1" t="s">
        <v>185</v>
      </c>
      <c r="B94" s="1" t="s">
        <v>202</v>
      </c>
      <c r="C94" s="1" t="s">
        <v>203</v>
      </c>
      <c r="D94">
        <v>80008</v>
      </c>
      <c r="E94" s="2" t="s">
        <v>13</v>
      </c>
      <c r="F94" s="4" t="s">
        <v>17</v>
      </c>
      <c r="J94" s="3" t="str">
        <f>IF(AND(Tabla11523[[#This Row],[Valor logrado]]&gt;=Tabla11523[[#This Row],[Meta]],Tabla11523[[#This Row],[Valor logrado]]&gt;0,Tabla11523[[#This Row],[Meta]]&gt;0),"Sí","No")</f>
        <v>No</v>
      </c>
    </row>
    <row r="95" spans="1:10" x14ac:dyDescent="0.25">
      <c r="A95" s="1" t="s">
        <v>185</v>
      </c>
      <c r="B95" s="1" t="s">
        <v>204</v>
      </c>
      <c r="C95" s="1" t="s">
        <v>205</v>
      </c>
      <c r="D95">
        <v>80004</v>
      </c>
      <c r="E95" s="2" t="s">
        <v>13</v>
      </c>
      <c r="F95" s="4" t="s">
        <v>17</v>
      </c>
      <c r="J95" s="3" t="str">
        <f>IF(AND(Tabla11523[[#This Row],[Valor logrado]]&gt;=Tabla11523[[#This Row],[Meta]],Tabla11523[[#This Row],[Valor logrado]]&gt;0,Tabla11523[[#This Row],[Meta]]&gt;0),"Sí","No")</f>
        <v>No</v>
      </c>
    </row>
    <row r="96" spans="1:10" x14ac:dyDescent="0.25">
      <c r="A96" s="1" t="s">
        <v>185</v>
      </c>
      <c r="B96" s="1" t="s">
        <v>206</v>
      </c>
      <c r="C96" s="1" t="s">
        <v>207</v>
      </c>
      <c r="D96">
        <v>80001</v>
      </c>
      <c r="E96" s="2" t="s">
        <v>13</v>
      </c>
      <c r="F96" s="4" t="s">
        <v>17</v>
      </c>
      <c r="J96" s="3" t="str">
        <f>IF(AND(Tabla11523[[#This Row],[Valor logrado]]&gt;=Tabla11523[[#This Row],[Meta]],Tabla11523[[#This Row],[Valor logrado]]&gt;0,Tabla11523[[#This Row],[Meta]]&gt;0),"Sí","No")</f>
        <v>No</v>
      </c>
    </row>
    <row r="97" spans="1:10" x14ac:dyDescent="0.25">
      <c r="A97" s="1" t="s">
        <v>185</v>
      </c>
      <c r="B97" s="1" t="s">
        <v>208</v>
      </c>
      <c r="C97" s="1" t="s">
        <v>209</v>
      </c>
      <c r="D97">
        <v>80005</v>
      </c>
      <c r="E97" s="2" t="s">
        <v>13</v>
      </c>
      <c r="F97" s="4" t="s">
        <v>17</v>
      </c>
      <c r="J97" s="3" t="str">
        <f>IF(AND(Tabla11523[[#This Row],[Valor logrado]]&gt;=Tabla11523[[#This Row],[Meta]],Tabla11523[[#This Row],[Valor logrado]]&gt;0,Tabla11523[[#This Row],[Meta]]&gt;0),"Sí","No")</f>
        <v>No</v>
      </c>
    </row>
    <row r="98" spans="1:10" x14ac:dyDescent="0.25">
      <c r="A98" s="1" t="s">
        <v>185</v>
      </c>
      <c r="B98" s="1" t="s">
        <v>210</v>
      </c>
      <c r="C98" s="1" t="s">
        <v>211</v>
      </c>
      <c r="D98">
        <v>80002</v>
      </c>
      <c r="E98" s="2" t="s">
        <v>13</v>
      </c>
      <c r="F98" s="4" t="s">
        <v>17</v>
      </c>
      <c r="J98" s="3" t="str">
        <f>IF(AND(Tabla11523[[#This Row],[Valor logrado]]&gt;=Tabla11523[[#This Row],[Meta]],Tabla11523[[#This Row],[Valor logrado]]&gt;0,Tabla11523[[#This Row],[Meta]]&gt;0),"Sí","No")</f>
        <v>No</v>
      </c>
    </row>
    <row r="99" spans="1:10" x14ac:dyDescent="0.25">
      <c r="A99" s="1" t="s">
        <v>185</v>
      </c>
      <c r="B99" s="1" t="s">
        <v>212</v>
      </c>
      <c r="C99" s="1" t="s">
        <v>213</v>
      </c>
      <c r="D99">
        <v>80003</v>
      </c>
      <c r="E99" s="2" t="s">
        <v>13</v>
      </c>
      <c r="F99" s="4" t="s">
        <v>17</v>
      </c>
      <c r="J99" s="3" t="str">
        <f>IF(AND(Tabla11523[[#This Row],[Valor logrado]]&gt;=Tabla11523[[#This Row],[Meta]],Tabla11523[[#This Row],[Valor logrado]]&gt;0,Tabla11523[[#This Row],[Meta]]&gt;0),"Sí","No")</f>
        <v>No</v>
      </c>
    </row>
    <row r="100" spans="1:10" ht="25.5" x14ac:dyDescent="0.25">
      <c r="A100" s="1" t="s">
        <v>185</v>
      </c>
      <c r="B100" s="1" t="s">
        <v>214</v>
      </c>
      <c r="C100" s="1" t="s">
        <v>215</v>
      </c>
      <c r="D100">
        <v>80014</v>
      </c>
      <c r="E100" s="2" t="s">
        <v>13</v>
      </c>
      <c r="F100" s="4" t="s">
        <v>17</v>
      </c>
      <c r="J100" s="3" t="str">
        <f>IF(AND(Tabla11523[[#This Row],[Valor logrado]]&gt;=Tabla11523[[#This Row],[Meta]],Tabla11523[[#This Row],[Valor logrado]]&gt;0,Tabla11523[[#This Row],[Meta]]&gt;0),"Sí","No")</f>
        <v>No</v>
      </c>
    </row>
    <row r="101" spans="1:10" x14ac:dyDescent="0.25">
      <c r="A101" s="1" t="s">
        <v>216</v>
      </c>
      <c r="B101" s="1" t="s">
        <v>217</v>
      </c>
      <c r="C101" s="1" t="s">
        <v>218</v>
      </c>
      <c r="D101">
        <v>90000</v>
      </c>
      <c r="E101" s="2" t="s">
        <v>16</v>
      </c>
      <c r="F101" s="4">
        <v>1</v>
      </c>
      <c r="J101" s="3" t="str">
        <f>IF(AND(Tabla11523[[#This Row],[Valor logrado]]&gt;=Tabla11523[[#This Row],[Meta]],Tabla11523[[#This Row],[Valor logrado]]&gt;0,Tabla11523[[#This Row],[Meta]]&gt;0),"Sí","No")</f>
        <v>No</v>
      </c>
    </row>
    <row r="102" spans="1:10" x14ac:dyDescent="0.25">
      <c r="A102" s="1" t="s">
        <v>216</v>
      </c>
      <c r="B102" s="1" t="s">
        <v>219</v>
      </c>
      <c r="C102" s="1" t="s">
        <v>220</v>
      </c>
      <c r="D102">
        <v>90003</v>
      </c>
      <c r="E102" s="2" t="s">
        <v>13</v>
      </c>
      <c r="F102" s="4" t="s">
        <v>17</v>
      </c>
      <c r="J102" s="3" t="str">
        <f>IF(AND(Tabla11523[[#This Row],[Valor logrado]]&gt;=Tabla11523[[#This Row],[Meta]],Tabla11523[[#This Row],[Valor logrado]]&gt;0,Tabla11523[[#This Row],[Meta]]&gt;0),"Sí","No")</f>
        <v>No</v>
      </c>
    </row>
    <row r="103" spans="1:10" x14ac:dyDescent="0.25">
      <c r="A103" s="1" t="s">
        <v>216</v>
      </c>
      <c r="B103" s="1" t="s">
        <v>221</v>
      </c>
      <c r="C103" s="1" t="s">
        <v>222</v>
      </c>
      <c r="D103">
        <v>90009</v>
      </c>
      <c r="E103" s="2" t="s">
        <v>13</v>
      </c>
      <c r="F103" s="4" t="s">
        <v>17</v>
      </c>
      <c r="J103" s="3" t="str">
        <f>IF(AND(Tabla11523[[#This Row],[Valor logrado]]&gt;=Tabla11523[[#This Row],[Meta]],Tabla11523[[#This Row],[Valor logrado]]&gt;0,Tabla11523[[#This Row],[Meta]]&gt;0),"Sí","No")</f>
        <v>No</v>
      </c>
    </row>
    <row r="104" spans="1:10" x14ac:dyDescent="0.25">
      <c r="A104" s="1" t="s">
        <v>216</v>
      </c>
      <c r="B104" s="1" t="s">
        <v>223</v>
      </c>
      <c r="C104" s="1" t="s">
        <v>224</v>
      </c>
      <c r="D104">
        <v>90002</v>
      </c>
      <c r="E104" s="2" t="s">
        <v>13</v>
      </c>
      <c r="F104" s="4" t="s">
        <v>17</v>
      </c>
      <c r="J104" s="3" t="str">
        <f>IF(AND(Tabla11523[[#This Row],[Valor logrado]]&gt;=Tabla11523[[#This Row],[Meta]],Tabla11523[[#This Row],[Valor logrado]]&gt;0,Tabla11523[[#This Row],[Meta]]&gt;0),"Sí","No")</f>
        <v>No</v>
      </c>
    </row>
    <row r="105" spans="1:10" x14ac:dyDescent="0.25">
      <c r="A105" s="1" t="s">
        <v>216</v>
      </c>
      <c r="B105" s="1" t="s">
        <v>225</v>
      </c>
      <c r="C105" s="1" t="s">
        <v>226</v>
      </c>
      <c r="D105">
        <v>90001</v>
      </c>
      <c r="E105" s="2" t="s">
        <v>13</v>
      </c>
      <c r="F105" s="4" t="s">
        <v>17</v>
      </c>
      <c r="J105" s="3" t="str">
        <f>IF(AND(Tabla11523[[#This Row],[Valor logrado]]&gt;=Tabla11523[[#This Row],[Meta]],Tabla11523[[#This Row],[Valor logrado]]&gt;0,Tabla11523[[#This Row],[Meta]]&gt;0),"Sí","No")</f>
        <v>No</v>
      </c>
    </row>
    <row r="106" spans="1:10" x14ac:dyDescent="0.25">
      <c r="A106" s="1" t="s">
        <v>216</v>
      </c>
      <c r="B106" s="1" t="s">
        <v>227</v>
      </c>
      <c r="C106" s="1" t="s">
        <v>228</v>
      </c>
      <c r="D106">
        <v>90006</v>
      </c>
      <c r="E106" s="2" t="s">
        <v>13</v>
      </c>
      <c r="F106" s="4" t="s">
        <v>17</v>
      </c>
      <c r="J106" s="3" t="str">
        <f>IF(AND(Tabla11523[[#This Row],[Valor logrado]]&gt;=Tabla11523[[#This Row],[Meta]],Tabla11523[[#This Row],[Valor logrado]]&gt;0,Tabla11523[[#This Row],[Meta]]&gt;0),"Sí","No")</f>
        <v>No</v>
      </c>
    </row>
    <row r="107" spans="1:10" x14ac:dyDescent="0.25">
      <c r="A107" s="1" t="s">
        <v>216</v>
      </c>
      <c r="B107" s="1" t="s">
        <v>229</v>
      </c>
      <c r="C107" s="1" t="s">
        <v>230</v>
      </c>
      <c r="D107">
        <v>90007</v>
      </c>
      <c r="E107" s="2" t="s">
        <v>13</v>
      </c>
      <c r="F107" s="4" t="s">
        <v>17</v>
      </c>
      <c r="J107" s="3" t="str">
        <f>IF(AND(Tabla11523[[#This Row],[Valor logrado]]&gt;=Tabla11523[[#This Row],[Meta]],Tabla11523[[#This Row],[Valor logrado]]&gt;0,Tabla11523[[#This Row],[Meta]]&gt;0),"Sí","No")</f>
        <v>No</v>
      </c>
    </row>
    <row r="108" spans="1:10" x14ac:dyDescent="0.25">
      <c r="A108" s="1" t="s">
        <v>216</v>
      </c>
      <c r="B108" s="1" t="s">
        <v>231</v>
      </c>
      <c r="C108" s="1" t="s">
        <v>232</v>
      </c>
      <c r="D108">
        <v>90004</v>
      </c>
      <c r="E108" s="2" t="s">
        <v>13</v>
      </c>
      <c r="F108" s="4" t="s">
        <v>17</v>
      </c>
      <c r="J108" s="3" t="str">
        <f>IF(AND(Tabla11523[[#This Row],[Valor logrado]]&gt;=Tabla11523[[#This Row],[Meta]],Tabla11523[[#This Row],[Valor logrado]]&gt;0,Tabla11523[[#This Row],[Meta]]&gt;0),"Sí","No")</f>
        <v>No</v>
      </c>
    </row>
    <row r="109" spans="1:10" x14ac:dyDescent="0.25">
      <c r="A109" s="1" t="s">
        <v>216</v>
      </c>
      <c r="B109" s="1" t="s">
        <v>233</v>
      </c>
      <c r="C109" s="1" t="s">
        <v>234</v>
      </c>
      <c r="D109">
        <v>90005</v>
      </c>
      <c r="E109" s="2" t="s">
        <v>13</v>
      </c>
      <c r="F109" s="4" t="s">
        <v>17</v>
      </c>
      <c r="J109" s="3" t="str">
        <f>IF(AND(Tabla11523[[#This Row],[Valor logrado]]&gt;=Tabla11523[[#This Row],[Meta]],Tabla11523[[#This Row],[Valor logrado]]&gt;0,Tabla11523[[#This Row],[Meta]]&gt;0),"Sí","No")</f>
        <v>No</v>
      </c>
    </row>
    <row r="110" spans="1:10" x14ac:dyDescent="0.25">
      <c r="A110" s="1" t="s">
        <v>235</v>
      </c>
      <c r="B110" s="1" t="s">
        <v>236</v>
      </c>
      <c r="C110" s="1" t="s">
        <v>237</v>
      </c>
      <c r="D110">
        <v>100000</v>
      </c>
      <c r="E110" s="2" t="s">
        <v>16</v>
      </c>
      <c r="F110" s="4">
        <v>1</v>
      </c>
      <c r="J110" s="3" t="str">
        <f>IF(AND(Tabla11523[[#This Row],[Valor logrado]]&gt;=Tabla11523[[#This Row],[Meta]],Tabla11523[[#This Row],[Valor logrado]]&gt;0,Tabla11523[[#This Row],[Meta]]&gt;0),"Sí","No")</f>
        <v>No</v>
      </c>
    </row>
    <row r="111" spans="1:10" x14ac:dyDescent="0.25">
      <c r="A111" s="1" t="s">
        <v>235</v>
      </c>
      <c r="B111" s="1" t="s">
        <v>238</v>
      </c>
      <c r="C111" s="1" t="s">
        <v>239</v>
      </c>
      <c r="D111">
        <v>100009</v>
      </c>
      <c r="E111" s="2" t="s">
        <v>13</v>
      </c>
      <c r="F111" s="4" t="s">
        <v>17</v>
      </c>
      <c r="J111" s="3" t="str">
        <f>IF(AND(Tabla11523[[#This Row],[Valor logrado]]&gt;=Tabla11523[[#This Row],[Meta]],Tabla11523[[#This Row],[Valor logrado]]&gt;0,Tabla11523[[#This Row],[Meta]]&gt;0),"Sí","No")</f>
        <v>No</v>
      </c>
    </row>
    <row r="112" spans="1:10" x14ac:dyDescent="0.25">
      <c r="A112" s="1" t="s">
        <v>235</v>
      </c>
      <c r="B112" s="1" t="s">
        <v>240</v>
      </c>
      <c r="C112" s="1" t="s">
        <v>241</v>
      </c>
      <c r="D112">
        <v>100008</v>
      </c>
      <c r="E112" s="2" t="s">
        <v>13</v>
      </c>
      <c r="F112" s="4" t="s">
        <v>17</v>
      </c>
      <c r="J112" s="3" t="str">
        <f>IF(AND(Tabla11523[[#This Row],[Valor logrado]]&gt;=Tabla11523[[#This Row],[Meta]],Tabla11523[[#This Row],[Valor logrado]]&gt;0,Tabla11523[[#This Row],[Meta]]&gt;0),"Sí","No")</f>
        <v>No</v>
      </c>
    </row>
    <row r="113" spans="1:10" x14ac:dyDescent="0.25">
      <c r="A113" s="1" t="s">
        <v>235</v>
      </c>
      <c r="B113" s="1" t="s">
        <v>242</v>
      </c>
      <c r="C113" s="1" t="s">
        <v>243</v>
      </c>
      <c r="D113">
        <v>100003</v>
      </c>
      <c r="E113" s="2" t="s">
        <v>13</v>
      </c>
      <c r="F113" s="4" t="s">
        <v>17</v>
      </c>
      <c r="J113" s="3" t="str">
        <f>IF(AND(Tabla11523[[#This Row],[Valor logrado]]&gt;=Tabla11523[[#This Row],[Meta]],Tabla11523[[#This Row],[Valor logrado]]&gt;0,Tabla11523[[#This Row],[Meta]]&gt;0),"Sí","No")</f>
        <v>No</v>
      </c>
    </row>
    <row r="114" spans="1:10" x14ac:dyDescent="0.25">
      <c r="A114" s="1" t="s">
        <v>235</v>
      </c>
      <c r="B114" s="1" t="s">
        <v>244</v>
      </c>
      <c r="C114" s="1" t="s">
        <v>245</v>
      </c>
      <c r="D114">
        <v>100010</v>
      </c>
      <c r="E114" s="2" t="s">
        <v>13</v>
      </c>
      <c r="F114" s="4" t="s">
        <v>17</v>
      </c>
      <c r="J114" s="3" t="str">
        <f>IF(AND(Tabla11523[[#This Row],[Valor logrado]]&gt;=Tabla11523[[#This Row],[Meta]],Tabla11523[[#This Row],[Valor logrado]]&gt;0,Tabla11523[[#This Row],[Meta]]&gt;0),"Sí","No")</f>
        <v>No</v>
      </c>
    </row>
    <row r="115" spans="1:10" x14ac:dyDescent="0.25">
      <c r="A115" s="1" t="s">
        <v>235</v>
      </c>
      <c r="B115" s="1" t="s">
        <v>246</v>
      </c>
      <c r="C115" s="1" t="s">
        <v>247</v>
      </c>
      <c r="D115">
        <v>100007</v>
      </c>
      <c r="E115" s="2" t="s">
        <v>13</v>
      </c>
      <c r="F115" s="4" t="s">
        <v>17</v>
      </c>
      <c r="J115" s="3" t="str">
        <f>IF(AND(Tabla11523[[#This Row],[Valor logrado]]&gt;=Tabla11523[[#This Row],[Meta]],Tabla11523[[#This Row],[Valor logrado]]&gt;0,Tabla11523[[#This Row],[Meta]]&gt;0),"Sí","No")</f>
        <v>No</v>
      </c>
    </row>
    <row r="116" spans="1:10" x14ac:dyDescent="0.25">
      <c r="A116" s="1" t="s">
        <v>235</v>
      </c>
      <c r="B116" s="1" t="s">
        <v>248</v>
      </c>
      <c r="C116" s="1" t="s">
        <v>249</v>
      </c>
      <c r="D116">
        <v>100011</v>
      </c>
      <c r="E116" s="2" t="s">
        <v>13</v>
      </c>
      <c r="F116" s="4" t="s">
        <v>17</v>
      </c>
      <c r="J116" s="3" t="str">
        <f>IF(AND(Tabla11523[[#This Row],[Valor logrado]]&gt;=Tabla11523[[#This Row],[Meta]],Tabla11523[[#This Row],[Valor logrado]]&gt;0,Tabla11523[[#This Row],[Meta]]&gt;0),"Sí","No")</f>
        <v>No</v>
      </c>
    </row>
    <row r="117" spans="1:10" x14ac:dyDescent="0.25">
      <c r="A117" s="1" t="s">
        <v>235</v>
      </c>
      <c r="B117" s="1" t="s">
        <v>250</v>
      </c>
      <c r="C117" s="1" t="s">
        <v>251</v>
      </c>
      <c r="D117">
        <v>100006</v>
      </c>
      <c r="E117" s="2" t="s">
        <v>13</v>
      </c>
      <c r="F117" s="4" t="s">
        <v>17</v>
      </c>
      <c r="J117" s="3" t="str">
        <f>IF(AND(Tabla11523[[#This Row],[Valor logrado]]&gt;=Tabla11523[[#This Row],[Meta]],Tabla11523[[#This Row],[Valor logrado]]&gt;0,Tabla11523[[#This Row],[Meta]]&gt;0),"Sí","No")</f>
        <v>No</v>
      </c>
    </row>
    <row r="118" spans="1:10" x14ac:dyDescent="0.25">
      <c r="A118" s="1" t="s">
        <v>235</v>
      </c>
      <c r="B118" s="1" t="s">
        <v>252</v>
      </c>
      <c r="C118" s="1" t="s">
        <v>253</v>
      </c>
      <c r="D118">
        <v>100002</v>
      </c>
      <c r="E118" s="2" t="s">
        <v>13</v>
      </c>
      <c r="F118" s="4" t="s">
        <v>17</v>
      </c>
      <c r="J118" s="3" t="str">
        <f>IF(AND(Tabla11523[[#This Row],[Valor logrado]]&gt;=Tabla11523[[#This Row],[Meta]],Tabla11523[[#This Row],[Valor logrado]]&gt;0,Tabla11523[[#This Row],[Meta]]&gt;0),"Sí","No")</f>
        <v>No</v>
      </c>
    </row>
    <row r="119" spans="1:10" x14ac:dyDescent="0.25">
      <c r="A119" s="1" t="s">
        <v>235</v>
      </c>
      <c r="B119" s="1" t="s">
        <v>254</v>
      </c>
      <c r="C119" s="1" t="s">
        <v>255</v>
      </c>
      <c r="D119">
        <v>100004</v>
      </c>
      <c r="E119" s="2" t="s">
        <v>13</v>
      </c>
      <c r="F119" s="4" t="s">
        <v>17</v>
      </c>
      <c r="J119" s="3" t="str">
        <f>IF(AND(Tabla11523[[#This Row],[Valor logrado]]&gt;=Tabla11523[[#This Row],[Meta]],Tabla11523[[#This Row],[Valor logrado]]&gt;0,Tabla11523[[#This Row],[Meta]]&gt;0),"Sí","No")</f>
        <v>No</v>
      </c>
    </row>
    <row r="120" spans="1:10" x14ac:dyDescent="0.25">
      <c r="A120" s="1" t="s">
        <v>235</v>
      </c>
      <c r="B120" s="1" t="s">
        <v>256</v>
      </c>
      <c r="C120" s="1" t="s">
        <v>257</v>
      </c>
      <c r="D120">
        <v>100005</v>
      </c>
      <c r="E120" s="2" t="s">
        <v>13</v>
      </c>
      <c r="F120" s="4" t="s">
        <v>17</v>
      </c>
      <c r="J120" s="3" t="str">
        <f>IF(AND(Tabla11523[[#This Row],[Valor logrado]]&gt;=Tabla11523[[#This Row],[Meta]],Tabla11523[[#This Row],[Valor logrado]]&gt;0,Tabla11523[[#This Row],[Meta]]&gt;0),"Sí","No")</f>
        <v>No</v>
      </c>
    </row>
    <row r="121" spans="1:10" x14ac:dyDescent="0.25">
      <c r="A121" s="1" t="s">
        <v>235</v>
      </c>
      <c r="B121" s="1" t="s">
        <v>258</v>
      </c>
      <c r="C121" s="1" t="s">
        <v>259</v>
      </c>
      <c r="D121">
        <v>100001</v>
      </c>
      <c r="E121" s="2" t="s">
        <v>13</v>
      </c>
      <c r="F121" s="4" t="s">
        <v>17</v>
      </c>
      <c r="J121" s="3" t="str">
        <f>IF(AND(Tabla11523[[#This Row],[Valor logrado]]&gt;=Tabla11523[[#This Row],[Meta]],Tabla11523[[#This Row],[Valor logrado]]&gt;0,Tabla11523[[#This Row],[Meta]]&gt;0),"Sí","No")</f>
        <v>No</v>
      </c>
    </row>
    <row r="122" spans="1:10" x14ac:dyDescent="0.25">
      <c r="A122" s="1" t="s">
        <v>260</v>
      </c>
      <c r="B122" s="1" t="s">
        <v>261</v>
      </c>
      <c r="C122" s="1" t="s">
        <v>262</v>
      </c>
      <c r="D122">
        <v>110000</v>
      </c>
      <c r="E122" s="2" t="s">
        <v>16</v>
      </c>
      <c r="F122" s="4">
        <v>1</v>
      </c>
      <c r="J122" s="3" t="str">
        <f>IF(AND(Tabla11523[[#This Row],[Valor logrado]]&gt;=Tabla11523[[#This Row],[Meta]],Tabla11523[[#This Row],[Valor logrado]]&gt;0,Tabla11523[[#This Row],[Meta]]&gt;0),"Sí","No")</f>
        <v>No</v>
      </c>
    </row>
    <row r="123" spans="1:10" x14ac:dyDescent="0.25">
      <c r="A123" s="1" t="s">
        <v>260</v>
      </c>
      <c r="B123" s="1" t="s">
        <v>261</v>
      </c>
      <c r="C123" s="1" t="s">
        <v>263</v>
      </c>
      <c r="D123">
        <v>110001</v>
      </c>
      <c r="E123" s="2" t="s">
        <v>33</v>
      </c>
      <c r="F123" s="4" t="s">
        <v>17</v>
      </c>
      <c r="J123" s="3" t="str">
        <f>IF(AND(Tabla11523[[#This Row],[Valor logrado]]&gt;=Tabla11523[[#This Row],[Meta]],Tabla11523[[#This Row],[Valor logrado]]&gt;0,Tabla11523[[#This Row],[Meta]]&gt;0),"Sí","No")</f>
        <v>No</v>
      </c>
    </row>
    <row r="124" spans="1:10" x14ac:dyDescent="0.25">
      <c r="A124" s="1" t="s">
        <v>260</v>
      </c>
      <c r="B124" s="1" t="s">
        <v>264</v>
      </c>
      <c r="C124" s="1" t="s">
        <v>265</v>
      </c>
      <c r="D124">
        <v>110002</v>
      </c>
      <c r="E124" s="2" t="s">
        <v>13</v>
      </c>
      <c r="F124" s="4" t="s">
        <v>17</v>
      </c>
      <c r="J124" s="3" t="str">
        <f>IF(AND(Tabla11523[[#This Row],[Valor logrado]]&gt;=Tabla11523[[#This Row],[Meta]],Tabla11523[[#This Row],[Valor logrado]]&gt;0,Tabla11523[[#This Row],[Meta]]&gt;0),"Sí","No")</f>
        <v>No</v>
      </c>
    </row>
    <row r="125" spans="1:10" x14ac:dyDescent="0.25">
      <c r="A125" s="1" t="s">
        <v>260</v>
      </c>
      <c r="B125" s="1" t="s">
        <v>266</v>
      </c>
      <c r="C125" s="1" t="s">
        <v>267</v>
      </c>
      <c r="D125">
        <v>110003</v>
      </c>
      <c r="E125" s="2" t="s">
        <v>13</v>
      </c>
      <c r="F125" s="4" t="s">
        <v>17</v>
      </c>
      <c r="J125" s="3" t="str">
        <f>IF(AND(Tabla11523[[#This Row],[Valor logrado]]&gt;=Tabla11523[[#This Row],[Meta]],Tabla11523[[#This Row],[Valor logrado]]&gt;0,Tabla11523[[#This Row],[Meta]]&gt;0),"Sí","No")</f>
        <v>No</v>
      </c>
    </row>
    <row r="126" spans="1:10" x14ac:dyDescent="0.25">
      <c r="A126" s="1" t="s">
        <v>260</v>
      </c>
      <c r="B126" s="1" t="s">
        <v>268</v>
      </c>
      <c r="C126" s="1" t="s">
        <v>269</v>
      </c>
      <c r="D126">
        <v>110005</v>
      </c>
      <c r="E126" s="2" t="s">
        <v>13</v>
      </c>
      <c r="F126" s="4" t="s">
        <v>17</v>
      </c>
      <c r="J126" s="3" t="str">
        <f>IF(AND(Tabla11523[[#This Row],[Valor logrado]]&gt;=Tabla11523[[#This Row],[Meta]],Tabla11523[[#This Row],[Valor logrado]]&gt;0,Tabla11523[[#This Row],[Meta]]&gt;0),"Sí","No")</f>
        <v>No</v>
      </c>
    </row>
    <row r="127" spans="1:10" x14ac:dyDescent="0.25">
      <c r="A127" s="1" t="s">
        <v>260</v>
      </c>
      <c r="B127" s="1" t="s">
        <v>270</v>
      </c>
      <c r="C127" s="1" t="s">
        <v>271</v>
      </c>
      <c r="D127">
        <v>110004</v>
      </c>
      <c r="E127" s="2" t="s">
        <v>13</v>
      </c>
      <c r="F127" s="4" t="s">
        <v>17</v>
      </c>
      <c r="J127" s="3" t="str">
        <f>IF(AND(Tabla11523[[#This Row],[Valor logrado]]&gt;=Tabla11523[[#This Row],[Meta]],Tabla11523[[#This Row],[Valor logrado]]&gt;0,Tabla11523[[#This Row],[Meta]]&gt;0),"Sí","No")</f>
        <v>No</v>
      </c>
    </row>
    <row r="128" spans="1:10" x14ac:dyDescent="0.25">
      <c r="A128" s="1" t="s">
        <v>272</v>
      </c>
      <c r="B128" s="1" t="s">
        <v>273</v>
      </c>
      <c r="C128" s="1" t="s">
        <v>274</v>
      </c>
      <c r="D128">
        <v>120000</v>
      </c>
      <c r="E128" s="2" t="s">
        <v>16</v>
      </c>
      <c r="F128" s="4">
        <v>1</v>
      </c>
      <c r="J128" s="3" t="str">
        <f>IF(AND(Tabla11523[[#This Row],[Valor logrado]]&gt;=Tabla11523[[#This Row],[Meta]],Tabla11523[[#This Row],[Valor logrado]]&gt;0,Tabla11523[[#This Row],[Meta]]&gt;0),"Sí","No")</f>
        <v>No</v>
      </c>
    </row>
    <row r="129" spans="1:10" x14ac:dyDescent="0.25">
      <c r="A129" s="1" t="s">
        <v>272</v>
      </c>
      <c r="B129" s="1" t="s">
        <v>275</v>
      </c>
      <c r="C129" s="1" t="s">
        <v>276</v>
      </c>
      <c r="D129">
        <v>120008</v>
      </c>
      <c r="E129" s="2" t="s">
        <v>13</v>
      </c>
      <c r="F129" s="4" t="s">
        <v>17</v>
      </c>
      <c r="J129" s="3" t="str">
        <f>IF(AND(Tabla11523[[#This Row],[Valor logrado]]&gt;=Tabla11523[[#This Row],[Meta]],Tabla11523[[#This Row],[Valor logrado]]&gt;0,Tabla11523[[#This Row],[Meta]]&gt;0),"Sí","No")</f>
        <v>No</v>
      </c>
    </row>
    <row r="130" spans="1:10" x14ac:dyDescent="0.25">
      <c r="A130" s="1" t="s">
        <v>272</v>
      </c>
      <c r="B130" s="1" t="s">
        <v>277</v>
      </c>
      <c r="C130" s="1" t="s">
        <v>278</v>
      </c>
      <c r="D130">
        <v>120007</v>
      </c>
      <c r="E130" s="2" t="s">
        <v>13</v>
      </c>
      <c r="F130" s="4" t="s">
        <v>17</v>
      </c>
      <c r="J130" s="3" t="str">
        <f>IF(AND(Tabla11523[[#This Row],[Valor logrado]]&gt;=Tabla11523[[#This Row],[Meta]],Tabla11523[[#This Row],[Valor logrado]]&gt;0,Tabla11523[[#This Row],[Meta]]&gt;0),"Sí","No")</f>
        <v>No</v>
      </c>
    </row>
    <row r="131" spans="1:10" x14ac:dyDescent="0.25">
      <c r="A131" s="1" t="s">
        <v>272</v>
      </c>
      <c r="B131" s="1" t="s">
        <v>277</v>
      </c>
      <c r="C131" s="1" t="s">
        <v>279</v>
      </c>
      <c r="D131">
        <v>120014</v>
      </c>
      <c r="E131" s="2" t="s">
        <v>33</v>
      </c>
      <c r="F131" s="4" t="s">
        <v>17</v>
      </c>
      <c r="J131" s="3" t="str">
        <f>IF(AND(Tabla11523[[#This Row],[Valor logrado]]&gt;=Tabla11523[[#This Row],[Meta]],Tabla11523[[#This Row],[Valor logrado]]&gt;0,Tabla11523[[#This Row],[Meta]]&gt;0),"Sí","No")</f>
        <v>No</v>
      </c>
    </row>
    <row r="132" spans="1:10" x14ac:dyDescent="0.25">
      <c r="A132" s="1" t="s">
        <v>272</v>
      </c>
      <c r="B132" s="1" t="s">
        <v>280</v>
      </c>
      <c r="C132" s="1" t="s">
        <v>281</v>
      </c>
      <c r="D132">
        <v>120004</v>
      </c>
      <c r="E132" s="2" t="s">
        <v>13</v>
      </c>
      <c r="F132" s="4" t="s">
        <v>17</v>
      </c>
      <c r="J132" s="3" t="str">
        <f>IF(AND(Tabla11523[[#This Row],[Valor logrado]]&gt;=Tabla11523[[#This Row],[Meta]],Tabla11523[[#This Row],[Valor logrado]]&gt;0,Tabla11523[[#This Row],[Meta]]&gt;0),"Sí","No")</f>
        <v>No</v>
      </c>
    </row>
    <row r="133" spans="1:10" x14ac:dyDescent="0.25">
      <c r="A133" s="1" t="s">
        <v>272</v>
      </c>
      <c r="B133" s="1" t="s">
        <v>282</v>
      </c>
      <c r="C133" s="1" t="s">
        <v>283</v>
      </c>
      <c r="D133">
        <v>120001</v>
      </c>
      <c r="E133" s="2" t="s">
        <v>13</v>
      </c>
      <c r="F133" s="4" t="s">
        <v>17</v>
      </c>
      <c r="J133" s="3" t="str">
        <f>IF(AND(Tabla11523[[#This Row],[Valor logrado]]&gt;=Tabla11523[[#This Row],[Meta]],Tabla11523[[#This Row],[Valor logrado]]&gt;0,Tabla11523[[#This Row],[Meta]]&gt;0),"Sí","No")</f>
        <v>No</v>
      </c>
    </row>
    <row r="134" spans="1:10" x14ac:dyDescent="0.25">
      <c r="A134" s="1" t="s">
        <v>272</v>
      </c>
      <c r="B134" s="1" t="s">
        <v>284</v>
      </c>
      <c r="C134" s="1" t="s">
        <v>285</v>
      </c>
      <c r="D134">
        <v>120003</v>
      </c>
      <c r="E134" s="2" t="s">
        <v>13</v>
      </c>
      <c r="F134" s="4" t="s">
        <v>17</v>
      </c>
      <c r="J134" s="3" t="str">
        <f>IF(AND(Tabla11523[[#This Row],[Valor logrado]]&gt;=Tabla11523[[#This Row],[Meta]],Tabla11523[[#This Row],[Valor logrado]]&gt;0,Tabla11523[[#This Row],[Meta]]&gt;0),"Sí","No")</f>
        <v>No</v>
      </c>
    </row>
    <row r="135" spans="1:10" x14ac:dyDescent="0.25">
      <c r="A135" s="1" t="s">
        <v>272</v>
      </c>
      <c r="B135" s="1" t="s">
        <v>286</v>
      </c>
      <c r="C135" s="1" t="s">
        <v>287</v>
      </c>
      <c r="D135">
        <v>120002</v>
      </c>
      <c r="E135" s="2" t="s">
        <v>13</v>
      </c>
      <c r="F135" s="4" t="s">
        <v>17</v>
      </c>
      <c r="J135" s="3" t="str">
        <f>IF(AND(Tabla11523[[#This Row],[Valor logrado]]&gt;=Tabla11523[[#This Row],[Meta]],Tabla11523[[#This Row],[Valor logrado]]&gt;0,Tabla11523[[#This Row],[Meta]]&gt;0),"Sí","No")</f>
        <v>No</v>
      </c>
    </row>
    <row r="136" spans="1:10" x14ac:dyDescent="0.25">
      <c r="A136" s="1" t="s">
        <v>272</v>
      </c>
      <c r="B136" s="1" t="s">
        <v>288</v>
      </c>
      <c r="C136" s="1" t="s">
        <v>289</v>
      </c>
      <c r="D136">
        <v>120005</v>
      </c>
      <c r="E136" s="2" t="s">
        <v>13</v>
      </c>
      <c r="F136" s="4" t="s">
        <v>17</v>
      </c>
      <c r="J136" s="3" t="str">
        <f>IF(AND(Tabla11523[[#This Row],[Valor logrado]]&gt;=Tabla11523[[#This Row],[Meta]],Tabla11523[[#This Row],[Valor logrado]]&gt;0,Tabla11523[[#This Row],[Meta]]&gt;0),"Sí","No")</f>
        <v>No</v>
      </c>
    </row>
    <row r="137" spans="1:10" x14ac:dyDescent="0.25">
      <c r="A137" s="1" t="s">
        <v>272</v>
      </c>
      <c r="B137" s="1" t="s">
        <v>290</v>
      </c>
      <c r="C137" s="1" t="s">
        <v>291</v>
      </c>
      <c r="D137">
        <v>120009</v>
      </c>
      <c r="E137" s="2" t="s">
        <v>13</v>
      </c>
      <c r="F137" s="4" t="s">
        <v>17</v>
      </c>
      <c r="J137" s="3" t="str">
        <f>IF(AND(Tabla11523[[#This Row],[Valor logrado]]&gt;=Tabla11523[[#This Row],[Meta]],Tabla11523[[#This Row],[Valor logrado]]&gt;0,Tabla11523[[#This Row],[Meta]]&gt;0),"Sí","No")</f>
        <v>No</v>
      </c>
    </row>
    <row r="138" spans="1:10" x14ac:dyDescent="0.25">
      <c r="A138" s="1" t="s">
        <v>272</v>
      </c>
      <c r="B138" s="1" t="s">
        <v>292</v>
      </c>
      <c r="C138" s="1" t="s">
        <v>293</v>
      </c>
      <c r="D138">
        <v>120006</v>
      </c>
      <c r="E138" s="2" t="s">
        <v>13</v>
      </c>
      <c r="F138" s="4" t="s">
        <v>17</v>
      </c>
      <c r="J138" s="3" t="str">
        <f>IF(AND(Tabla11523[[#This Row],[Valor logrado]]&gt;=Tabla11523[[#This Row],[Meta]],Tabla11523[[#This Row],[Valor logrado]]&gt;0,Tabla11523[[#This Row],[Meta]]&gt;0),"Sí","No")</f>
        <v>No</v>
      </c>
    </row>
    <row r="139" spans="1:10" x14ac:dyDescent="0.25">
      <c r="A139" s="1" t="s">
        <v>272</v>
      </c>
      <c r="B139" s="1" t="s">
        <v>294</v>
      </c>
      <c r="C139" s="1" t="s">
        <v>295</v>
      </c>
      <c r="D139">
        <v>120011</v>
      </c>
      <c r="E139" s="2" t="s">
        <v>13</v>
      </c>
      <c r="F139" s="4" t="s">
        <v>17</v>
      </c>
      <c r="J139" s="3" t="str">
        <f>IF(AND(Tabla11523[[#This Row],[Valor logrado]]&gt;=Tabla11523[[#This Row],[Meta]],Tabla11523[[#This Row],[Valor logrado]]&gt;0,Tabla11523[[#This Row],[Meta]]&gt;0),"Sí","No")</f>
        <v>No</v>
      </c>
    </row>
    <row r="140" spans="1:10" x14ac:dyDescent="0.25">
      <c r="A140" s="1" t="s">
        <v>272</v>
      </c>
      <c r="B140" s="1" t="s">
        <v>296</v>
      </c>
      <c r="C140" s="1" t="s">
        <v>297</v>
      </c>
      <c r="D140">
        <v>120010</v>
      </c>
      <c r="E140" s="2" t="s">
        <v>13</v>
      </c>
      <c r="F140" s="4" t="s">
        <v>17</v>
      </c>
      <c r="J140" s="3" t="str">
        <f>IF(AND(Tabla11523[[#This Row],[Valor logrado]]&gt;=Tabla11523[[#This Row],[Meta]],Tabla11523[[#This Row],[Valor logrado]]&gt;0,Tabla11523[[#This Row],[Meta]]&gt;0),"Sí","No")</f>
        <v>No</v>
      </c>
    </row>
    <row r="141" spans="1:10" x14ac:dyDescent="0.25">
      <c r="A141" s="1" t="s">
        <v>272</v>
      </c>
      <c r="B141" s="1" t="s">
        <v>298</v>
      </c>
      <c r="C141" s="1" t="s">
        <v>299</v>
      </c>
      <c r="D141">
        <v>120012</v>
      </c>
      <c r="E141" s="2" t="s">
        <v>13</v>
      </c>
      <c r="F141" s="4" t="s">
        <v>17</v>
      </c>
      <c r="J141" s="3" t="str">
        <f>IF(AND(Tabla11523[[#This Row],[Valor logrado]]&gt;=Tabla11523[[#This Row],[Meta]],Tabla11523[[#This Row],[Valor logrado]]&gt;0,Tabla11523[[#This Row],[Meta]]&gt;0),"Sí","No")</f>
        <v>No</v>
      </c>
    </row>
    <row r="142" spans="1:10" x14ac:dyDescent="0.25">
      <c r="A142" s="1" t="s">
        <v>300</v>
      </c>
      <c r="B142" s="1" t="s">
        <v>301</v>
      </c>
      <c r="C142" s="1" t="s">
        <v>302</v>
      </c>
      <c r="D142">
        <v>130000</v>
      </c>
      <c r="E142" s="2" t="s">
        <v>91</v>
      </c>
      <c r="F142" s="4">
        <v>1</v>
      </c>
      <c r="J142" s="3" t="str">
        <f>IF(AND(Tabla11523[[#This Row],[Valor logrado]]&gt;=Tabla11523[[#This Row],[Meta]],Tabla11523[[#This Row],[Valor logrado]]&gt;0,Tabla11523[[#This Row],[Meta]]&gt;0),"Sí","No")</f>
        <v>No</v>
      </c>
    </row>
    <row r="143" spans="1:10" x14ac:dyDescent="0.25">
      <c r="A143" s="1" t="s">
        <v>300</v>
      </c>
      <c r="B143" s="1" t="s">
        <v>303</v>
      </c>
      <c r="C143" s="1" t="s">
        <v>304</v>
      </c>
      <c r="D143">
        <v>130005</v>
      </c>
      <c r="E143" s="2" t="s">
        <v>13</v>
      </c>
      <c r="F143" s="4" t="s">
        <v>17</v>
      </c>
      <c r="J143" s="3" t="str">
        <f>IF(AND(Tabla11523[[#This Row],[Valor logrado]]&gt;=Tabla11523[[#This Row],[Meta]],Tabla11523[[#This Row],[Valor logrado]]&gt;0,Tabla11523[[#This Row],[Meta]]&gt;0),"Sí","No")</f>
        <v>No</v>
      </c>
    </row>
    <row r="144" spans="1:10" x14ac:dyDescent="0.25">
      <c r="A144" s="1" t="s">
        <v>300</v>
      </c>
      <c r="B144" s="1" t="s">
        <v>305</v>
      </c>
      <c r="C144" s="1" t="s">
        <v>306</v>
      </c>
      <c r="D144">
        <v>130008</v>
      </c>
      <c r="E144" s="2" t="s">
        <v>13</v>
      </c>
      <c r="F144" s="4" t="s">
        <v>17</v>
      </c>
      <c r="J144" s="3" t="str">
        <f>IF(AND(Tabla11523[[#This Row],[Valor logrado]]&gt;=Tabla11523[[#This Row],[Meta]],Tabla11523[[#This Row],[Valor logrado]]&gt;0,Tabla11523[[#This Row],[Meta]]&gt;0),"Sí","No")</f>
        <v>No</v>
      </c>
    </row>
    <row r="145" spans="1:10" x14ac:dyDescent="0.25">
      <c r="A145" s="1" t="s">
        <v>300</v>
      </c>
      <c r="B145" s="1" t="s">
        <v>307</v>
      </c>
      <c r="C145" s="1" t="s">
        <v>308</v>
      </c>
      <c r="D145">
        <v>130003</v>
      </c>
      <c r="E145" s="2" t="s">
        <v>13</v>
      </c>
      <c r="F145" s="4" t="s">
        <v>17</v>
      </c>
      <c r="J145" s="3" t="str">
        <f>IF(AND(Tabla11523[[#This Row],[Valor logrado]]&gt;=Tabla11523[[#This Row],[Meta]],Tabla11523[[#This Row],[Valor logrado]]&gt;0,Tabla11523[[#This Row],[Meta]]&gt;0),"Sí","No")</f>
        <v>No</v>
      </c>
    </row>
    <row r="146" spans="1:10" x14ac:dyDescent="0.25">
      <c r="A146" s="1" t="s">
        <v>300</v>
      </c>
      <c r="B146" s="1" t="s">
        <v>309</v>
      </c>
      <c r="C146" s="1" t="s">
        <v>310</v>
      </c>
      <c r="D146">
        <v>130012</v>
      </c>
      <c r="E146" s="2" t="s">
        <v>13</v>
      </c>
      <c r="F146" s="4" t="s">
        <v>17</v>
      </c>
      <c r="J146" s="3" t="str">
        <f>IF(AND(Tabla11523[[#This Row],[Valor logrado]]&gt;=Tabla11523[[#This Row],[Meta]],Tabla11523[[#This Row],[Valor logrado]]&gt;0,Tabla11523[[#This Row],[Meta]]&gt;0),"Sí","No")</f>
        <v>No</v>
      </c>
    </row>
    <row r="147" spans="1:10" x14ac:dyDescent="0.25">
      <c r="A147" s="1" t="s">
        <v>300</v>
      </c>
      <c r="B147" s="1" t="s">
        <v>311</v>
      </c>
      <c r="C147" s="1" t="s">
        <v>312</v>
      </c>
      <c r="D147">
        <v>130007</v>
      </c>
      <c r="E147" s="2" t="s">
        <v>13</v>
      </c>
      <c r="F147" s="4" t="s">
        <v>17</v>
      </c>
      <c r="J147" s="3" t="str">
        <f>IF(AND(Tabla11523[[#This Row],[Valor logrado]]&gt;=Tabla11523[[#This Row],[Meta]],Tabla11523[[#This Row],[Valor logrado]]&gt;0,Tabla11523[[#This Row],[Meta]]&gt;0),"Sí","No")</f>
        <v>No</v>
      </c>
    </row>
    <row r="148" spans="1:10" x14ac:dyDescent="0.25">
      <c r="A148" s="1" t="s">
        <v>300</v>
      </c>
      <c r="B148" s="1" t="s">
        <v>313</v>
      </c>
      <c r="C148" s="1" t="s">
        <v>314</v>
      </c>
      <c r="D148">
        <v>130011</v>
      </c>
      <c r="E148" s="2" t="s">
        <v>13</v>
      </c>
      <c r="F148" s="4" t="s">
        <v>17</v>
      </c>
      <c r="J148" s="3" t="str">
        <f>IF(AND(Tabla11523[[#This Row],[Valor logrado]]&gt;=Tabla11523[[#This Row],[Meta]],Tabla11523[[#This Row],[Valor logrado]]&gt;0,Tabla11523[[#This Row],[Meta]]&gt;0),"Sí","No")</f>
        <v>No</v>
      </c>
    </row>
    <row r="149" spans="1:10" x14ac:dyDescent="0.25">
      <c r="A149" s="1" t="s">
        <v>300</v>
      </c>
      <c r="B149" s="1" t="s">
        <v>315</v>
      </c>
      <c r="C149" s="1" t="s">
        <v>316</v>
      </c>
      <c r="D149">
        <v>130010</v>
      </c>
      <c r="E149" s="2" t="s">
        <v>13</v>
      </c>
      <c r="F149" s="4" t="s">
        <v>17</v>
      </c>
      <c r="J149" s="3" t="str">
        <f>IF(AND(Tabla11523[[#This Row],[Valor logrado]]&gt;=Tabla11523[[#This Row],[Meta]],Tabla11523[[#This Row],[Valor logrado]]&gt;0,Tabla11523[[#This Row],[Meta]]&gt;0),"Sí","No")</f>
        <v>No</v>
      </c>
    </row>
    <row r="150" spans="1:10" x14ac:dyDescent="0.25">
      <c r="A150" s="1" t="s">
        <v>300</v>
      </c>
      <c r="B150" s="1" t="s">
        <v>317</v>
      </c>
      <c r="C150" s="1" t="s">
        <v>318</v>
      </c>
      <c r="D150">
        <v>130009</v>
      </c>
      <c r="E150" s="2" t="s">
        <v>13</v>
      </c>
      <c r="F150" s="4" t="s">
        <v>17</v>
      </c>
      <c r="J150" s="3" t="str">
        <f>IF(AND(Tabla11523[[#This Row],[Valor logrado]]&gt;=Tabla11523[[#This Row],[Meta]],Tabla11523[[#This Row],[Valor logrado]]&gt;0,Tabla11523[[#This Row],[Meta]]&gt;0),"Sí","No")</f>
        <v>No</v>
      </c>
    </row>
    <row r="151" spans="1:10" x14ac:dyDescent="0.25">
      <c r="A151" s="1" t="s">
        <v>300</v>
      </c>
      <c r="B151" s="1" t="s">
        <v>319</v>
      </c>
      <c r="C151" s="1" t="s">
        <v>320</v>
      </c>
      <c r="D151">
        <v>130004</v>
      </c>
      <c r="E151" s="2" t="s">
        <v>13</v>
      </c>
      <c r="F151" s="4" t="s">
        <v>17</v>
      </c>
      <c r="J151" s="3" t="str">
        <f>IF(AND(Tabla11523[[#This Row],[Valor logrado]]&gt;=Tabla11523[[#This Row],[Meta]],Tabla11523[[#This Row],[Valor logrado]]&gt;0,Tabla11523[[#This Row],[Meta]]&gt;0),"Sí","No")</f>
        <v>No</v>
      </c>
    </row>
    <row r="152" spans="1:10" x14ac:dyDescent="0.25">
      <c r="A152" s="1" t="s">
        <v>300</v>
      </c>
      <c r="B152" s="1" t="s">
        <v>321</v>
      </c>
      <c r="C152" s="1" t="s">
        <v>322</v>
      </c>
      <c r="D152">
        <v>130006</v>
      </c>
      <c r="E152" s="2" t="s">
        <v>13</v>
      </c>
      <c r="F152" s="4" t="s">
        <v>17</v>
      </c>
      <c r="J152" s="3" t="str">
        <f>IF(AND(Tabla11523[[#This Row],[Valor logrado]]&gt;=Tabla11523[[#This Row],[Meta]],Tabla11523[[#This Row],[Valor logrado]]&gt;0,Tabla11523[[#This Row],[Meta]]&gt;0),"Sí","No")</f>
        <v>No</v>
      </c>
    </row>
    <row r="153" spans="1:10" x14ac:dyDescent="0.25">
      <c r="A153" s="1" t="s">
        <v>300</v>
      </c>
      <c r="B153" s="1" t="s">
        <v>323</v>
      </c>
      <c r="C153" s="1" t="s">
        <v>324</v>
      </c>
      <c r="D153">
        <v>130002</v>
      </c>
      <c r="E153" s="2" t="s">
        <v>13</v>
      </c>
      <c r="F153" s="4" t="s">
        <v>17</v>
      </c>
      <c r="J153" s="3" t="str">
        <f>IF(AND(Tabla11523[[#This Row],[Valor logrado]]&gt;=Tabla11523[[#This Row],[Meta]],Tabla11523[[#This Row],[Valor logrado]]&gt;0,Tabla11523[[#This Row],[Meta]]&gt;0),"Sí","No")</f>
        <v>No</v>
      </c>
    </row>
    <row r="154" spans="1:10" x14ac:dyDescent="0.25">
      <c r="A154" s="1" t="s">
        <v>300</v>
      </c>
      <c r="B154" s="1" t="s">
        <v>325</v>
      </c>
      <c r="C154" s="1" t="s">
        <v>326</v>
      </c>
      <c r="D154">
        <v>130014</v>
      </c>
      <c r="E154" s="2" t="s">
        <v>13</v>
      </c>
      <c r="F154" s="4" t="s">
        <v>17</v>
      </c>
      <c r="J154" s="3" t="str">
        <f>IF(AND(Tabla11523[[#This Row],[Valor logrado]]&gt;=Tabla11523[[#This Row],[Meta]],Tabla11523[[#This Row],[Valor logrado]]&gt;0,Tabla11523[[#This Row],[Meta]]&gt;0),"Sí","No")</f>
        <v>No</v>
      </c>
    </row>
    <row r="155" spans="1:10" x14ac:dyDescent="0.25">
      <c r="A155" s="1" t="s">
        <v>300</v>
      </c>
      <c r="B155" s="1" t="s">
        <v>327</v>
      </c>
      <c r="C155" s="1" t="s">
        <v>328</v>
      </c>
      <c r="D155">
        <v>130015</v>
      </c>
      <c r="E155" s="2" t="s">
        <v>13</v>
      </c>
      <c r="F155" s="4" t="s">
        <v>17</v>
      </c>
      <c r="J155" s="3" t="str">
        <f>IF(AND(Tabla11523[[#This Row],[Valor logrado]]&gt;=Tabla11523[[#This Row],[Meta]],Tabla11523[[#This Row],[Valor logrado]]&gt;0,Tabla11523[[#This Row],[Meta]]&gt;0),"Sí","No")</f>
        <v>No</v>
      </c>
    </row>
    <row r="156" spans="1:10" x14ac:dyDescent="0.25">
      <c r="A156" s="1" t="s">
        <v>300</v>
      </c>
      <c r="B156" s="1" t="s">
        <v>329</v>
      </c>
      <c r="C156" s="1" t="s">
        <v>330</v>
      </c>
      <c r="D156">
        <v>130016</v>
      </c>
      <c r="E156" s="2" t="s">
        <v>13</v>
      </c>
      <c r="F156" s="4" t="s">
        <v>17</v>
      </c>
      <c r="J156" s="3" t="str">
        <f>IF(AND(Tabla11523[[#This Row],[Valor logrado]]&gt;=Tabla11523[[#This Row],[Meta]],Tabla11523[[#This Row],[Valor logrado]]&gt;0,Tabla11523[[#This Row],[Meta]]&gt;0),"Sí","No")</f>
        <v>No</v>
      </c>
    </row>
    <row r="157" spans="1:10" x14ac:dyDescent="0.25">
      <c r="A157" s="1" t="s">
        <v>300</v>
      </c>
      <c r="B157" s="1" t="s">
        <v>331</v>
      </c>
      <c r="C157" s="1" t="s">
        <v>332</v>
      </c>
      <c r="D157">
        <v>130017</v>
      </c>
      <c r="E157" s="2" t="s">
        <v>13</v>
      </c>
      <c r="F157" s="4" t="s">
        <v>17</v>
      </c>
      <c r="J157" s="3" t="str">
        <f>IF(AND(Tabla11523[[#This Row],[Valor logrado]]&gt;=Tabla11523[[#This Row],[Meta]],Tabla11523[[#This Row],[Valor logrado]]&gt;0,Tabla11523[[#This Row],[Meta]]&gt;0),"Sí","No")</f>
        <v>No</v>
      </c>
    </row>
    <row r="158" spans="1:10" x14ac:dyDescent="0.25">
      <c r="A158" s="1" t="s">
        <v>333</v>
      </c>
      <c r="B158" s="1" t="s">
        <v>334</v>
      </c>
      <c r="C158" s="1" t="s">
        <v>335</v>
      </c>
      <c r="D158">
        <v>140001</v>
      </c>
      <c r="E158" s="2" t="s">
        <v>13</v>
      </c>
      <c r="F158" s="4" t="s">
        <v>17</v>
      </c>
      <c r="J158" s="3" t="str">
        <f>IF(AND(Tabla11523[[#This Row],[Valor logrado]]&gt;=Tabla11523[[#This Row],[Meta]],Tabla11523[[#This Row],[Valor logrado]]&gt;0,Tabla11523[[#This Row],[Meta]]&gt;0),"Sí","No")</f>
        <v>No</v>
      </c>
    </row>
    <row r="159" spans="1:10" x14ac:dyDescent="0.25">
      <c r="A159" s="1" t="s">
        <v>333</v>
      </c>
      <c r="B159" s="1" t="s">
        <v>336</v>
      </c>
      <c r="C159" s="1" t="s">
        <v>337</v>
      </c>
      <c r="D159">
        <v>140003</v>
      </c>
      <c r="E159" s="2" t="s">
        <v>13</v>
      </c>
      <c r="F159" s="4" t="s">
        <v>17</v>
      </c>
      <c r="J159" s="3" t="str">
        <f>IF(AND(Tabla11523[[#This Row],[Valor logrado]]&gt;=Tabla11523[[#This Row],[Meta]],Tabla11523[[#This Row],[Valor logrado]]&gt;0,Tabla11523[[#This Row],[Meta]]&gt;0),"Sí","No")</f>
        <v>No</v>
      </c>
    </row>
    <row r="160" spans="1:10" x14ac:dyDescent="0.25">
      <c r="A160" s="1" t="s">
        <v>333</v>
      </c>
      <c r="B160" s="1" t="s">
        <v>338</v>
      </c>
      <c r="C160" s="1" t="s">
        <v>339</v>
      </c>
      <c r="D160">
        <v>140002</v>
      </c>
      <c r="E160" s="2" t="s">
        <v>13</v>
      </c>
      <c r="F160" s="4" t="s">
        <v>17</v>
      </c>
      <c r="J160" s="3" t="str">
        <f>IF(AND(Tabla11523[[#This Row],[Valor logrado]]&gt;=Tabla11523[[#This Row],[Meta]],Tabla11523[[#This Row],[Valor logrado]]&gt;0,Tabla11523[[#This Row],[Meta]]&gt;0),"Sí","No")</f>
        <v>No</v>
      </c>
    </row>
    <row r="161" spans="1:10" ht="25.5" x14ac:dyDescent="0.25">
      <c r="A161" s="1" t="s">
        <v>333</v>
      </c>
      <c r="B161" s="1" t="s">
        <v>340</v>
      </c>
      <c r="C161" s="1" t="s">
        <v>341</v>
      </c>
      <c r="D161">
        <v>140000</v>
      </c>
      <c r="E161" s="2" t="s">
        <v>91</v>
      </c>
      <c r="F161" s="4">
        <v>1</v>
      </c>
      <c r="J161" s="3" t="str">
        <f>IF(AND(Tabla11523[[#This Row],[Valor logrado]]&gt;=Tabla11523[[#This Row],[Meta]],Tabla11523[[#This Row],[Valor logrado]]&gt;0,Tabla11523[[#This Row],[Meta]]&gt;0),"Sí","No")</f>
        <v>No</v>
      </c>
    </row>
    <row r="162" spans="1:10" x14ac:dyDescent="0.25">
      <c r="A162" s="1" t="s">
        <v>342</v>
      </c>
      <c r="B162" s="1" t="s">
        <v>343</v>
      </c>
      <c r="C162" s="1" t="s">
        <v>344</v>
      </c>
      <c r="D162">
        <v>160001</v>
      </c>
      <c r="E162" s="2" t="s">
        <v>33</v>
      </c>
      <c r="F162" s="4" t="s">
        <v>17</v>
      </c>
      <c r="J162" s="3" t="str">
        <f>IF(AND(Tabla11523[[#This Row],[Valor logrado]]&gt;=Tabla11523[[#This Row],[Meta]],Tabla11523[[#This Row],[Valor logrado]]&gt;0,Tabla11523[[#This Row],[Meta]]&gt;0),"Sí","No")</f>
        <v>No</v>
      </c>
    </row>
    <row r="163" spans="1:10" x14ac:dyDescent="0.25">
      <c r="A163" s="1" t="s">
        <v>342</v>
      </c>
      <c r="B163" s="1" t="s">
        <v>343</v>
      </c>
      <c r="C163" s="1" t="s">
        <v>345</v>
      </c>
      <c r="D163">
        <v>160000</v>
      </c>
      <c r="E163" s="2" t="s">
        <v>16</v>
      </c>
      <c r="F163" s="4">
        <v>1</v>
      </c>
      <c r="J163" s="3" t="str">
        <f>IF(AND(Tabla11523[[#This Row],[Valor logrado]]&gt;=Tabla11523[[#This Row],[Meta]],Tabla11523[[#This Row],[Valor logrado]]&gt;0,Tabla11523[[#This Row],[Meta]]&gt;0),"Sí","No")</f>
        <v>No</v>
      </c>
    </row>
    <row r="164" spans="1:10" ht="25.5" x14ac:dyDescent="0.25">
      <c r="A164" s="1" t="s">
        <v>342</v>
      </c>
      <c r="B164" s="1" t="s">
        <v>346</v>
      </c>
      <c r="C164" s="1" t="s">
        <v>347</v>
      </c>
      <c r="D164">
        <v>160002</v>
      </c>
      <c r="E164" s="2" t="s">
        <v>13</v>
      </c>
      <c r="F164" s="4" t="s">
        <v>17</v>
      </c>
      <c r="J164" s="3" t="str">
        <f>IF(AND(Tabla11523[[#This Row],[Valor logrado]]&gt;=Tabla11523[[#This Row],[Meta]],Tabla11523[[#This Row],[Valor logrado]]&gt;0,Tabla11523[[#This Row],[Meta]]&gt;0),"Sí","No")</f>
        <v>No</v>
      </c>
    </row>
    <row r="165" spans="1:10" x14ac:dyDescent="0.25">
      <c r="A165" s="1" t="s">
        <v>342</v>
      </c>
      <c r="B165" s="1" t="s">
        <v>348</v>
      </c>
      <c r="C165" s="1" t="s">
        <v>349</v>
      </c>
      <c r="D165">
        <v>160007</v>
      </c>
      <c r="E165" s="2" t="s">
        <v>13</v>
      </c>
      <c r="F165" s="4" t="s">
        <v>17</v>
      </c>
      <c r="J165" s="3" t="str">
        <f>IF(AND(Tabla11523[[#This Row],[Valor logrado]]&gt;=Tabla11523[[#This Row],[Meta]],Tabla11523[[#This Row],[Valor logrado]]&gt;0,Tabla11523[[#This Row],[Meta]]&gt;0),"Sí","No")</f>
        <v>No</v>
      </c>
    </row>
    <row r="166" spans="1:10" ht="25.5" x14ac:dyDescent="0.25">
      <c r="A166" s="1" t="s">
        <v>342</v>
      </c>
      <c r="B166" s="1" t="s">
        <v>350</v>
      </c>
      <c r="C166" s="1" t="s">
        <v>351</v>
      </c>
      <c r="D166">
        <v>160005</v>
      </c>
      <c r="E166" s="2" t="s">
        <v>13</v>
      </c>
      <c r="F166" s="4" t="s">
        <v>17</v>
      </c>
      <c r="J166" s="3" t="str">
        <f>IF(AND(Tabla11523[[#This Row],[Valor logrado]]&gt;=Tabla11523[[#This Row],[Meta]],Tabla11523[[#This Row],[Valor logrado]]&gt;0,Tabla11523[[#This Row],[Meta]]&gt;0),"Sí","No")</f>
        <v>No</v>
      </c>
    </row>
    <row r="167" spans="1:10" x14ac:dyDescent="0.25">
      <c r="A167" s="1" t="s">
        <v>342</v>
      </c>
      <c r="B167" s="1" t="s">
        <v>352</v>
      </c>
      <c r="C167" s="1" t="s">
        <v>353</v>
      </c>
      <c r="D167">
        <v>160006</v>
      </c>
      <c r="E167" s="2" t="s">
        <v>13</v>
      </c>
      <c r="F167" s="4" t="s">
        <v>17</v>
      </c>
      <c r="J167" s="3" t="str">
        <f>IF(AND(Tabla11523[[#This Row],[Valor logrado]]&gt;=Tabla11523[[#This Row],[Meta]],Tabla11523[[#This Row],[Valor logrado]]&gt;0,Tabla11523[[#This Row],[Meta]]&gt;0),"Sí","No")</f>
        <v>No</v>
      </c>
    </row>
    <row r="168" spans="1:10" x14ac:dyDescent="0.25">
      <c r="A168" s="1" t="s">
        <v>342</v>
      </c>
      <c r="B168" s="1" t="s">
        <v>354</v>
      </c>
      <c r="C168" s="1" t="s">
        <v>355</v>
      </c>
      <c r="D168">
        <v>160004</v>
      </c>
      <c r="E168" s="2" t="s">
        <v>13</v>
      </c>
      <c r="F168" s="4" t="s">
        <v>17</v>
      </c>
      <c r="J168" s="3" t="str">
        <f>IF(AND(Tabla11523[[#This Row],[Valor logrado]]&gt;=Tabla11523[[#This Row],[Meta]],Tabla11523[[#This Row],[Valor logrado]]&gt;0,Tabla11523[[#This Row],[Meta]]&gt;0),"Sí","No")</f>
        <v>No</v>
      </c>
    </row>
    <row r="169" spans="1:10" ht="25.5" x14ac:dyDescent="0.25">
      <c r="A169" s="1" t="s">
        <v>342</v>
      </c>
      <c r="B169" s="1" t="s">
        <v>356</v>
      </c>
      <c r="C169" s="1" t="s">
        <v>357</v>
      </c>
      <c r="D169">
        <v>160003</v>
      </c>
      <c r="E169" s="2" t="s">
        <v>13</v>
      </c>
      <c r="F169" s="4" t="s">
        <v>17</v>
      </c>
      <c r="J169" s="3" t="str">
        <f>IF(AND(Tabla11523[[#This Row],[Valor logrado]]&gt;=Tabla11523[[#This Row],[Meta]],Tabla11523[[#This Row],[Valor logrado]]&gt;0,Tabla11523[[#This Row],[Meta]]&gt;0),"Sí","No")</f>
        <v>No</v>
      </c>
    </row>
    <row r="170" spans="1:10" x14ac:dyDescent="0.25">
      <c r="A170" s="1" t="s">
        <v>342</v>
      </c>
      <c r="B170" s="1" t="s">
        <v>358</v>
      </c>
      <c r="C170" s="1" t="s">
        <v>359</v>
      </c>
      <c r="D170">
        <v>160008</v>
      </c>
      <c r="E170" s="2" t="s">
        <v>13</v>
      </c>
      <c r="F170" s="4" t="s">
        <v>17</v>
      </c>
      <c r="J170" s="3" t="str">
        <f>IF(AND(Tabla11523[[#This Row],[Valor logrado]]&gt;=Tabla11523[[#This Row],[Meta]],Tabla11523[[#This Row],[Valor logrado]]&gt;0,Tabla11523[[#This Row],[Meta]]&gt;0),"Sí","No")</f>
        <v>No</v>
      </c>
    </row>
    <row r="171" spans="1:10" x14ac:dyDescent="0.25">
      <c r="A171" s="1" t="s">
        <v>360</v>
      </c>
      <c r="B171" s="1" t="s">
        <v>361</v>
      </c>
      <c r="C171" s="1" t="s">
        <v>362</v>
      </c>
      <c r="D171">
        <v>170003</v>
      </c>
      <c r="E171" s="2" t="s">
        <v>33</v>
      </c>
      <c r="F171" s="4" t="s">
        <v>17</v>
      </c>
      <c r="J171" s="3" t="str">
        <f>IF(AND(Tabla11523[[#This Row],[Valor logrado]]&gt;=Tabla11523[[#This Row],[Meta]],Tabla11523[[#This Row],[Valor logrado]]&gt;0,Tabla11523[[#This Row],[Meta]]&gt;0),"Sí","No")</f>
        <v>No</v>
      </c>
    </row>
    <row r="172" spans="1:10" x14ac:dyDescent="0.25">
      <c r="A172" s="1" t="s">
        <v>360</v>
      </c>
      <c r="B172" s="1" t="s">
        <v>361</v>
      </c>
      <c r="C172" s="1" t="s">
        <v>363</v>
      </c>
      <c r="D172">
        <v>170000</v>
      </c>
      <c r="E172" s="2" t="s">
        <v>16</v>
      </c>
      <c r="F172" s="4">
        <v>1</v>
      </c>
      <c r="J172" s="3" t="str">
        <f>IF(AND(Tabla11523[[#This Row],[Valor logrado]]&gt;=Tabla11523[[#This Row],[Meta]],Tabla11523[[#This Row],[Valor logrado]]&gt;0,Tabla11523[[#This Row],[Meta]]&gt;0),"Sí","No")</f>
        <v>No</v>
      </c>
    </row>
    <row r="173" spans="1:10" x14ac:dyDescent="0.25">
      <c r="A173" s="1" t="s">
        <v>360</v>
      </c>
      <c r="B173" s="1" t="s">
        <v>361</v>
      </c>
      <c r="C173" s="1" t="s">
        <v>364</v>
      </c>
      <c r="D173">
        <v>170002</v>
      </c>
      <c r="E173" s="2" t="s">
        <v>33</v>
      </c>
      <c r="F173" s="4" t="s">
        <v>17</v>
      </c>
      <c r="J173" s="3" t="str">
        <f>IF(AND(Tabla11523[[#This Row],[Valor logrado]]&gt;=Tabla11523[[#This Row],[Meta]],Tabla11523[[#This Row],[Valor logrado]]&gt;0,Tabla11523[[#This Row],[Meta]]&gt;0),"Sí","No")</f>
        <v>No</v>
      </c>
    </row>
    <row r="174" spans="1:10" x14ac:dyDescent="0.25">
      <c r="A174" s="1" t="s">
        <v>360</v>
      </c>
      <c r="B174" s="1" t="s">
        <v>361</v>
      </c>
      <c r="C174" s="1" t="s">
        <v>365</v>
      </c>
      <c r="D174">
        <v>170001</v>
      </c>
      <c r="E174" s="2" t="s">
        <v>33</v>
      </c>
      <c r="F174" s="4" t="s">
        <v>17</v>
      </c>
      <c r="J174" s="3" t="str">
        <f>IF(AND(Tabla11523[[#This Row],[Valor logrado]]&gt;=Tabla11523[[#This Row],[Meta]],Tabla11523[[#This Row],[Valor logrado]]&gt;0,Tabla11523[[#This Row],[Meta]]&gt;0),"Sí","No")</f>
        <v>No</v>
      </c>
    </row>
    <row r="175" spans="1:10" x14ac:dyDescent="0.25">
      <c r="A175" s="1" t="s">
        <v>366</v>
      </c>
      <c r="B175" s="1" t="s">
        <v>367</v>
      </c>
      <c r="C175" s="1" t="s">
        <v>368</v>
      </c>
      <c r="D175">
        <v>180000</v>
      </c>
      <c r="E175" s="2" t="s">
        <v>91</v>
      </c>
      <c r="F175" s="4">
        <v>1</v>
      </c>
      <c r="J175" s="3" t="str">
        <f>IF(AND(Tabla11523[[#This Row],[Valor logrado]]&gt;=Tabla11523[[#This Row],[Meta]],Tabla11523[[#This Row],[Valor logrado]]&gt;0,Tabla11523[[#This Row],[Meta]]&gt;0),"Sí","No")</f>
        <v>No</v>
      </c>
    </row>
    <row r="176" spans="1:10" ht="25.5" x14ac:dyDescent="0.25">
      <c r="A176" s="1" t="s">
        <v>366</v>
      </c>
      <c r="B176" s="1" t="s">
        <v>367</v>
      </c>
      <c r="C176" s="1" t="s">
        <v>369</v>
      </c>
      <c r="D176">
        <v>180005</v>
      </c>
      <c r="E176" s="2" t="s">
        <v>33</v>
      </c>
      <c r="F176" s="4" t="s">
        <v>17</v>
      </c>
      <c r="J176" s="3" t="str">
        <f>IF(AND(Tabla11523[[#This Row],[Valor logrado]]&gt;=Tabla11523[[#This Row],[Meta]],Tabla11523[[#This Row],[Valor logrado]]&gt;0,Tabla11523[[#This Row],[Meta]]&gt;0),"Sí","No")</f>
        <v>No</v>
      </c>
    </row>
    <row r="177" spans="1:10" x14ac:dyDescent="0.25">
      <c r="A177" s="1" t="s">
        <v>366</v>
      </c>
      <c r="B177" s="1" t="s">
        <v>370</v>
      </c>
      <c r="C177" s="1" t="s">
        <v>371</v>
      </c>
      <c r="D177">
        <v>180003</v>
      </c>
      <c r="E177" s="2" t="s">
        <v>13</v>
      </c>
      <c r="F177" s="4" t="s">
        <v>17</v>
      </c>
      <c r="J177" s="3" t="str">
        <f>IF(AND(Tabla11523[[#This Row],[Valor logrado]]&gt;=Tabla11523[[#This Row],[Meta]],Tabla11523[[#This Row],[Valor logrado]]&gt;0,Tabla11523[[#This Row],[Meta]]&gt;0),"Sí","No")</f>
        <v>No</v>
      </c>
    </row>
    <row r="178" spans="1:10" x14ac:dyDescent="0.25">
      <c r="A178" s="1" t="s">
        <v>366</v>
      </c>
      <c r="B178" s="1" t="s">
        <v>372</v>
      </c>
      <c r="C178" s="1" t="s">
        <v>373</v>
      </c>
      <c r="D178">
        <v>180001</v>
      </c>
      <c r="E178" s="2" t="s">
        <v>13</v>
      </c>
      <c r="F178" s="4" t="s">
        <v>17</v>
      </c>
      <c r="J178" s="3" t="str">
        <f>IF(AND(Tabla11523[[#This Row],[Valor logrado]]&gt;=Tabla11523[[#This Row],[Meta]],Tabla11523[[#This Row],[Valor logrado]]&gt;0,Tabla11523[[#This Row],[Meta]]&gt;0),"Sí","No")</f>
        <v>No</v>
      </c>
    </row>
    <row r="179" spans="1:10" x14ac:dyDescent="0.25">
      <c r="A179" s="1" t="s">
        <v>366</v>
      </c>
      <c r="B179" s="1" t="s">
        <v>374</v>
      </c>
      <c r="C179" s="1" t="s">
        <v>375</v>
      </c>
      <c r="D179">
        <v>180002</v>
      </c>
      <c r="E179" s="2" t="s">
        <v>13</v>
      </c>
      <c r="F179" s="4" t="s">
        <v>17</v>
      </c>
      <c r="J179" s="3" t="str">
        <f>IF(AND(Tabla11523[[#This Row],[Valor logrado]]&gt;=Tabla11523[[#This Row],[Meta]],Tabla11523[[#This Row],[Valor logrado]]&gt;0,Tabla11523[[#This Row],[Meta]]&gt;0),"Sí","No")</f>
        <v>No</v>
      </c>
    </row>
    <row r="180" spans="1:10" x14ac:dyDescent="0.25">
      <c r="A180" s="1" t="s">
        <v>376</v>
      </c>
      <c r="B180" s="1" t="s">
        <v>377</v>
      </c>
      <c r="C180" s="1" t="s">
        <v>378</v>
      </c>
      <c r="D180">
        <v>190000</v>
      </c>
      <c r="E180" s="2" t="s">
        <v>16</v>
      </c>
      <c r="F180" s="4">
        <v>1</v>
      </c>
      <c r="J180" s="3" t="str">
        <f>IF(AND(Tabla11523[[#This Row],[Valor logrado]]&gt;=Tabla11523[[#This Row],[Meta]],Tabla11523[[#This Row],[Valor logrado]]&gt;0,Tabla11523[[#This Row],[Meta]]&gt;0),"Sí","No")</f>
        <v>No</v>
      </c>
    </row>
    <row r="181" spans="1:10" x14ac:dyDescent="0.25">
      <c r="A181" s="1" t="s">
        <v>376</v>
      </c>
      <c r="B181" s="1" t="s">
        <v>379</v>
      </c>
      <c r="C181" s="1" t="s">
        <v>380</v>
      </c>
      <c r="D181">
        <v>190006</v>
      </c>
      <c r="E181" s="2" t="s">
        <v>33</v>
      </c>
      <c r="F181" s="4" t="s">
        <v>17</v>
      </c>
      <c r="J181" s="3" t="str">
        <f>IF(AND(Tabla11523[[#This Row],[Valor logrado]]&gt;=Tabla11523[[#This Row],[Meta]],Tabla11523[[#This Row],[Valor logrado]]&gt;0,Tabla11523[[#This Row],[Meta]]&gt;0),"Sí","No")</f>
        <v>No</v>
      </c>
    </row>
    <row r="182" spans="1:10" x14ac:dyDescent="0.25">
      <c r="A182" s="1" t="s">
        <v>376</v>
      </c>
      <c r="B182" s="1" t="s">
        <v>379</v>
      </c>
      <c r="C182" s="1" t="s">
        <v>381</v>
      </c>
      <c r="D182">
        <v>190003</v>
      </c>
      <c r="E182" s="2" t="s">
        <v>13</v>
      </c>
      <c r="F182" s="4" t="s">
        <v>17</v>
      </c>
      <c r="J182" s="3" t="str">
        <f>IF(AND(Tabla11523[[#This Row],[Valor logrado]]&gt;=Tabla11523[[#This Row],[Meta]],Tabla11523[[#This Row],[Valor logrado]]&gt;0,Tabla11523[[#This Row],[Meta]]&gt;0),"Sí","No")</f>
        <v>No</v>
      </c>
    </row>
    <row r="183" spans="1:10" x14ac:dyDescent="0.25">
      <c r="A183" s="1" t="s">
        <v>376</v>
      </c>
      <c r="B183" s="1" t="s">
        <v>382</v>
      </c>
      <c r="C183" s="1" t="s">
        <v>383</v>
      </c>
      <c r="D183">
        <v>190002</v>
      </c>
      <c r="E183" s="2" t="s">
        <v>13</v>
      </c>
      <c r="F183" s="4" t="s">
        <v>17</v>
      </c>
      <c r="J183" s="3" t="str">
        <f>IF(AND(Tabla11523[[#This Row],[Valor logrado]]&gt;=Tabla11523[[#This Row],[Meta]],Tabla11523[[#This Row],[Valor logrado]]&gt;0,Tabla11523[[#This Row],[Meta]]&gt;0),"Sí","No")</f>
        <v>No</v>
      </c>
    </row>
    <row r="184" spans="1:10" x14ac:dyDescent="0.25">
      <c r="A184" s="1" t="s">
        <v>376</v>
      </c>
      <c r="B184" s="1" t="s">
        <v>384</v>
      </c>
      <c r="C184" s="1" t="s">
        <v>385</v>
      </c>
      <c r="D184">
        <v>190001</v>
      </c>
      <c r="E184" s="2" t="s">
        <v>13</v>
      </c>
      <c r="F184" s="4" t="s">
        <v>17</v>
      </c>
      <c r="J184" s="3" t="str">
        <f>IF(AND(Tabla11523[[#This Row],[Valor logrado]]&gt;=Tabla11523[[#This Row],[Meta]],Tabla11523[[#This Row],[Valor logrado]]&gt;0,Tabla11523[[#This Row],[Meta]]&gt;0),"Sí","No")</f>
        <v>No</v>
      </c>
    </row>
    <row r="185" spans="1:10" x14ac:dyDescent="0.25">
      <c r="A185" s="1" t="s">
        <v>386</v>
      </c>
      <c r="B185" s="1" t="s">
        <v>387</v>
      </c>
      <c r="C185" s="1" t="s">
        <v>388</v>
      </c>
      <c r="D185">
        <v>200004</v>
      </c>
      <c r="E185" s="2" t="s">
        <v>33</v>
      </c>
      <c r="F185" s="4" t="s">
        <v>17</v>
      </c>
      <c r="J185" s="3" t="str">
        <f>IF(AND(Tabla11523[[#This Row],[Valor logrado]]&gt;=Tabla11523[[#This Row],[Meta]],Tabla11523[[#This Row],[Valor logrado]]&gt;0,Tabla11523[[#This Row],[Meta]]&gt;0),"Sí","No")</f>
        <v>No</v>
      </c>
    </row>
    <row r="186" spans="1:10" x14ac:dyDescent="0.25">
      <c r="A186" s="1" t="s">
        <v>386</v>
      </c>
      <c r="B186" s="1" t="s">
        <v>387</v>
      </c>
      <c r="C186" s="1" t="s">
        <v>389</v>
      </c>
      <c r="D186">
        <v>200003</v>
      </c>
      <c r="E186" s="2" t="s">
        <v>33</v>
      </c>
      <c r="F186" s="4" t="s">
        <v>17</v>
      </c>
      <c r="J186" s="3" t="str">
        <f>IF(AND(Tabla11523[[#This Row],[Valor logrado]]&gt;=Tabla11523[[#This Row],[Meta]],Tabla11523[[#This Row],[Valor logrado]]&gt;0,Tabla11523[[#This Row],[Meta]]&gt;0),"Sí","No")</f>
        <v>No</v>
      </c>
    </row>
    <row r="187" spans="1:10" x14ac:dyDescent="0.25">
      <c r="A187" s="1" t="s">
        <v>386</v>
      </c>
      <c r="B187" s="1" t="s">
        <v>387</v>
      </c>
      <c r="C187" s="1" t="s">
        <v>390</v>
      </c>
      <c r="D187">
        <v>200000</v>
      </c>
      <c r="E187" s="2" t="s">
        <v>16</v>
      </c>
      <c r="F187" s="4">
        <v>1</v>
      </c>
      <c r="J187" s="3" t="str">
        <f>IF(AND(Tabla11523[[#This Row],[Valor logrado]]&gt;=Tabla11523[[#This Row],[Meta]],Tabla11523[[#This Row],[Valor logrado]]&gt;0,Tabla11523[[#This Row],[Meta]]&gt;0),"Sí","No")</f>
        <v>No</v>
      </c>
    </row>
    <row r="188" spans="1:10" x14ac:dyDescent="0.25">
      <c r="A188" s="1" t="s">
        <v>386</v>
      </c>
      <c r="B188" s="1" t="s">
        <v>387</v>
      </c>
      <c r="C188" s="1" t="s">
        <v>391</v>
      </c>
      <c r="D188">
        <v>200001</v>
      </c>
      <c r="E188" s="2" t="s">
        <v>33</v>
      </c>
      <c r="F188" s="4" t="s">
        <v>17</v>
      </c>
      <c r="J188" s="3" t="str">
        <f>IF(AND(Tabla11523[[#This Row],[Valor logrado]]&gt;=Tabla11523[[#This Row],[Meta]],Tabla11523[[#This Row],[Valor logrado]]&gt;0,Tabla11523[[#This Row],[Meta]]&gt;0),"Sí","No")</f>
        <v>No</v>
      </c>
    </row>
    <row r="189" spans="1:10" x14ac:dyDescent="0.25">
      <c r="A189" s="1" t="s">
        <v>386</v>
      </c>
      <c r="B189" s="1" t="s">
        <v>387</v>
      </c>
      <c r="C189" s="1" t="s">
        <v>392</v>
      </c>
      <c r="D189">
        <v>200002</v>
      </c>
      <c r="E189" s="2" t="s">
        <v>33</v>
      </c>
      <c r="F189" s="4" t="s">
        <v>17</v>
      </c>
      <c r="J189" s="3" t="str">
        <f>IF(AND(Tabla11523[[#This Row],[Valor logrado]]&gt;=Tabla11523[[#This Row],[Meta]],Tabla11523[[#This Row],[Valor logrado]]&gt;0,Tabla11523[[#This Row],[Meta]]&gt;0),"Sí","No")</f>
        <v>No</v>
      </c>
    </row>
    <row r="190" spans="1:10" x14ac:dyDescent="0.25">
      <c r="A190" s="1" t="s">
        <v>386</v>
      </c>
      <c r="B190" s="1" t="s">
        <v>393</v>
      </c>
      <c r="C190" s="1" t="s">
        <v>394</v>
      </c>
      <c r="D190">
        <v>200010</v>
      </c>
      <c r="E190" s="2" t="s">
        <v>13</v>
      </c>
      <c r="F190" s="4" t="s">
        <v>17</v>
      </c>
      <c r="J190" s="3" t="str">
        <f>IF(AND(Tabla11523[[#This Row],[Valor logrado]]&gt;=Tabla11523[[#This Row],[Meta]],Tabla11523[[#This Row],[Valor logrado]]&gt;0,Tabla11523[[#This Row],[Meta]]&gt;0),"Sí","No")</f>
        <v>No</v>
      </c>
    </row>
    <row r="191" spans="1:10" x14ac:dyDescent="0.25">
      <c r="A191" s="1" t="s">
        <v>386</v>
      </c>
      <c r="B191" s="1" t="s">
        <v>395</v>
      </c>
      <c r="C191" s="1" t="s">
        <v>396</v>
      </c>
      <c r="D191">
        <v>200007</v>
      </c>
      <c r="E191" s="2" t="s">
        <v>13</v>
      </c>
      <c r="F191" s="4" t="s">
        <v>17</v>
      </c>
      <c r="J191" s="3" t="str">
        <f>IF(AND(Tabla11523[[#This Row],[Valor logrado]]&gt;=Tabla11523[[#This Row],[Meta]],Tabla11523[[#This Row],[Valor logrado]]&gt;0,Tabla11523[[#This Row],[Meta]]&gt;0),"Sí","No")</f>
        <v>No</v>
      </c>
    </row>
    <row r="192" spans="1:10" x14ac:dyDescent="0.25">
      <c r="A192" s="1" t="s">
        <v>386</v>
      </c>
      <c r="B192" s="1" t="s">
        <v>397</v>
      </c>
      <c r="C192" s="1" t="s">
        <v>398</v>
      </c>
      <c r="D192">
        <v>200009</v>
      </c>
      <c r="E192" s="2" t="s">
        <v>13</v>
      </c>
      <c r="F192" s="4" t="s">
        <v>17</v>
      </c>
      <c r="J192" s="3" t="str">
        <f>IF(AND(Tabla11523[[#This Row],[Valor logrado]]&gt;=Tabla11523[[#This Row],[Meta]],Tabla11523[[#This Row],[Valor logrado]]&gt;0,Tabla11523[[#This Row],[Meta]]&gt;0),"Sí","No")</f>
        <v>No</v>
      </c>
    </row>
    <row r="193" spans="1:10" x14ac:dyDescent="0.25">
      <c r="A193" s="1" t="s">
        <v>386</v>
      </c>
      <c r="B193" s="1" t="s">
        <v>399</v>
      </c>
      <c r="C193" s="1" t="s">
        <v>400</v>
      </c>
      <c r="D193">
        <v>200011</v>
      </c>
      <c r="E193" s="2" t="s">
        <v>13</v>
      </c>
      <c r="F193" s="4" t="s">
        <v>17</v>
      </c>
      <c r="J193" s="3" t="str">
        <f>IF(AND(Tabla11523[[#This Row],[Valor logrado]]&gt;=Tabla11523[[#This Row],[Meta]],Tabla11523[[#This Row],[Valor logrado]]&gt;0,Tabla11523[[#This Row],[Meta]]&gt;0),"Sí","No")</f>
        <v>No</v>
      </c>
    </row>
    <row r="194" spans="1:10" x14ac:dyDescent="0.25">
      <c r="A194" s="1" t="s">
        <v>386</v>
      </c>
      <c r="B194" s="1" t="s">
        <v>401</v>
      </c>
      <c r="C194" s="1" t="s">
        <v>402</v>
      </c>
      <c r="D194">
        <v>200008</v>
      </c>
      <c r="E194" s="2" t="s">
        <v>13</v>
      </c>
      <c r="F194" s="4" t="s">
        <v>17</v>
      </c>
      <c r="J194" s="3" t="str">
        <f>IF(AND(Tabla11523[[#This Row],[Valor logrado]]&gt;=Tabla11523[[#This Row],[Meta]],Tabla11523[[#This Row],[Valor logrado]]&gt;0,Tabla11523[[#This Row],[Meta]]&gt;0),"Sí","No")</f>
        <v>No</v>
      </c>
    </row>
    <row r="195" spans="1:10" x14ac:dyDescent="0.25">
      <c r="A195" s="1" t="s">
        <v>386</v>
      </c>
      <c r="B195" s="1" t="s">
        <v>403</v>
      </c>
      <c r="C195" s="1" t="s">
        <v>404</v>
      </c>
      <c r="D195">
        <v>200005</v>
      </c>
      <c r="E195" s="2" t="s">
        <v>13</v>
      </c>
      <c r="F195" s="4" t="s">
        <v>17</v>
      </c>
      <c r="J195" s="3" t="str">
        <f>IF(AND(Tabla11523[[#This Row],[Valor logrado]]&gt;=Tabla11523[[#This Row],[Meta]],Tabla11523[[#This Row],[Valor logrado]]&gt;0,Tabla11523[[#This Row],[Meta]]&gt;0),"Sí","No")</f>
        <v>No</v>
      </c>
    </row>
    <row r="196" spans="1:10" ht="25.5" x14ac:dyDescent="0.25">
      <c r="A196" s="1" t="s">
        <v>386</v>
      </c>
      <c r="B196" s="1" t="s">
        <v>405</v>
      </c>
      <c r="C196" s="1" t="s">
        <v>406</v>
      </c>
      <c r="D196">
        <v>200006</v>
      </c>
      <c r="E196" s="2" t="s">
        <v>13</v>
      </c>
      <c r="F196" s="4" t="s">
        <v>17</v>
      </c>
      <c r="J196" s="3" t="str">
        <f>IF(AND(Tabla11523[[#This Row],[Valor logrado]]&gt;=Tabla11523[[#This Row],[Meta]],Tabla11523[[#This Row],[Valor logrado]]&gt;0,Tabla11523[[#This Row],[Meta]]&gt;0),"Sí","No")</f>
        <v>No</v>
      </c>
    </row>
    <row r="197" spans="1:10" x14ac:dyDescent="0.25">
      <c r="A197" s="1" t="s">
        <v>386</v>
      </c>
      <c r="B197" s="1" t="s">
        <v>407</v>
      </c>
      <c r="C197" s="1" t="s">
        <v>408</v>
      </c>
      <c r="D197">
        <v>200012</v>
      </c>
      <c r="E197" s="2" t="s">
        <v>13</v>
      </c>
      <c r="F197" s="4" t="s">
        <v>17</v>
      </c>
      <c r="J197" s="3" t="str">
        <f>IF(AND(Tabla11523[[#This Row],[Valor logrado]]&gt;=Tabla11523[[#This Row],[Meta]],Tabla11523[[#This Row],[Valor logrado]]&gt;0,Tabla11523[[#This Row],[Meta]]&gt;0),"Sí","No")</f>
        <v>No</v>
      </c>
    </row>
    <row r="198" spans="1:10" x14ac:dyDescent="0.25">
      <c r="A198" s="1" t="s">
        <v>409</v>
      </c>
      <c r="B198" s="1" t="s">
        <v>410</v>
      </c>
      <c r="C198" s="1" t="s">
        <v>411</v>
      </c>
      <c r="D198">
        <v>210000</v>
      </c>
      <c r="E198" s="2" t="s">
        <v>16</v>
      </c>
      <c r="F198" s="4">
        <v>1</v>
      </c>
      <c r="J198" s="3" t="str">
        <f>IF(AND(Tabla11523[[#This Row],[Valor logrado]]&gt;=Tabla11523[[#This Row],[Meta]],Tabla11523[[#This Row],[Valor logrado]]&gt;0,Tabla11523[[#This Row],[Meta]]&gt;0),"Sí","No")</f>
        <v>No</v>
      </c>
    </row>
    <row r="199" spans="1:10" x14ac:dyDescent="0.25">
      <c r="A199" s="1" t="s">
        <v>409</v>
      </c>
      <c r="B199" s="1" t="s">
        <v>412</v>
      </c>
      <c r="C199" s="1" t="s">
        <v>413</v>
      </c>
      <c r="D199">
        <v>210011</v>
      </c>
      <c r="E199" s="2" t="s">
        <v>13</v>
      </c>
      <c r="F199" s="4" t="s">
        <v>17</v>
      </c>
      <c r="J199" s="3" t="str">
        <f>IF(AND(Tabla11523[[#This Row],[Valor logrado]]&gt;=Tabla11523[[#This Row],[Meta]],Tabla11523[[#This Row],[Valor logrado]]&gt;0,Tabla11523[[#This Row],[Meta]]&gt;0),"Sí","No")</f>
        <v>No</v>
      </c>
    </row>
    <row r="200" spans="1:10" x14ac:dyDescent="0.25">
      <c r="A200" s="1" t="s">
        <v>409</v>
      </c>
      <c r="B200" s="1" t="s">
        <v>414</v>
      </c>
      <c r="C200" s="1" t="s">
        <v>415</v>
      </c>
      <c r="D200">
        <v>210010</v>
      </c>
      <c r="E200" s="2" t="s">
        <v>13</v>
      </c>
      <c r="F200" s="4" t="s">
        <v>17</v>
      </c>
      <c r="J200" s="3" t="str">
        <f>IF(AND(Tabla11523[[#This Row],[Valor logrado]]&gt;=Tabla11523[[#This Row],[Meta]],Tabla11523[[#This Row],[Valor logrado]]&gt;0,Tabla11523[[#This Row],[Meta]]&gt;0),"Sí","No")</f>
        <v>No</v>
      </c>
    </row>
    <row r="201" spans="1:10" x14ac:dyDescent="0.25">
      <c r="A201" s="1" t="s">
        <v>409</v>
      </c>
      <c r="B201" s="1" t="s">
        <v>416</v>
      </c>
      <c r="C201" s="1" t="s">
        <v>417</v>
      </c>
      <c r="D201">
        <v>210002</v>
      </c>
      <c r="E201" s="2" t="s">
        <v>13</v>
      </c>
      <c r="F201" s="4" t="s">
        <v>17</v>
      </c>
      <c r="J201" s="3" t="str">
        <f>IF(AND(Tabla11523[[#This Row],[Valor logrado]]&gt;=Tabla11523[[#This Row],[Meta]],Tabla11523[[#This Row],[Valor logrado]]&gt;0,Tabla11523[[#This Row],[Meta]]&gt;0),"Sí","No")</f>
        <v>No</v>
      </c>
    </row>
    <row r="202" spans="1:10" x14ac:dyDescent="0.25">
      <c r="A202" s="1" t="s">
        <v>409</v>
      </c>
      <c r="B202" s="1" t="s">
        <v>418</v>
      </c>
      <c r="C202" s="1" t="s">
        <v>419</v>
      </c>
      <c r="D202">
        <v>210006</v>
      </c>
      <c r="E202" s="2" t="s">
        <v>13</v>
      </c>
      <c r="F202" s="4" t="s">
        <v>17</v>
      </c>
      <c r="J202" s="3" t="str">
        <f>IF(AND(Tabla11523[[#This Row],[Valor logrado]]&gt;=Tabla11523[[#This Row],[Meta]],Tabla11523[[#This Row],[Valor logrado]]&gt;0,Tabla11523[[#This Row],[Meta]]&gt;0),"Sí","No")</f>
        <v>No</v>
      </c>
    </row>
    <row r="203" spans="1:10" x14ac:dyDescent="0.25">
      <c r="A203" s="1" t="s">
        <v>409</v>
      </c>
      <c r="B203" s="1" t="s">
        <v>420</v>
      </c>
      <c r="C203" s="1" t="s">
        <v>421</v>
      </c>
      <c r="D203">
        <v>210007</v>
      </c>
      <c r="E203" s="2" t="s">
        <v>13</v>
      </c>
      <c r="F203" s="4" t="s">
        <v>17</v>
      </c>
      <c r="J203" s="3" t="str">
        <f>IF(AND(Tabla11523[[#This Row],[Valor logrado]]&gt;=Tabla11523[[#This Row],[Meta]],Tabla11523[[#This Row],[Valor logrado]]&gt;0,Tabla11523[[#This Row],[Meta]]&gt;0),"Sí","No")</f>
        <v>No</v>
      </c>
    </row>
    <row r="204" spans="1:10" x14ac:dyDescent="0.25">
      <c r="A204" s="1" t="s">
        <v>409</v>
      </c>
      <c r="B204" s="1" t="s">
        <v>422</v>
      </c>
      <c r="C204" s="1" t="s">
        <v>423</v>
      </c>
      <c r="D204">
        <v>210004</v>
      </c>
      <c r="E204" s="2" t="s">
        <v>13</v>
      </c>
      <c r="F204" s="4" t="s">
        <v>17</v>
      </c>
      <c r="J204" s="3" t="str">
        <f>IF(AND(Tabla11523[[#This Row],[Valor logrado]]&gt;=Tabla11523[[#This Row],[Meta]],Tabla11523[[#This Row],[Valor logrado]]&gt;0,Tabla11523[[#This Row],[Meta]]&gt;0),"Sí","No")</f>
        <v>No</v>
      </c>
    </row>
    <row r="205" spans="1:10" x14ac:dyDescent="0.25">
      <c r="A205" s="1" t="s">
        <v>409</v>
      </c>
      <c r="B205" s="1" t="s">
        <v>424</v>
      </c>
      <c r="C205" s="1" t="s">
        <v>425</v>
      </c>
      <c r="D205">
        <v>210005</v>
      </c>
      <c r="E205" s="2" t="s">
        <v>13</v>
      </c>
      <c r="F205" s="4" t="s">
        <v>17</v>
      </c>
      <c r="J205" s="3" t="str">
        <f>IF(AND(Tabla11523[[#This Row],[Valor logrado]]&gt;=Tabla11523[[#This Row],[Meta]],Tabla11523[[#This Row],[Valor logrado]]&gt;0,Tabla11523[[#This Row],[Meta]]&gt;0),"Sí","No")</f>
        <v>No</v>
      </c>
    </row>
    <row r="206" spans="1:10" x14ac:dyDescent="0.25">
      <c r="A206" s="1" t="s">
        <v>409</v>
      </c>
      <c r="B206" s="1" t="s">
        <v>426</v>
      </c>
      <c r="C206" s="1" t="s">
        <v>427</v>
      </c>
      <c r="D206">
        <v>210013</v>
      </c>
      <c r="E206" s="2" t="s">
        <v>13</v>
      </c>
      <c r="F206" s="4" t="s">
        <v>17</v>
      </c>
      <c r="J206" s="3" t="str">
        <f>IF(AND(Tabla11523[[#This Row],[Valor logrado]]&gt;=Tabla11523[[#This Row],[Meta]],Tabla11523[[#This Row],[Valor logrado]]&gt;0,Tabla11523[[#This Row],[Meta]]&gt;0),"Sí","No")</f>
        <v>No</v>
      </c>
    </row>
    <row r="207" spans="1:10" x14ac:dyDescent="0.25">
      <c r="A207" s="1" t="s">
        <v>409</v>
      </c>
      <c r="B207" s="1" t="s">
        <v>428</v>
      </c>
      <c r="C207" s="1" t="s">
        <v>429</v>
      </c>
      <c r="D207">
        <v>210003</v>
      </c>
      <c r="E207" s="2" t="s">
        <v>13</v>
      </c>
      <c r="F207" s="4" t="s">
        <v>17</v>
      </c>
      <c r="J207" s="3" t="str">
        <f>IF(AND(Tabla11523[[#This Row],[Valor logrado]]&gt;=Tabla11523[[#This Row],[Meta]],Tabla11523[[#This Row],[Valor logrado]]&gt;0,Tabla11523[[#This Row],[Meta]]&gt;0),"Sí","No")</f>
        <v>No</v>
      </c>
    </row>
    <row r="208" spans="1:10" x14ac:dyDescent="0.25">
      <c r="A208" s="1" t="s">
        <v>409</v>
      </c>
      <c r="B208" s="1" t="s">
        <v>430</v>
      </c>
      <c r="C208" s="1" t="s">
        <v>431</v>
      </c>
      <c r="D208">
        <v>210012</v>
      </c>
      <c r="E208" s="2" t="s">
        <v>13</v>
      </c>
      <c r="F208" s="4" t="s">
        <v>17</v>
      </c>
      <c r="J208" s="3" t="str">
        <f>IF(AND(Tabla11523[[#This Row],[Valor logrado]]&gt;=Tabla11523[[#This Row],[Meta]],Tabla11523[[#This Row],[Valor logrado]]&gt;0,Tabla11523[[#This Row],[Meta]]&gt;0),"Sí","No")</f>
        <v>No</v>
      </c>
    </row>
    <row r="209" spans="1:10" x14ac:dyDescent="0.25">
      <c r="A209" s="1" t="s">
        <v>409</v>
      </c>
      <c r="B209" s="1" t="s">
        <v>432</v>
      </c>
      <c r="C209" s="1" t="s">
        <v>433</v>
      </c>
      <c r="D209">
        <v>210001</v>
      </c>
      <c r="E209" s="2" t="s">
        <v>13</v>
      </c>
      <c r="F209" s="4" t="s">
        <v>17</v>
      </c>
      <c r="J209" s="3" t="str">
        <f>IF(AND(Tabla11523[[#This Row],[Valor logrado]]&gt;=Tabla11523[[#This Row],[Meta]],Tabla11523[[#This Row],[Valor logrado]]&gt;0,Tabla11523[[#This Row],[Meta]]&gt;0),"Sí","No")</f>
        <v>No</v>
      </c>
    </row>
    <row r="210" spans="1:10" x14ac:dyDescent="0.25">
      <c r="A210" s="1" t="s">
        <v>409</v>
      </c>
      <c r="B210" s="1" t="s">
        <v>434</v>
      </c>
      <c r="C210" s="1" t="s">
        <v>435</v>
      </c>
      <c r="D210">
        <v>210009</v>
      </c>
      <c r="E210" s="2" t="s">
        <v>13</v>
      </c>
      <c r="F210" s="4" t="s">
        <v>17</v>
      </c>
      <c r="J210" s="3" t="str">
        <f>IF(AND(Tabla11523[[#This Row],[Valor logrado]]&gt;=Tabla11523[[#This Row],[Meta]],Tabla11523[[#This Row],[Valor logrado]]&gt;0,Tabla11523[[#This Row],[Meta]]&gt;0),"Sí","No")</f>
        <v>No</v>
      </c>
    </row>
    <row r="211" spans="1:10" x14ac:dyDescent="0.25">
      <c r="A211" s="1" t="s">
        <v>409</v>
      </c>
      <c r="B211" s="1" t="s">
        <v>436</v>
      </c>
      <c r="C211" s="1" t="s">
        <v>437</v>
      </c>
      <c r="D211">
        <v>210008</v>
      </c>
      <c r="E211" s="2" t="s">
        <v>13</v>
      </c>
      <c r="F211" s="4" t="s">
        <v>17</v>
      </c>
      <c r="J211" s="3" t="str">
        <f>IF(AND(Tabla11523[[#This Row],[Valor logrado]]&gt;=Tabla11523[[#This Row],[Meta]],Tabla11523[[#This Row],[Valor logrado]]&gt;0,Tabla11523[[#This Row],[Meta]]&gt;0),"Sí","No")</f>
        <v>No</v>
      </c>
    </row>
    <row r="212" spans="1:10" x14ac:dyDescent="0.25">
      <c r="A212" s="1" t="s">
        <v>409</v>
      </c>
      <c r="B212" s="1" t="s">
        <v>438</v>
      </c>
      <c r="C212" s="1" t="s">
        <v>439</v>
      </c>
      <c r="D212">
        <v>210014</v>
      </c>
      <c r="E212" s="2" t="s">
        <v>13</v>
      </c>
      <c r="F212" s="4" t="s">
        <v>17</v>
      </c>
      <c r="J212" s="3" t="str">
        <f>IF(AND(Tabla11523[[#This Row],[Valor logrado]]&gt;=Tabla11523[[#This Row],[Meta]],Tabla11523[[#This Row],[Valor logrado]]&gt;0,Tabla11523[[#This Row],[Meta]]&gt;0),"Sí","No")</f>
        <v>No</v>
      </c>
    </row>
    <row r="213" spans="1:10" x14ac:dyDescent="0.25">
      <c r="A213" s="1" t="s">
        <v>440</v>
      </c>
      <c r="B213" s="1" t="s">
        <v>441</v>
      </c>
      <c r="C213" s="1" t="s">
        <v>442</v>
      </c>
      <c r="D213">
        <v>220001</v>
      </c>
      <c r="E213" s="2" t="s">
        <v>33</v>
      </c>
      <c r="F213" s="4" t="s">
        <v>17</v>
      </c>
      <c r="J213" s="3" t="str">
        <f>IF(AND(Tabla11523[[#This Row],[Valor logrado]]&gt;=Tabla11523[[#This Row],[Meta]],Tabla11523[[#This Row],[Valor logrado]]&gt;0,Tabla11523[[#This Row],[Meta]]&gt;0),"Sí","No")</f>
        <v>No</v>
      </c>
    </row>
    <row r="214" spans="1:10" x14ac:dyDescent="0.25">
      <c r="A214" s="1" t="s">
        <v>440</v>
      </c>
      <c r="B214" s="1" t="s">
        <v>441</v>
      </c>
      <c r="C214" s="1" t="s">
        <v>443</v>
      </c>
      <c r="D214">
        <v>220000</v>
      </c>
      <c r="E214" s="2" t="s">
        <v>16</v>
      </c>
      <c r="F214" s="4">
        <v>1</v>
      </c>
      <c r="J214" s="3" t="str">
        <f>IF(AND(Tabla11523[[#This Row],[Valor logrado]]&gt;=Tabla11523[[#This Row],[Meta]],Tabla11523[[#This Row],[Valor logrado]]&gt;0,Tabla11523[[#This Row],[Meta]]&gt;0),"Sí","No")</f>
        <v>No</v>
      </c>
    </row>
    <row r="215" spans="1:10" x14ac:dyDescent="0.25">
      <c r="A215" s="1" t="s">
        <v>440</v>
      </c>
      <c r="B215" s="1" t="s">
        <v>444</v>
      </c>
      <c r="C215" s="1" t="s">
        <v>445</v>
      </c>
      <c r="D215">
        <v>220005</v>
      </c>
      <c r="E215" s="2" t="s">
        <v>13</v>
      </c>
      <c r="F215" s="4" t="s">
        <v>17</v>
      </c>
      <c r="J215" s="3" t="str">
        <f>IF(AND(Tabla11523[[#This Row],[Valor logrado]]&gt;=Tabla11523[[#This Row],[Meta]],Tabla11523[[#This Row],[Valor logrado]]&gt;0,Tabla11523[[#This Row],[Meta]]&gt;0),"Sí","No")</f>
        <v>No</v>
      </c>
    </row>
    <row r="216" spans="1:10" x14ac:dyDescent="0.25">
      <c r="A216" s="1" t="s">
        <v>440</v>
      </c>
      <c r="B216" s="1" t="s">
        <v>444</v>
      </c>
      <c r="C216" s="1" t="s">
        <v>446</v>
      </c>
      <c r="D216">
        <v>220009</v>
      </c>
      <c r="E216" s="2" t="s">
        <v>33</v>
      </c>
      <c r="F216" s="4" t="s">
        <v>17</v>
      </c>
      <c r="J216" s="3" t="str">
        <f>IF(AND(Tabla11523[[#This Row],[Valor logrado]]&gt;=Tabla11523[[#This Row],[Meta]],Tabla11523[[#This Row],[Valor logrado]]&gt;0,Tabla11523[[#This Row],[Meta]]&gt;0),"Sí","No")</f>
        <v>No</v>
      </c>
    </row>
    <row r="217" spans="1:10" x14ac:dyDescent="0.25">
      <c r="A217" s="1" t="s">
        <v>440</v>
      </c>
      <c r="B217" s="1" t="s">
        <v>444</v>
      </c>
      <c r="C217" s="1" t="s">
        <v>447</v>
      </c>
      <c r="D217">
        <v>220007</v>
      </c>
      <c r="E217" s="2" t="s">
        <v>33</v>
      </c>
      <c r="F217" s="4" t="s">
        <v>17</v>
      </c>
      <c r="J217" s="3" t="str">
        <f>IF(AND(Tabla11523[[#This Row],[Valor logrado]]&gt;=Tabla11523[[#This Row],[Meta]],Tabla11523[[#This Row],[Valor logrado]]&gt;0,Tabla11523[[#This Row],[Meta]]&gt;0),"Sí","No")</f>
        <v>No</v>
      </c>
    </row>
    <row r="218" spans="1:10" x14ac:dyDescent="0.25">
      <c r="A218" s="1" t="s">
        <v>440</v>
      </c>
      <c r="B218" s="1" t="s">
        <v>448</v>
      </c>
      <c r="C218" s="1" t="s">
        <v>449</v>
      </c>
      <c r="D218">
        <v>220003</v>
      </c>
      <c r="E218" s="2" t="s">
        <v>33</v>
      </c>
      <c r="F218" s="4" t="s">
        <v>17</v>
      </c>
      <c r="J218" s="3" t="str">
        <f>IF(AND(Tabla11523[[#This Row],[Valor logrado]]&gt;=Tabla11523[[#This Row],[Meta]],Tabla11523[[#This Row],[Valor logrado]]&gt;0,Tabla11523[[#This Row],[Meta]]&gt;0),"Sí","No")</f>
        <v>No</v>
      </c>
    </row>
    <row r="219" spans="1:10" x14ac:dyDescent="0.25">
      <c r="A219" s="1" t="s">
        <v>440</v>
      </c>
      <c r="B219" s="1" t="s">
        <v>448</v>
      </c>
      <c r="C219" s="1" t="s">
        <v>450</v>
      </c>
      <c r="D219">
        <v>220006</v>
      </c>
      <c r="E219" s="2" t="s">
        <v>13</v>
      </c>
      <c r="F219" s="4" t="s">
        <v>17</v>
      </c>
      <c r="J219" s="3" t="str">
        <f>IF(AND(Tabla11523[[#This Row],[Valor logrado]]&gt;=Tabla11523[[#This Row],[Meta]],Tabla11523[[#This Row],[Valor logrado]]&gt;0,Tabla11523[[#This Row],[Meta]]&gt;0),"Sí","No")</f>
        <v>No</v>
      </c>
    </row>
    <row r="220" spans="1:10" x14ac:dyDescent="0.25">
      <c r="A220" s="1" t="s">
        <v>440</v>
      </c>
      <c r="B220" s="1" t="s">
        <v>451</v>
      </c>
      <c r="C220" s="1" t="s">
        <v>452</v>
      </c>
      <c r="D220">
        <v>220010</v>
      </c>
      <c r="E220" s="2" t="s">
        <v>13</v>
      </c>
      <c r="F220" s="4" t="s">
        <v>17</v>
      </c>
      <c r="J220" s="3" t="str">
        <f>IF(AND(Tabla11523[[#This Row],[Valor logrado]]&gt;=Tabla11523[[#This Row],[Meta]],Tabla11523[[#This Row],[Valor logrado]]&gt;0,Tabla11523[[#This Row],[Meta]]&gt;0),"Sí","No")</f>
        <v>No</v>
      </c>
    </row>
    <row r="221" spans="1:10" x14ac:dyDescent="0.25">
      <c r="A221" s="1" t="s">
        <v>440</v>
      </c>
      <c r="B221" s="1" t="s">
        <v>453</v>
      </c>
      <c r="C221" s="1" t="s">
        <v>454</v>
      </c>
      <c r="D221">
        <v>220004</v>
      </c>
      <c r="E221" s="2" t="s">
        <v>13</v>
      </c>
      <c r="F221" s="4" t="s">
        <v>17</v>
      </c>
      <c r="J221" s="3" t="str">
        <f>IF(AND(Tabla11523[[#This Row],[Valor logrado]]&gt;=Tabla11523[[#This Row],[Meta]],Tabla11523[[#This Row],[Valor logrado]]&gt;0,Tabla11523[[#This Row],[Meta]]&gt;0),"Sí","No")</f>
        <v>No</v>
      </c>
    </row>
    <row r="222" spans="1:10" x14ac:dyDescent="0.25">
      <c r="A222" s="1" t="s">
        <v>440</v>
      </c>
      <c r="B222" s="1" t="s">
        <v>455</v>
      </c>
      <c r="C222" s="1" t="s">
        <v>456</v>
      </c>
      <c r="D222">
        <v>220008</v>
      </c>
      <c r="E222" s="2" t="s">
        <v>13</v>
      </c>
      <c r="F222" s="4" t="s">
        <v>17</v>
      </c>
      <c r="J222" s="3" t="str">
        <f>IF(AND(Tabla11523[[#This Row],[Valor logrado]]&gt;=Tabla11523[[#This Row],[Meta]],Tabla11523[[#This Row],[Valor logrado]]&gt;0,Tabla11523[[#This Row],[Meta]]&gt;0),"Sí","No")</f>
        <v>No</v>
      </c>
    </row>
    <row r="223" spans="1:10" x14ac:dyDescent="0.25">
      <c r="A223" s="1" t="s">
        <v>440</v>
      </c>
      <c r="B223" s="1" t="s">
        <v>457</v>
      </c>
      <c r="C223" s="1" t="s">
        <v>458</v>
      </c>
      <c r="D223">
        <v>220002</v>
      </c>
      <c r="E223" s="2" t="s">
        <v>13</v>
      </c>
      <c r="F223" s="4" t="s">
        <v>17</v>
      </c>
      <c r="J223" s="3" t="str">
        <f>IF(AND(Tabla11523[[#This Row],[Valor logrado]]&gt;=Tabla11523[[#This Row],[Meta]],Tabla11523[[#This Row],[Valor logrado]]&gt;0,Tabla11523[[#This Row],[Meta]]&gt;0),"Sí","No")</f>
        <v>No</v>
      </c>
    </row>
    <row r="224" spans="1:10" x14ac:dyDescent="0.25">
      <c r="A224" s="1" t="s">
        <v>459</v>
      </c>
      <c r="B224" s="1" t="s">
        <v>460</v>
      </c>
      <c r="C224" s="1" t="s">
        <v>461</v>
      </c>
      <c r="D224">
        <v>230003</v>
      </c>
      <c r="E224" s="2" t="s">
        <v>33</v>
      </c>
      <c r="F224" s="4" t="s">
        <v>17</v>
      </c>
      <c r="J224" s="3" t="str">
        <f>IF(AND(Tabla11523[[#This Row],[Valor logrado]]&gt;=Tabla11523[[#This Row],[Meta]],Tabla11523[[#This Row],[Valor logrado]]&gt;0,Tabla11523[[#This Row],[Meta]]&gt;0),"Sí","No")</f>
        <v>No</v>
      </c>
    </row>
    <row r="225" spans="1:10" x14ac:dyDescent="0.25">
      <c r="A225" s="1" t="s">
        <v>459</v>
      </c>
      <c r="B225" s="1" t="s">
        <v>460</v>
      </c>
      <c r="C225" s="1" t="s">
        <v>462</v>
      </c>
      <c r="D225">
        <v>230002</v>
      </c>
      <c r="E225" s="2" t="s">
        <v>33</v>
      </c>
      <c r="F225" s="4" t="s">
        <v>17</v>
      </c>
      <c r="J225" s="3" t="str">
        <f>IF(AND(Tabla11523[[#This Row],[Valor logrado]]&gt;=Tabla11523[[#This Row],[Meta]],Tabla11523[[#This Row],[Valor logrado]]&gt;0,Tabla11523[[#This Row],[Meta]]&gt;0),"Sí","No")</f>
        <v>No</v>
      </c>
    </row>
    <row r="226" spans="1:10" x14ac:dyDescent="0.25">
      <c r="A226" s="1" t="s">
        <v>459</v>
      </c>
      <c r="B226" s="1" t="s">
        <v>460</v>
      </c>
      <c r="C226" s="1" t="s">
        <v>463</v>
      </c>
      <c r="D226">
        <v>230004</v>
      </c>
      <c r="E226" s="2" t="s">
        <v>33</v>
      </c>
      <c r="F226" s="4" t="s">
        <v>17</v>
      </c>
      <c r="J226" s="3" t="str">
        <f>IF(AND(Tabla11523[[#This Row],[Valor logrado]]&gt;=Tabla11523[[#This Row],[Meta]],Tabla11523[[#This Row],[Valor logrado]]&gt;0,Tabla11523[[#This Row],[Meta]]&gt;0),"Sí","No")</f>
        <v>No</v>
      </c>
    </row>
    <row r="227" spans="1:10" x14ac:dyDescent="0.25">
      <c r="A227" s="1" t="s">
        <v>459</v>
      </c>
      <c r="B227" s="1" t="s">
        <v>460</v>
      </c>
      <c r="C227" s="1" t="s">
        <v>464</v>
      </c>
      <c r="D227">
        <v>230000</v>
      </c>
      <c r="E227" s="2" t="s">
        <v>16</v>
      </c>
      <c r="F227" s="4">
        <v>1</v>
      </c>
      <c r="J227" s="3" t="str">
        <f>IF(AND(Tabla11523[[#This Row],[Valor logrado]]&gt;=Tabla11523[[#This Row],[Meta]],Tabla11523[[#This Row],[Valor logrado]]&gt;0,Tabla11523[[#This Row],[Meta]]&gt;0),"Sí","No")</f>
        <v>No</v>
      </c>
    </row>
    <row r="228" spans="1:10" x14ac:dyDescent="0.25">
      <c r="A228" s="1" t="s">
        <v>459</v>
      </c>
      <c r="B228" s="1" t="s">
        <v>465</v>
      </c>
      <c r="C228" s="1" t="s">
        <v>466</v>
      </c>
      <c r="D228">
        <v>230001</v>
      </c>
      <c r="E228" s="2" t="s">
        <v>13</v>
      </c>
      <c r="F228" s="4" t="s">
        <v>17</v>
      </c>
      <c r="J228" s="3" t="str">
        <f>IF(AND(Tabla11523[[#This Row],[Valor logrado]]&gt;=Tabla11523[[#This Row],[Meta]],Tabla11523[[#This Row],[Valor logrado]]&gt;0,Tabla11523[[#This Row],[Meta]]&gt;0),"Sí","No")</f>
        <v>No</v>
      </c>
    </row>
    <row r="229" spans="1:10" x14ac:dyDescent="0.25">
      <c r="A229" s="1" t="s">
        <v>467</v>
      </c>
      <c r="B229" s="1" t="s">
        <v>468</v>
      </c>
      <c r="C229" s="1" t="s">
        <v>469</v>
      </c>
      <c r="D229">
        <v>240000</v>
      </c>
      <c r="E229" s="2" t="s">
        <v>16</v>
      </c>
      <c r="F229" s="4">
        <v>1</v>
      </c>
      <c r="J229" s="3" t="str">
        <f>IF(AND(Tabla11523[[#This Row],[Valor logrado]]&gt;=Tabla11523[[#This Row],[Meta]],Tabla11523[[#This Row],[Valor logrado]]&gt;0,Tabla11523[[#This Row],[Meta]]&gt;0),"Sí","No")</f>
        <v>No</v>
      </c>
    </row>
    <row r="230" spans="1:10" x14ac:dyDescent="0.25">
      <c r="A230" s="1" t="s">
        <v>467</v>
      </c>
      <c r="B230" s="1" t="s">
        <v>470</v>
      </c>
      <c r="C230" s="1" t="s">
        <v>471</v>
      </c>
      <c r="D230">
        <v>240001</v>
      </c>
      <c r="E230" s="2" t="s">
        <v>13</v>
      </c>
      <c r="F230" s="4" t="s">
        <v>17</v>
      </c>
      <c r="J230" s="3" t="str">
        <f>IF(AND(Tabla11523[[#This Row],[Valor logrado]]&gt;=Tabla11523[[#This Row],[Meta]],Tabla11523[[#This Row],[Valor logrado]]&gt;0,Tabla11523[[#This Row],[Meta]]&gt;0),"Sí","No")</f>
        <v>No</v>
      </c>
    </row>
    <row r="231" spans="1:10" ht="25.5" x14ac:dyDescent="0.25">
      <c r="A231" s="1" t="s">
        <v>467</v>
      </c>
      <c r="B231" s="1" t="s">
        <v>472</v>
      </c>
      <c r="C231" s="1" t="s">
        <v>473</v>
      </c>
      <c r="D231">
        <v>240002</v>
      </c>
      <c r="E231" s="2" t="s">
        <v>13</v>
      </c>
      <c r="F231" s="4" t="s">
        <v>17</v>
      </c>
      <c r="J231" s="3" t="str">
        <f>IF(AND(Tabla11523[[#This Row],[Valor logrado]]&gt;=Tabla11523[[#This Row],[Meta]],Tabla11523[[#This Row],[Valor logrado]]&gt;0,Tabla11523[[#This Row],[Meta]]&gt;0),"Sí","No")</f>
        <v>No</v>
      </c>
    </row>
    <row r="232" spans="1:10" x14ac:dyDescent="0.25">
      <c r="A232" s="1" t="s">
        <v>467</v>
      </c>
      <c r="B232" s="1" t="s">
        <v>474</v>
      </c>
      <c r="C232" s="1" t="s">
        <v>475</v>
      </c>
      <c r="D232">
        <v>240003</v>
      </c>
      <c r="E232" s="2" t="s">
        <v>13</v>
      </c>
      <c r="F232" s="4" t="s">
        <v>17</v>
      </c>
      <c r="J232" s="3" t="str">
        <f>IF(AND(Tabla11523[[#This Row],[Valor logrado]]&gt;=Tabla11523[[#This Row],[Meta]],Tabla11523[[#This Row],[Valor logrado]]&gt;0,Tabla11523[[#This Row],[Meta]]&gt;0),"Sí","No")</f>
        <v>No</v>
      </c>
    </row>
    <row r="233" spans="1:10" x14ac:dyDescent="0.25">
      <c r="A233" s="1" t="s">
        <v>476</v>
      </c>
      <c r="B233" s="1" t="s">
        <v>477</v>
      </c>
      <c r="C233" s="1" t="s">
        <v>478</v>
      </c>
      <c r="D233">
        <v>250000</v>
      </c>
      <c r="E233" s="2" t="s">
        <v>16</v>
      </c>
      <c r="F233" s="4">
        <v>1</v>
      </c>
      <c r="J233" s="3" t="str">
        <f>IF(AND(Tabla11523[[#This Row],[Valor logrado]]&gt;=Tabla11523[[#This Row],[Meta]],Tabla11523[[#This Row],[Valor logrado]]&gt;0,Tabla11523[[#This Row],[Meta]]&gt;0),"Sí","No")</f>
        <v>No</v>
      </c>
    </row>
    <row r="234" spans="1:10" x14ac:dyDescent="0.25">
      <c r="A234" s="1" t="s">
        <v>476</v>
      </c>
      <c r="B234" s="1" t="s">
        <v>479</v>
      </c>
      <c r="C234" s="1" t="s">
        <v>480</v>
      </c>
      <c r="D234">
        <v>250004</v>
      </c>
      <c r="E234" s="2" t="s">
        <v>13</v>
      </c>
      <c r="F234" s="4" t="s">
        <v>17</v>
      </c>
      <c r="J234" s="3" t="str">
        <f>IF(AND(Tabla11523[[#This Row],[Valor logrado]]&gt;=Tabla11523[[#This Row],[Meta]],Tabla11523[[#This Row],[Valor logrado]]&gt;0,Tabla11523[[#This Row],[Meta]]&gt;0),"Sí","No")</f>
        <v>No</v>
      </c>
    </row>
    <row r="235" spans="1:10" x14ac:dyDescent="0.25">
      <c r="A235" s="1" t="s">
        <v>476</v>
      </c>
      <c r="B235" s="1" t="s">
        <v>481</v>
      </c>
      <c r="C235" s="1" t="s">
        <v>482</v>
      </c>
      <c r="D235">
        <v>250002</v>
      </c>
      <c r="E235" s="2" t="s">
        <v>13</v>
      </c>
      <c r="F235" s="4" t="s">
        <v>17</v>
      </c>
      <c r="J235" s="3" t="str">
        <f>IF(AND(Tabla11523[[#This Row],[Valor logrado]]&gt;=Tabla11523[[#This Row],[Meta]],Tabla11523[[#This Row],[Valor logrado]]&gt;0,Tabla11523[[#This Row],[Meta]]&gt;0),"Sí","No")</f>
        <v>No</v>
      </c>
    </row>
    <row r="236" spans="1:10" x14ac:dyDescent="0.25">
      <c r="A236" s="1" t="s">
        <v>476</v>
      </c>
      <c r="B236" s="1" t="s">
        <v>483</v>
      </c>
      <c r="C236" s="1" t="s">
        <v>484</v>
      </c>
      <c r="D236">
        <v>250001</v>
      </c>
      <c r="E236" s="2" t="s">
        <v>13</v>
      </c>
      <c r="F236" s="4" t="s">
        <v>17</v>
      </c>
      <c r="J236" s="3" t="str">
        <f>IF(AND(Tabla11523[[#This Row],[Valor logrado]]&gt;=Tabla11523[[#This Row],[Meta]],Tabla11523[[#This Row],[Valor logrado]]&gt;0,Tabla11523[[#This Row],[Meta]]&gt;0),"Sí","No")</f>
        <v>No</v>
      </c>
    </row>
    <row r="237" spans="1:10" x14ac:dyDescent="0.25">
      <c r="A237" s="1" t="s">
        <v>476</v>
      </c>
      <c r="B237" s="1" t="s">
        <v>485</v>
      </c>
      <c r="C237" s="1" t="s">
        <v>486</v>
      </c>
      <c r="D237">
        <v>250003</v>
      </c>
      <c r="E237" s="2" t="s">
        <v>13</v>
      </c>
      <c r="F237" s="4" t="s">
        <v>17</v>
      </c>
      <c r="J237" s="3" t="str">
        <f>IF(AND(Tabla11523[[#This Row],[Valor logrado]]&gt;=Tabla11523[[#This Row],[Meta]],Tabla11523[[#This Row],[Valor logrado]]&gt;0,Tabla11523[[#This Row],[Meta]]&gt;0),"Sí","No")</f>
        <v>No</v>
      </c>
    </row>
    <row r="238" spans="1:10" x14ac:dyDescent="0.25">
      <c r="A238" s="1" t="s">
        <v>487</v>
      </c>
      <c r="B238" s="1" t="s">
        <v>488</v>
      </c>
      <c r="C238" s="1" t="s">
        <v>489</v>
      </c>
      <c r="D238">
        <v>150200</v>
      </c>
      <c r="E238" s="2" t="s">
        <v>16</v>
      </c>
      <c r="F238" s="4">
        <v>1</v>
      </c>
      <c r="J238" s="3" t="str">
        <f>IF(AND(Tabla11523[[#This Row],[Valor logrado]]&gt;=Tabla11523[[#This Row],[Meta]],Tabla11523[[#This Row],[Valor logrado]]&gt;0,Tabla11523[[#This Row],[Meta]]&gt;0),"Sí","No")</f>
        <v>No</v>
      </c>
    </row>
    <row r="239" spans="1:10" x14ac:dyDescent="0.25">
      <c r="A239" s="1" t="s">
        <v>487</v>
      </c>
      <c r="B239" s="1" t="s">
        <v>490</v>
      </c>
      <c r="C239" s="1" t="s">
        <v>491</v>
      </c>
      <c r="D239">
        <v>150201</v>
      </c>
      <c r="E239" s="2" t="s">
        <v>13</v>
      </c>
      <c r="F239" s="4" t="s">
        <v>17</v>
      </c>
      <c r="J239" s="3" t="str">
        <f>IF(AND(Tabla11523[[#This Row],[Valor logrado]]&gt;=Tabla11523[[#This Row],[Meta]],Tabla11523[[#This Row],[Valor logrado]]&gt;0,Tabla11523[[#This Row],[Meta]]&gt;0),"Sí","No")</f>
        <v>No</v>
      </c>
    </row>
    <row r="240" spans="1:10" x14ac:dyDescent="0.25">
      <c r="A240" s="1" t="s">
        <v>487</v>
      </c>
      <c r="B240" s="1" t="s">
        <v>492</v>
      </c>
      <c r="C240" s="1" t="s">
        <v>493</v>
      </c>
      <c r="D240">
        <v>150202</v>
      </c>
      <c r="E240" s="2" t="s">
        <v>13</v>
      </c>
      <c r="F240" s="4" t="s">
        <v>17</v>
      </c>
      <c r="J240" s="3" t="str">
        <f>IF(AND(Tabla11523[[#This Row],[Valor logrado]]&gt;=Tabla11523[[#This Row],[Meta]],Tabla11523[[#This Row],[Valor logrado]]&gt;0,Tabla11523[[#This Row],[Meta]]&gt;0),"Sí","No")</f>
        <v>No</v>
      </c>
    </row>
    <row r="241" spans="1:10" x14ac:dyDescent="0.25">
      <c r="A241" s="1" t="s">
        <v>487</v>
      </c>
      <c r="B241" s="1" t="s">
        <v>494</v>
      </c>
      <c r="C241" s="1" t="s">
        <v>495</v>
      </c>
      <c r="D241">
        <v>150203</v>
      </c>
      <c r="E241" s="2" t="s">
        <v>13</v>
      </c>
      <c r="F241" s="4" t="s">
        <v>17</v>
      </c>
      <c r="J241" s="3" t="str">
        <f>IF(AND(Tabla11523[[#This Row],[Valor logrado]]&gt;=Tabla11523[[#This Row],[Meta]],Tabla11523[[#This Row],[Valor logrado]]&gt;0,Tabla11523[[#This Row],[Meta]]&gt;0),"Sí","No")</f>
        <v>No</v>
      </c>
    </row>
    <row r="242" spans="1:10" x14ac:dyDescent="0.25">
      <c r="A242" s="1" t="s">
        <v>487</v>
      </c>
      <c r="B242" s="1" t="s">
        <v>496</v>
      </c>
      <c r="C242" s="1" t="s">
        <v>497</v>
      </c>
      <c r="D242">
        <v>150204</v>
      </c>
      <c r="E242" s="2" t="s">
        <v>13</v>
      </c>
      <c r="F242" s="4" t="s">
        <v>17</v>
      </c>
      <c r="J242" s="3" t="str">
        <f>IF(AND(Tabla11523[[#This Row],[Valor logrado]]&gt;=Tabla11523[[#This Row],[Meta]],Tabla11523[[#This Row],[Valor logrado]]&gt;0,Tabla11523[[#This Row],[Meta]]&gt;0),"Sí","No")</f>
        <v>No</v>
      </c>
    </row>
    <row r="243" spans="1:10" x14ac:dyDescent="0.25">
      <c r="A243" s="1" t="s">
        <v>487</v>
      </c>
      <c r="B243" s="1" t="s">
        <v>498</v>
      </c>
      <c r="C243" s="1" t="s">
        <v>499</v>
      </c>
      <c r="D243">
        <v>150205</v>
      </c>
      <c r="E243" s="2" t="s">
        <v>13</v>
      </c>
      <c r="F243" s="4" t="s">
        <v>17</v>
      </c>
      <c r="J243" s="3" t="str">
        <f>IF(AND(Tabla11523[[#This Row],[Valor logrado]]&gt;=Tabla11523[[#This Row],[Meta]],Tabla11523[[#This Row],[Valor logrado]]&gt;0,Tabla11523[[#This Row],[Meta]]&gt;0),"Sí","No")</f>
        <v>No</v>
      </c>
    </row>
    <row r="244" spans="1:10" x14ac:dyDescent="0.25">
      <c r="A244" s="1" t="s">
        <v>487</v>
      </c>
      <c r="B244" s="1" t="s">
        <v>500</v>
      </c>
      <c r="C244" s="1" t="s">
        <v>501</v>
      </c>
      <c r="D244">
        <v>150206</v>
      </c>
      <c r="E244" s="2" t="s">
        <v>13</v>
      </c>
      <c r="F244" s="4" t="s">
        <v>17</v>
      </c>
      <c r="J244" s="3" t="str">
        <f>IF(AND(Tabla11523[[#This Row],[Valor logrado]]&gt;=Tabla11523[[#This Row],[Meta]],Tabla11523[[#This Row],[Valor logrado]]&gt;0,Tabla11523[[#This Row],[Meta]]&gt;0),"Sí","No")</f>
        <v>No</v>
      </c>
    </row>
    <row r="245" spans="1:10" x14ac:dyDescent="0.25">
      <c r="A245" s="1" t="s">
        <v>487</v>
      </c>
      <c r="B245" s="1" t="s">
        <v>502</v>
      </c>
      <c r="C245" s="1" t="s">
        <v>503</v>
      </c>
      <c r="D245">
        <v>150207</v>
      </c>
      <c r="E245" s="2" t="s">
        <v>13</v>
      </c>
      <c r="F245" s="4" t="s">
        <v>17</v>
      </c>
      <c r="J245" s="3" t="str">
        <f>IF(AND(Tabla11523[[#This Row],[Valor logrado]]&gt;=Tabla11523[[#This Row],[Meta]],Tabla11523[[#This Row],[Valor logrado]]&gt;0,Tabla11523[[#This Row],[Meta]]&gt;0),"Sí","No")</f>
        <v>No</v>
      </c>
    </row>
    <row r="246" spans="1:10" x14ac:dyDescent="0.25">
      <c r="A246" s="1" t="s">
        <v>487</v>
      </c>
      <c r="B246" s="1" t="s">
        <v>504</v>
      </c>
      <c r="C246" s="1" t="s">
        <v>505</v>
      </c>
      <c r="D246">
        <v>150208</v>
      </c>
      <c r="E246" s="2" t="s">
        <v>13</v>
      </c>
      <c r="F246" s="4" t="s">
        <v>17</v>
      </c>
      <c r="J246" s="3" t="str">
        <f>IF(AND(Tabla11523[[#This Row],[Valor logrado]]&gt;=Tabla11523[[#This Row],[Meta]],Tabla11523[[#This Row],[Valor logrado]]&gt;0,Tabla11523[[#This Row],[Meta]]&gt;0),"Sí","No")</f>
        <v>No</v>
      </c>
    </row>
    <row r="247" spans="1:10" x14ac:dyDescent="0.25">
      <c r="A247" s="1" t="s">
        <v>487</v>
      </c>
      <c r="B247" s="1" t="s">
        <v>506</v>
      </c>
      <c r="C247" s="1" t="s">
        <v>507</v>
      </c>
      <c r="D247">
        <v>150209</v>
      </c>
      <c r="E247" s="2" t="s">
        <v>13</v>
      </c>
      <c r="F247" s="4" t="s">
        <v>17</v>
      </c>
      <c r="J247" s="3" t="str">
        <f>IF(AND(Tabla11523[[#This Row],[Valor logrado]]&gt;=Tabla11523[[#This Row],[Meta]],Tabla11523[[#This Row],[Valor logrado]]&gt;0,Tabla11523[[#This Row],[Meta]]&gt;0),"Sí","No")</f>
        <v>No</v>
      </c>
    </row>
    <row r="248" spans="1:10" x14ac:dyDescent="0.25">
      <c r="A248" s="1" t="s">
        <v>508</v>
      </c>
      <c r="B248" s="1" t="s">
        <v>509</v>
      </c>
      <c r="C248" s="1" t="s">
        <v>510</v>
      </c>
      <c r="D248">
        <v>70101</v>
      </c>
      <c r="E248" s="2" t="s">
        <v>16</v>
      </c>
      <c r="F248" s="4">
        <v>1</v>
      </c>
      <c r="J248" s="3" t="str">
        <f>IF(AND(Tabla11523[[#This Row],[Valor logrado]]&gt;=Tabla11523[[#This Row],[Meta]],Tabla11523[[#This Row],[Valor logrado]]&gt;0,Tabla11523[[#This Row],[Meta]]&gt;0),"Sí","No")</f>
        <v>No</v>
      </c>
    </row>
    <row r="249" spans="1:10" x14ac:dyDescent="0.25">
      <c r="A249" s="1" t="s">
        <v>508</v>
      </c>
      <c r="B249" s="1" t="s">
        <v>511</v>
      </c>
      <c r="C249" s="1" t="s">
        <v>512</v>
      </c>
      <c r="D249">
        <v>70102</v>
      </c>
      <c r="E249" s="2" t="s">
        <v>13</v>
      </c>
      <c r="F249" s="4" t="s">
        <v>17</v>
      </c>
      <c r="J249" s="3" t="str">
        <f>IF(AND(Tabla11523[[#This Row],[Valor logrado]]&gt;=Tabla11523[[#This Row],[Meta]],Tabla11523[[#This Row],[Valor logrado]]&gt;0,Tabla11523[[#This Row],[Meta]]&gt;0),"Sí","No")</f>
        <v>No</v>
      </c>
    </row>
  </sheetData>
  <pageMargins left="0.7" right="0.7" top="0.75" bottom="0.75" header="0.3" footer="0.3"/>
  <tableParts count="1">
    <tablePart r:id="rId1"/>
  </tablePart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8F203B-1F28-4EF7-95DE-8AA11BDB6484}">
  <sheetPr codeName="Hoja23">
    <tabColor theme="3" tint="0.59999389629810485"/>
  </sheetPr>
  <dimension ref="A1:J249"/>
  <sheetViews>
    <sheetView workbookViewId="0"/>
  </sheetViews>
  <sheetFormatPr baseColWidth="10" defaultColWidth="11.42578125" defaultRowHeight="15" x14ac:dyDescent="0.25"/>
  <cols>
    <col min="1" max="1" width="21.7109375" bestFit="1" customWidth="1"/>
    <col min="2" max="2" width="74.85546875" customWidth="1"/>
    <col min="3" max="3" width="36.28515625" customWidth="1"/>
    <col min="4" max="4" width="25.140625" customWidth="1"/>
    <col min="5" max="5" width="17.7109375" bestFit="1" customWidth="1"/>
    <col min="6" max="6" width="14.7109375" style="4" customWidth="1"/>
    <col min="7" max="7" width="13.28515625" style="3" customWidth="1"/>
    <col min="8" max="8" width="15.28515625" style="3" customWidth="1"/>
    <col min="9" max="9" width="15" style="4" customWidth="1"/>
    <col min="10" max="10" width="15.85546875" style="3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4" t="s">
        <v>5</v>
      </c>
      <c r="G1" s="3" t="s">
        <v>6</v>
      </c>
      <c r="H1" s="3" t="s">
        <v>7</v>
      </c>
      <c r="I1" s="4" t="s">
        <v>8</v>
      </c>
      <c r="J1" s="3" t="s">
        <v>9</v>
      </c>
    </row>
    <row r="2" spans="1:10" x14ac:dyDescent="0.25">
      <c r="A2" s="1" t="s">
        <v>10</v>
      </c>
      <c r="B2" s="1" t="s">
        <v>11</v>
      </c>
      <c r="C2" s="1" t="s">
        <v>12</v>
      </c>
      <c r="D2">
        <v>150102</v>
      </c>
      <c r="E2" s="2" t="s">
        <v>13</v>
      </c>
      <c r="F2" s="4" t="s">
        <v>17</v>
      </c>
      <c r="J2" s="3" t="str">
        <f>IF(AND(Tabla11524[[#This Row],[Valor logrado]]&gt;=Tabla11524[[#This Row],[Meta]],Tabla11524[[#This Row],[Valor logrado]]&gt;0,Tabla11524[[#This Row],[Meta]]&gt;0),"Sí","No")</f>
        <v>No</v>
      </c>
    </row>
    <row r="3" spans="1:10" x14ac:dyDescent="0.25">
      <c r="A3" s="1" t="s">
        <v>10</v>
      </c>
      <c r="B3" s="1" t="s">
        <v>14</v>
      </c>
      <c r="C3" s="1" t="s">
        <v>15</v>
      </c>
      <c r="D3">
        <v>150101</v>
      </c>
      <c r="E3" s="2" t="s">
        <v>16</v>
      </c>
      <c r="F3" s="4">
        <v>0.9</v>
      </c>
      <c r="J3" s="3" t="str">
        <f>IF(AND(Tabla11524[[#This Row],[Valor logrado]]&gt;=Tabla11524[[#This Row],[Meta]],Tabla11524[[#This Row],[Valor logrado]]&gt;0,Tabla11524[[#This Row],[Meta]]&gt;0),"Sí","No")</f>
        <v>No</v>
      </c>
    </row>
    <row r="4" spans="1:10" x14ac:dyDescent="0.25">
      <c r="A4" s="1" t="s">
        <v>10</v>
      </c>
      <c r="B4" s="1" t="s">
        <v>18</v>
      </c>
      <c r="C4" s="1" t="s">
        <v>19</v>
      </c>
      <c r="D4">
        <v>150103</v>
      </c>
      <c r="E4" s="2" t="s">
        <v>13</v>
      </c>
      <c r="F4" s="4" t="s">
        <v>17</v>
      </c>
      <c r="J4" s="3" t="str">
        <f>IF(AND(Tabla11524[[#This Row],[Valor logrado]]&gt;=Tabla11524[[#This Row],[Meta]],Tabla11524[[#This Row],[Valor logrado]]&gt;0,Tabla11524[[#This Row],[Meta]]&gt;0),"Sí","No")</f>
        <v>No</v>
      </c>
    </row>
    <row r="5" spans="1:10" x14ac:dyDescent="0.25">
      <c r="A5" s="1" t="s">
        <v>10</v>
      </c>
      <c r="B5" s="1" t="s">
        <v>20</v>
      </c>
      <c r="C5" s="1" t="s">
        <v>21</v>
      </c>
      <c r="D5">
        <v>150104</v>
      </c>
      <c r="E5" s="2" t="s">
        <v>13</v>
      </c>
      <c r="F5" s="4" t="s">
        <v>17</v>
      </c>
      <c r="J5" s="3" t="str">
        <f>IF(AND(Tabla11524[[#This Row],[Valor logrado]]&gt;=Tabla11524[[#This Row],[Meta]],Tabla11524[[#This Row],[Valor logrado]]&gt;0,Tabla11524[[#This Row],[Meta]]&gt;0),"Sí","No")</f>
        <v>No</v>
      </c>
    </row>
    <row r="6" spans="1:10" x14ac:dyDescent="0.25">
      <c r="A6" s="1" t="s">
        <v>10</v>
      </c>
      <c r="B6" s="1" t="s">
        <v>22</v>
      </c>
      <c r="C6" s="1" t="s">
        <v>23</v>
      </c>
      <c r="D6">
        <v>150105</v>
      </c>
      <c r="E6" s="2" t="s">
        <v>13</v>
      </c>
      <c r="F6" s="4" t="s">
        <v>17</v>
      </c>
      <c r="J6" s="3" t="str">
        <f>IF(AND(Tabla11524[[#This Row],[Valor logrado]]&gt;=Tabla11524[[#This Row],[Meta]],Tabla11524[[#This Row],[Valor logrado]]&gt;0,Tabla11524[[#This Row],[Meta]]&gt;0),"Sí","No")</f>
        <v>No</v>
      </c>
    </row>
    <row r="7" spans="1:10" x14ac:dyDescent="0.25">
      <c r="A7" s="1" t="s">
        <v>10</v>
      </c>
      <c r="B7" s="1" t="s">
        <v>24</v>
      </c>
      <c r="C7" s="1" t="s">
        <v>25</v>
      </c>
      <c r="D7">
        <v>150106</v>
      </c>
      <c r="E7" s="2" t="s">
        <v>13</v>
      </c>
      <c r="F7" s="4" t="s">
        <v>17</v>
      </c>
      <c r="J7" s="3" t="str">
        <f>IF(AND(Tabla11524[[#This Row],[Valor logrado]]&gt;=Tabla11524[[#This Row],[Meta]],Tabla11524[[#This Row],[Valor logrado]]&gt;0,Tabla11524[[#This Row],[Meta]]&gt;0),"Sí","No")</f>
        <v>No</v>
      </c>
    </row>
    <row r="8" spans="1:10" x14ac:dyDescent="0.25">
      <c r="A8" s="1" t="s">
        <v>10</v>
      </c>
      <c r="B8" s="1" t="s">
        <v>26</v>
      </c>
      <c r="C8" s="1" t="s">
        <v>27</v>
      </c>
      <c r="D8">
        <v>150107</v>
      </c>
      <c r="E8" s="2" t="s">
        <v>13</v>
      </c>
      <c r="F8" s="4" t="s">
        <v>17</v>
      </c>
      <c r="J8" s="3" t="str">
        <f>IF(AND(Tabla11524[[#This Row],[Valor logrado]]&gt;=Tabla11524[[#This Row],[Meta]],Tabla11524[[#This Row],[Valor logrado]]&gt;0,Tabla11524[[#This Row],[Meta]]&gt;0),"Sí","No")</f>
        <v>No</v>
      </c>
    </row>
    <row r="9" spans="1:10" x14ac:dyDescent="0.25">
      <c r="A9" s="1" t="s">
        <v>10</v>
      </c>
      <c r="B9" s="1" t="s">
        <v>28</v>
      </c>
      <c r="C9" s="1" t="s">
        <v>29</v>
      </c>
      <c r="D9">
        <v>150108</v>
      </c>
      <c r="E9" s="2" t="s">
        <v>13</v>
      </c>
      <c r="F9" s="4" t="s">
        <v>17</v>
      </c>
      <c r="J9" s="3" t="str">
        <f>IF(AND(Tabla11524[[#This Row],[Valor logrado]]&gt;=Tabla11524[[#This Row],[Meta]],Tabla11524[[#This Row],[Valor logrado]]&gt;0,Tabla11524[[#This Row],[Meta]]&gt;0),"Sí","No")</f>
        <v>No</v>
      </c>
    </row>
    <row r="10" spans="1:10" x14ac:dyDescent="0.25">
      <c r="A10" s="1" t="s">
        <v>30</v>
      </c>
      <c r="B10" s="1" t="s">
        <v>31</v>
      </c>
      <c r="C10" s="1" t="s">
        <v>32</v>
      </c>
      <c r="D10">
        <v>10003</v>
      </c>
      <c r="E10" s="2" t="s">
        <v>33</v>
      </c>
      <c r="F10" s="4" t="s">
        <v>17</v>
      </c>
      <c r="J10" s="3" t="str">
        <f>IF(AND(Tabla11524[[#This Row],[Valor logrado]]&gt;=Tabla11524[[#This Row],[Meta]],Tabla11524[[#This Row],[Valor logrado]]&gt;0,Tabla11524[[#This Row],[Meta]]&gt;0),"Sí","No")</f>
        <v>No</v>
      </c>
    </row>
    <row r="11" spans="1:10" x14ac:dyDescent="0.25">
      <c r="A11" s="1" t="s">
        <v>30</v>
      </c>
      <c r="B11" s="1" t="s">
        <v>31</v>
      </c>
      <c r="C11" s="1" t="s">
        <v>34</v>
      </c>
      <c r="D11">
        <v>10001</v>
      </c>
      <c r="E11" s="2" t="s">
        <v>33</v>
      </c>
      <c r="F11" s="4" t="s">
        <v>17</v>
      </c>
      <c r="J11" s="3" t="str">
        <f>IF(AND(Tabla11524[[#This Row],[Valor logrado]]&gt;=Tabla11524[[#This Row],[Meta]],Tabla11524[[#This Row],[Valor logrado]]&gt;0,Tabla11524[[#This Row],[Meta]]&gt;0),"Sí","No")</f>
        <v>No</v>
      </c>
    </row>
    <row r="12" spans="1:10" x14ac:dyDescent="0.25">
      <c r="A12" s="1" t="s">
        <v>30</v>
      </c>
      <c r="B12" s="1" t="s">
        <v>31</v>
      </c>
      <c r="C12" s="1" t="s">
        <v>35</v>
      </c>
      <c r="D12">
        <v>10000</v>
      </c>
      <c r="E12" s="2" t="s">
        <v>16</v>
      </c>
      <c r="F12" s="4">
        <v>0.9</v>
      </c>
      <c r="J12" s="3" t="str">
        <f>IF(AND(Tabla11524[[#This Row],[Valor logrado]]&gt;=Tabla11524[[#This Row],[Meta]],Tabla11524[[#This Row],[Valor logrado]]&gt;0,Tabla11524[[#This Row],[Meta]]&gt;0),"Sí","No")</f>
        <v>No</v>
      </c>
    </row>
    <row r="13" spans="1:10" x14ac:dyDescent="0.25">
      <c r="A13" s="1" t="s">
        <v>30</v>
      </c>
      <c r="B13" s="1" t="s">
        <v>31</v>
      </c>
      <c r="C13" s="1" t="s">
        <v>36</v>
      </c>
      <c r="D13">
        <v>10005</v>
      </c>
      <c r="E13" s="2" t="s">
        <v>33</v>
      </c>
      <c r="F13" s="4" t="s">
        <v>17</v>
      </c>
      <c r="J13" s="3" t="str">
        <f>IF(AND(Tabla11524[[#This Row],[Valor logrado]]&gt;=Tabla11524[[#This Row],[Meta]],Tabla11524[[#This Row],[Valor logrado]]&gt;0,Tabla11524[[#This Row],[Meta]]&gt;0),"Sí","No")</f>
        <v>No</v>
      </c>
    </row>
    <row r="14" spans="1:10" x14ac:dyDescent="0.25">
      <c r="A14" s="1" t="s">
        <v>30</v>
      </c>
      <c r="B14" s="1" t="s">
        <v>31</v>
      </c>
      <c r="C14" s="1" t="s">
        <v>37</v>
      </c>
      <c r="D14">
        <v>10006</v>
      </c>
      <c r="E14" s="2" t="s">
        <v>33</v>
      </c>
      <c r="F14" s="4" t="s">
        <v>17</v>
      </c>
      <c r="J14" s="3" t="str">
        <f>IF(AND(Tabla11524[[#This Row],[Valor logrado]]&gt;=Tabla11524[[#This Row],[Meta]],Tabla11524[[#This Row],[Valor logrado]]&gt;0,Tabla11524[[#This Row],[Meta]]&gt;0),"Sí","No")</f>
        <v>No</v>
      </c>
    </row>
    <row r="15" spans="1:10" x14ac:dyDescent="0.25">
      <c r="A15" s="1" t="s">
        <v>30</v>
      </c>
      <c r="B15" s="1" t="s">
        <v>38</v>
      </c>
      <c r="C15" s="1" t="s">
        <v>39</v>
      </c>
      <c r="D15">
        <v>10007</v>
      </c>
      <c r="E15" s="2" t="s">
        <v>13</v>
      </c>
      <c r="F15" s="4" t="s">
        <v>17</v>
      </c>
      <c r="J15" s="3" t="str">
        <f>IF(AND(Tabla11524[[#This Row],[Valor logrado]]&gt;=Tabla11524[[#This Row],[Meta]],Tabla11524[[#This Row],[Valor logrado]]&gt;0,Tabla11524[[#This Row],[Meta]]&gt;0),"Sí","No")</f>
        <v>No</v>
      </c>
    </row>
    <row r="16" spans="1:10" x14ac:dyDescent="0.25">
      <c r="A16" s="1" t="s">
        <v>30</v>
      </c>
      <c r="B16" s="1" t="s">
        <v>40</v>
      </c>
      <c r="C16" s="1" t="s">
        <v>41</v>
      </c>
      <c r="D16">
        <v>10004</v>
      </c>
      <c r="E16" s="2" t="s">
        <v>13</v>
      </c>
      <c r="F16" s="4" t="s">
        <v>17</v>
      </c>
      <c r="J16" s="3" t="str">
        <f>IF(AND(Tabla11524[[#This Row],[Valor logrado]]&gt;=Tabla11524[[#This Row],[Meta]],Tabla11524[[#This Row],[Valor logrado]]&gt;0,Tabla11524[[#This Row],[Meta]]&gt;0),"Sí","No")</f>
        <v>No</v>
      </c>
    </row>
    <row r="17" spans="1:10" x14ac:dyDescent="0.25">
      <c r="A17" s="1" t="s">
        <v>30</v>
      </c>
      <c r="B17" s="1" t="s">
        <v>42</v>
      </c>
      <c r="C17" s="1" t="s">
        <v>43</v>
      </c>
      <c r="D17">
        <v>10002</v>
      </c>
      <c r="E17" s="2" t="s">
        <v>13</v>
      </c>
      <c r="F17" s="4" t="s">
        <v>17</v>
      </c>
      <c r="J17" s="3" t="str">
        <f>IF(AND(Tabla11524[[#This Row],[Valor logrado]]&gt;=Tabla11524[[#This Row],[Meta]],Tabla11524[[#This Row],[Valor logrado]]&gt;0,Tabla11524[[#This Row],[Meta]]&gt;0),"Sí","No")</f>
        <v>No</v>
      </c>
    </row>
    <row r="18" spans="1:10" x14ac:dyDescent="0.25">
      <c r="A18" s="1" t="s">
        <v>30</v>
      </c>
      <c r="B18" s="1" t="s">
        <v>42</v>
      </c>
      <c r="C18" s="1" t="s">
        <v>44</v>
      </c>
      <c r="D18">
        <v>10009</v>
      </c>
      <c r="E18" s="2" t="s">
        <v>33</v>
      </c>
      <c r="F18" s="4" t="s">
        <v>17</v>
      </c>
      <c r="J18" s="3" t="str">
        <f>IF(AND(Tabla11524[[#This Row],[Valor logrado]]&gt;=Tabla11524[[#This Row],[Meta]],Tabla11524[[#This Row],[Valor logrado]]&gt;0,Tabla11524[[#This Row],[Meta]]&gt;0),"Sí","No")</f>
        <v>No</v>
      </c>
    </row>
    <row r="19" spans="1:10" x14ac:dyDescent="0.25">
      <c r="A19" s="1" t="s">
        <v>45</v>
      </c>
      <c r="B19" s="1" t="s">
        <v>46</v>
      </c>
      <c r="C19" s="1" t="s">
        <v>47</v>
      </c>
      <c r="D19">
        <v>20000</v>
      </c>
      <c r="E19" s="2" t="s">
        <v>16</v>
      </c>
      <c r="F19" s="4">
        <v>0.9</v>
      </c>
      <c r="J19" s="3" t="str">
        <f>IF(AND(Tabla11524[[#This Row],[Valor logrado]]&gt;=Tabla11524[[#This Row],[Meta]],Tabla11524[[#This Row],[Valor logrado]]&gt;0,Tabla11524[[#This Row],[Meta]]&gt;0),"Sí","No")</f>
        <v>No</v>
      </c>
    </row>
    <row r="20" spans="1:10" x14ac:dyDescent="0.25">
      <c r="A20" s="1" t="s">
        <v>45</v>
      </c>
      <c r="B20" s="1" t="s">
        <v>48</v>
      </c>
      <c r="C20" s="1" t="s">
        <v>49</v>
      </c>
      <c r="D20">
        <v>20018</v>
      </c>
      <c r="E20" s="2" t="s">
        <v>13</v>
      </c>
      <c r="F20" s="4" t="s">
        <v>17</v>
      </c>
      <c r="J20" s="3" t="str">
        <f>IF(AND(Tabla11524[[#This Row],[Valor logrado]]&gt;=Tabla11524[[#This Row],[Meta]],Tabla11524[[#This Row],[Valor logrado]]&gt;0,Tabla11524[[#This Row],[Meta]]&gt;0),"Sí","No")</f>
        <v>No</v>
      </c>
    </row>
    <row r="21" spans="1:10" x14ac:dyDescent="0.25">
      <c r="A21" s="1" t="s">
        <v>45</v>
      </c>
      <c r="B21" s="1" t="s">
        <v>50</v>
      </c>
      <c r="C21" s="1" t="s">
        <v>51</v>
      </c>
      <c r="D21">
        <v>20012</v>
      </c>
      <c r="E21" s="2" t="s">
        <v>13</v>
      </c>
      <c r="F21" s="4" t="s">
        <v>17</v>
      </c>
      <c r="J21" s="3" t="str">
        <f>IF(AND(Tabla11524[[#This Row],[Valor logrado]]&gt;=Tabla11524[[#This Row],[Meta]],Tabla11524[[#This Row],[Valor logrado]]&gt;0,Tabla11524[[#This Row],[Meta]]&gt;0),"Sí","No")</f>
        <v>No</v>
      </c>
    </row>
    <row r="22" spans="1:10" x14ac:dyDescent="0.25">
      <c r="A22" s="1" t="s">
        <v>45</v>
      </c>
      <c r="B22" s="1" t="s">
        <v>52</v>
      </c>
      <c r="C22" s="1" t="s">
        <v>53</v>
      </c>
      <c r="D22">
        <v>20011</v>
      </c>
      <c r="E22" s="2" t="s">
        <v>13</v>
      </c>
      <c r="F22" s="4" t="s">
        <v>17</v>
      </c>
      <c r="J22" s="3" t="str">
        <f>IF(AND(Tabla11524[[#This Row],[Valor logrado]]&gt;=Tabla11524[[#This Row],[Meta]],Tabla11524[[#This Row],[Valor logrado]]&gt;0,Tabla11524[[#This Row],[Meta]]&gt;0),"Sí","No")</f>
        <v>No</v>
      </c>
    </row>
    <row r="23" spans="1:10" x14ac:dyDescent="0.25">
      <c r="A23" s="1" t="s">
        <v>45</v>
      </c>
      <c r="B23" s="1" t="s">
        <v>54</v>
      </c>
      <c r="C23" s="1" t="s">
        <v>55</v>
      </c>
      <c r="D23">
        <v>20002</v>
      </c>
      <c r="E23" s="2" t="s">
        <v>13</v>
      </c>
      <c r="F23" s="4" t="s">
        <v>17</v>
      </c>
      <c r="J23" s="3" t="str">
        <f>IF(AND(Tabla11524[[#This Row],[Valor logrado]]&gt;=Tabla11524[[#This Row],[Meta]],Tabla11524[[#This Row],[Valor logrado]]&gt;0,Tabla11524[[#This Row],[Meta]]&gt;0),"Sí","No")</f>
        <v>No</v>
      </c>
    </row>
    <row r="24" spans="1:10" x14ac:dyDescent="0.25">
      <c r="A24" s="1" t="s">
        <v>45</v>
      </c>
      <c r="B24" s="1" t="s">
        <v>56</v>
      </c>
      <c r="C24" s="1" t="s">
        <v>57</v>
      </c>
      <c r="D24">
        <v>20016</v>
      </c>
      <c r="E24" s="2" t="s">
        <v>13</v>
      </c>
      <c r="F24" s="4" t="s">
        <v>17</v>
      </c>
      <c r="J24" s="3" t="str">
        <f>IF(AND(Tabla11524[[#This Row],[Valor logrado]]&gt;=Tabla11524[[#This Row],[Meta]],Tabla11524[[#This Row],[Valor logrado]]&gt;0,Tabla11524[[#This Row],[Meta]]&gt;0),"Sí","No")</f>
        <v>No</v>
      </c>
    </row>
    <row r="25" spans="1:10" x14ac:dyDescent="0.25">
      <c r="A25" s="1" t="s">
        <v>45</v>
      </c>
      <c r="B25" s="1" t="s">
        <v>58</v>
      </c>
      <c r="C25" s="1" t="s">
        <v>59</v>
      </c>
      <c r="D25">
        <v>20019</v>
      </c>
      <c r="E25" s="2" t="s">
        <v>13</v>
      </c>
      <c r="F25" s="4" t="s">
        <v>17</v>
      </c>
      <c r="J25" s="3" t="str">
        <f>IF(AND(Tabla11524[[#This Row],[Valor logrado]]&gt;=Tabla11524[[#This Row],[Meta]],Tabla11524[[#This Row],[Valor logrado]]&gt;0,Tabla11524[[#This Row],[Meta]]&gt;0),"Sí","No")</f>
        <v>No</v>
      </c>
    </row>
    <row r="26" spans="1:10" x14ac:dyDescent="0.25">
      <c r="A26" s="1" t="s">
        <v>45</v>
      </c>
      <c r="B26" s="1" t="s">
        <v>60</v>
      </c>
      <c r="C26" s="1" t="s">
        <v>61</v>
      </c>
      <c r="D26">
        <v>20007</v>
      </c>
      <c r="E26" s="2" t="s">
        <v>13</v>
      </c>
      <c r="F26" s="4" t="s">
        <v>17</v>
      </c>
      <c r="J26" s="3" t="str">
        <f>IF(AND(Tabla11524[[#This Row],[Valor logrado]]&gt;=Tabla11524[[#This Row],[Meta]],Tabla11524[[#This Row],[Valor logrado]]&gt;0,Tabla11524[[#This Row],[Meta]]&gt;0),"Sí","No")</f>
        <v>No</v>
      </c>
    </row>
    <row r="27" spans="1:10" x14ac:dyDescent="0.25">
      <c r="A27" s="1" t="s">
        <v>45</v>
      </c>
      <c r="B27" s="1" t="s">
        <v>62</v>
      </c>
      <c r="C27" s="1" t="s">
        <v>63</v>
      </c>
      <c r="D27">
        <v>20010</v>
      </c>
      <c r="E27" s="2" t="s">
        <v>13</v>
      </c>
      <c r="F27" s="4" t="s">
        <v>17</v>
      </c>
      <c r="J27" s="3" t="str">
        <f>IF(AND(Tabla11524[[#This Row],[Valor logrado]]&gt;=Tabla11524[[#This Row],[Meta]],Tabla11524[[#This Row],[Valor logrado]]&gt;0,Tabla11524[[#This Row],[Meta]]&gt;0),"Sí","No")</f>
        <v>No</v>
      </c>
    </row>
    <row r="28" spans="1:10" x14ac:dyDescent="0.25">
      <c r="A28" s="1" t="s">
        <v>45</v>
      </c>
      <c r="B28" s="1" t="s">
        <v>64</v>
      </c>
      <c r="C28" s="1" t="s">
        <v>65</v>
      </c>
      <c r="D28">
        <v>20015</v>
      </c>
      <c r="E28" s="2" t="s">
        <v>13</v>
      </c>
      <c r="F28" s="4" t="s">
        <v>17</v>
      </c>
      <c r="J28" s="3" t="str">
        <f>IF(AND(Tabla11524[[#This Row],[Valor logrado]]&gt;=Tabla11524[[#This Row],[Meta]],Tabla11524[[#This Row],[Valor logrado]]&gt;0,Tabla11524[[#This Row],[Meta]]&gt;0),"Sí","No")</f>
        <v>No</v>
      </c>
    </row>
    <row r="29" spans="1:10" x14ac:dyDescent="0.25">
      <c r="A29" s="1" t="s">
        <v>45</v>
      </c>
      <c r="B29" s="1" t="s">
        <v>66</v>
      </c>
      <c r="C29" s="1" t="s">
        <v>67</v>
      </c>
      <c r="D29">
        <v>20008</v>
      </c>
      <c r="E29" s="2" t="s">
        <v>13</v>
      </c>
      <c r="F29" s="4" t="s">
        <v>17</v>
      </c>
      <c r="J29" s="3" t="str">
        <f>IF(AND(Tabla11524[[#This Row],[Valor logrado]]&gt;=Tabla11524[[#This Row],[Meta]],Tabla11524[[#This Row],[Valor logrado]]&gt;0,Tabla11524[[#This Row],[Meta]]&gt;0),"Sí","No")</f>
        <v>No</v>
      </c>
    </row>
    <row r="30" spans="1:10" x14ac:dyDescent="0.25">
      <c r="A30" s="1" t="s">
        <v>45</v>
      </c>
      <c r="B30" s="1" t="s">
        <v>68</v>
      </c>
      <c r="C30" s="1" t="s">
        <v>69</v>
      </c>
      <c r="D30">
        <v>20001</v>
      </c>
      <c r="E30" s="2" t="s">
        <v>13</v>
      </c>
      <c r="F30" s="4" t="s">
        <v>17</v>
      </c>
      <c r="J30" s="3" t="str">
        <f>IF(AND(Tabla11524[[#This Row],[Valor logrado]]&gt;=Tabla11524[[#This Row],[Meta]],Tabla11524[[#This Row],[Valor logrado]]&gt;0,Tabla11524[[#This Row],[Meta]]&gt;0),"Sí","No")</f>
        <v>No</v>
      </c>
    </row>
    <row r="31" spans="1:10" x14ac:dyDescent="0.25">
      <c r="A31" s="1" t="s">
        <v>45</v>
      </c>
      <c r="B31" s="1" t="s">
        <v>70</v>
      </c>
      <c r="C31" s="1" t="s">
        <v>71</v>
      </c>
      <c r="D31">
        <v>20003</v>
      </c>
      <c r="E31" s="2" t="s">
        <v>13</v>
      </c>
      <c r="F31" s="4" t="s">
        <v>17</v>
      </c>
      <c r="J31" s="3" t="str">
        <f>IF(AND(Tabla11524[[#This Row],[Valor logrado]]&gt;=Tabla11524[[#This Row],[Meta]],Tabla11524[[#This Row],[Valor logrado]]&gt;0,Tabla11524[[#This Row],[Meta]]&gt;0),"Sí","No")</f>
        <v>No</v>
      </c>
    </row>
    <row r="32" spans="1:10" x14ac:dyDescent="0.25">
      <c r="A32" s="1" t="s">
        <v>45</v>
      </c>
      <c r="B32" s="1" t="s">
        <v>72</v>
      </c>
      <c r="C32" s="1" t="s">
        <v>73</v>
      </c>
      <c r="D32">
        <v>20005</v>
      </c>
      <c r="E32" s="2" t="s">
        <v>13</v>
      </c>
      <c r="F32" s="4" t="s">
        <v>17</v>
      </c>
      <c r="J32" s="3" t="str">
        <f>IF(AND(Tabla11524[[#This Row],[Valor logrado]]&gt;=Tabla11524[[#This Row],[Meta]],Tabla11524[[#This Row],[Valor logrado]]&gt;0,Tabla11524[[#This Row],[Meta]]&gt;0),"Sí","No")</f>
        <v>No</v>
      </c>
    </row>
    <row r="33" spans="1:10" x14ac:dyDescent="0.25">
      <c r="A33" s="1" t="s">
        <v>45</v>
      </c>
      <c r="B33" s="1" t="s">
        <v>74</v>
      </c>
      <c r="C33" s="1" t="s">
        <v>75</v>
      </c>
      <c r="D33">
        <v>20004</v>
      </c>
      <c r="E33" s="2" t="s">
        <v>13</v>
      </c>
      <c r="F33" s="4" t="s">
        <v>17</v>
      </c>
      <c r="J33" s="3" t="str">
        <f>IF(AND(Tabla11524[[#This Row],[Valor logrado]]&gt;=Tabla11524[[#This Row],[Meta]],Tabla11524[[#This Row],[Valor logrado]]&gt;0,Tabla11524[[#This Row],[Meta]]&gt;0),"Sí","No")</f>
        <v>No</v>
      </c>
    </row>
    <row r="34" spans="1:10" x14ac:dyDescent="0.25">
      <c r="A34" s="1" t="s">
        <v>45</v>
      </c>
      <c r="B34" s="1" t="s">
        <v>76</v>
      </c>
      <c r="C34" s="1" t="s">
        <v>77</v>
      </c>
      <c r="D34">
        <v>20006</v>
      </c>
      <c r="E34" s="2" t="s">
        <v>13</v>
      </c>
      <c r="F34" s="4" t="s">
        <v>17</v>
      </c>
      <c r="J34" s="3" t="str">
        <f>IF(AND(Tabla11524[[#This Row],[Valor logrado]]&gt;=Tabla11524[[#This Row],[Meta]],Tabla11524[[#This Row],[Valor logrado]]&gt;0,Tabla11524[[#This Row],[Meta]]&gt;0),"Sí","No")</f>
        <v>No</v>
      </c>
    </row>
    <row r="35" spans="1:10" x14ac:dyDescent="0.25">
      <c r="A35" s="1" t="s">
        <v>45</v>
      </c>
      <c r="B35" s="1" t="s">
        <v>78</v>
      </c>
      <c r="C35" s="1" t="s">
        <v>79</v>
      </c>
      <c r="D35">
        <v>20013</v>
      </c>
      <c r="E35" s="2" t="s">
        <v>13</v>
      </c>
      <c r="F35" s="4" t="s">
        <v>17</v>
      </c>
      <c r="J35" s="3" t="str">
        <f>IF(AND(Tabla11524[[#This Row],[Valor logrado]]&gt;=Tabla11524[[#This Row],[Meta]],Tabla11524[[#This Row],[Valor logrado]]&gt;0,Tabla11524[[#This Row],[Meta]]&gt;0),"Sí","No")</f>
        <v>No</v>
      </c>
    </row>
    <row r="36" spans="1:10" x14ac:dyDescent="0.25">
      <c r="A36" s="1" t="s">
        <v>45</v>
      </c>
      <c r="B36" s="1" t="s">
        <v>80</v>
      </c>
      <c r="C36" s="1" t="s">
        <v>81</v>
      </c>
      <c r="D36">
        <v>20014</v>
      </c>
      <c r="E36" s="2" t="s">
        <v>13</v>
      </c>
      <c r="F36" s="4" t="s">
        <v>17</v>
      </c>
      <c r="J36" s="3" t="str">
        <f>IF(AND(Tabla11524[[#This Row],[Valor logrado]]&gt;=Tabla11524[[#This Row],[Meta]],Tabla11524[[#This Row],[Valor logrado]]&gt;0,Tabla11524[[#This Row],[Meta]]&gt;0),"Sí","No")</f>
        <v>No</v>
      </c>
    </row>
    <row r="37" spans="1:10" x14ac:dyDescent="0.25">
      <c r="A37" s="1" t="s">
        <v>45</v>
      </c>
      <c r="B37" s="1" t="s">
        <v>82</v>
      </c>
      <c r="C37" s="1" t="s">
        <v>83</v>
      </c>
      <c r="D37">
        <v>20017</v>
      </c>
      <c r="E37" s="2" t="s">
        <v>13</v>
      </c>
      <c r="F37" s="4" t="s">
        <v>17</v>
      </c>
      <c r="J37" s="3" t="str">
        <f>IF(AND(Tabla11524[[#This Row],[Valor logrado]]&gt;=Tabla11524[[#This Row],[Meta]],Tabla11524[[#This Row],[Valor logrado]]&gt;0,Tabla11524[[#This Row],[Meta]]&gt;0),"Sí","No")</f>
        <v>No</v>
      </c>
    </row>
    <row r="38" spans="1:10" x14ac:dyDescent="0.25">
      <c r="A38" s="1" t="s">
        <v>45</v>
      </c>
      <c r="B38" s="1" t="s">
        <v>84</v>
      </c>
      <c r="C38" s="1" t="s">
        <v>85</v>
      </c>
      <c r="D38">
        <v>20020</v>
      </c>
      <c r="E38" s="2" t="s">
        <v>13</v>
      </c>
      <c r="F38" s="4" t="s">
        <v>17</v>
      </c>
      <c r="J38" s="3" t="str">
        <f>IF(AND(Tabla11524[[#This Row],[Valor logrado]]&gt;=Tabla11524[[#This Row],[Meta]],Tabla11524[[#This Row],[Valor logrado]]&gt;0,Tabla11524[[#This Row],[Meta]]&gt;0),"Sí","No")</f>
        <v>No</v>
      </c>
    </row>
    <row r="39" spans="1:10" x14ac:dyDescent="0.25">
      <c r="A39" s="1" t="s">
        <v>45</v>
      </c>
      <c r="B39" s="1" t="s">
        <v>86</v>
      </c>
      <c r="C39" s="1" t="s">
        <v>87</v>
      </c>
      <c r="D39">
        <v>20009</v>
      </c>
      <c r="E39" s="2" t="s">
        <v>13</v>
      </c>
      <c r="F39" s="4" t="s">
        <v>17</v>
      </c>
      <c r="J39" s="3" t="str">
        <f>IF(AND(Tabla11524[[#This Row],[Valor logrado]]&gt;=Tabla11524[[#This Row],[Meta]],Tabla11524[[#This Row],[Valor logrado]]&gt;0,Tabla11524[[#This Row],[Meta]]&gt;0),"Sí","No")</f>
        <v>No</v>
      </c>
    </row>
    <row r="40" spans="1:10" x14ac:dyDescent="0.25">
      <c r="A40" s="1" t="s">
        <v>88</v>
      </c>
      <c r="B40" s="1" t="s">
        <v>89</v>
      </c>
      <c r="C40" s="1" t="s">
        <v>90</v>
      </c>
      <c r="D40">
        <v>30000</v>
      </c>
      <c r="E40" s="2" t="s">
        <v>91</v>
      </c>
      <c r="F40" s="4">
        <v>0.9</v>
      </c>
      <c r="J40" s="3" t="str">
        <f>IF(AND(Tabla11524[[#This Row],[Valor logrado]]&gt;=Tabla11524[[#This Row],[Meta]],Tabla11524[[#This Row],[Valor logrado]]&gt;0,Tabla11524[[#This Row],[Meta]]&gt;0),"Sí","No")</f>
        <v>No</v>
      </c>
    </row>
    <row r="41" spans="1:10" x14ac:dyDescent="0.25">
      <c r="A41" s="1" t="s">
        <v>88</v>
      </c>
      <c r="B41" s="1" t="s">
        <v>92</v>
      </c>
      <c r="C41" s="1" t="s">
        <v>93</v>
      </c>
      <c r="D41">
        <v>30002</v>
      </c>
      <c r="E41" s="2" t="s">
        <v>13</v>
      </c>
      <c r="F41" s="4" t="s">
        <v>17</v>
      </c>
      <c r="J41" s="3" t="str">
        <f>IF(AND(Tabla11524[[#This Row],[Valor logrado]]&gt;=Tabla11524[[#This Row],[Meta]],Tabla11524[[#This Row],[Valor logrado]]&gt;0,Tabla11524[[#This Row],[Meta]]&gt;0),"Sí","No")</f>
        <v>No</v>
      </c>
    </row>
    <row r="42" spans="1:10" x14ac:dyDescent="0.25">
      <c r="A42" s="1" t="s">
        <v>88</v>
      </c>
      <c r="B42" s="1" t="s">
        <v>94</v>
      </c>
      <c r="C42" s="1" t="s">
        <v>95</v>
      </c>
      <c r="D42">
        <v>30005</v>
      </c>
      <c r="E42" s="2" t="s">
        <v>13</v>
      </c>
      <c r="F42" s="4" t="s">
        <v>17</v>
      </c>
      <c r="J42" s="3" t="str">
        <f>IF(AND(Tabla11524[[#This Row],[Valor logrado]]&gt;=Tabla11524[[#This Row],[Meta]],Tabla11524[[#This Row],[Valor logrado]]&gt;0,Tabla11524[[#This Row],[Meta]]&gt;0),"Sí","No")</f>
        <v>No</v>
      </c>
    </row>
    <row r="43" spans="1:10" x14ac:dyDescent="0.25">
      <c r="A43" s="1" t="s">
        <v>88</v>
      </c>
      <c r="B43" s="1" t="s">
        <v>96</v>
      </c>
      <c r="C43" s="1" t="s">
        <v>97</v>
      </c>
      <c r="D43">
        <v>30006</v>
      </c>
      <c r="E43" s="2" t="s">
        <v>13</v>
      </c>
      <c r="F43" s="4" t="s">
        <v>17</v>
      </c>
      <c r="J43" s="3" t="str">
        <f>IF(AND(Tabla11524[[#This Row],[Valor logrado]]&gt;=Tabla11524[[#This Row],[Meta]],Tabla11524[[#This Row],[Valor logrado]]&gt;0,Tabla11524[[#This Row],[Meta]]&gt;0),"Sí","No")</f>
        <v>No</v>
      </c>
    </row>
    <row r="44" spans="1:10" x14ac:dyDescent="0.25">
      <c r="A44" s="1" t="s">
        <v>88</v>
      </c>
      <c r="B44" s="1" t="s">
        <v>98</v>
      </c>
      <c r="C44" s="1" t="s">
        <v>99</v>
      </c>
      <c r="D44">
        <v>30007</v>
      </c>
      <c r="E44" s="2" t="s">
        <v>13</v>
      </c>
      <c r="F44" s="4" t="s">
        <v>17</v>
      </c>
      <c r="J44" s="3" t="str">
        <f>IF(AND(Tabla11524[[#This Row],[Valor logrado]]&gt;=Tabla11524[[#This Row],[Meta]],Tabla11524[[#This Row],[Valor logrado]]&gt;0,Tabla11524[[#This Row],[Meta]]&gt;0),"Sí","No")</f>
        <v>No</v>
      </c>
    </row>
    <row r="45" spans="1:10" x14ac:dyDescent="0.25">
      <c r="A45" s="1" t="s">
        <v>88</v>
      </c>
      <c r="B45" s="1" t="s">
        <v>100</v>
      </c>
      <c r="C45" s="1" t="s">
        <v>101</v>
      </c>
      <c r="D45">
        <v>30008</v>
      </c>
      <c r="E45" s="2" t="s">
        <v>13</v>
      </c>
      <c r="F45" s="4" t="s">
        <v>17</v>
      </c>
      <c r="J45" s="3" t="str">
        <f>IF(AND(Tabla11524[[#This Row],[Valor logrado]]&gt;=Tabla11524[[#This Row],[Meta]],Tabla11524[[#This Row],[Valor logrado]]&gt;0,Tabla11524[[#This Row],[Meta]]&gt;0),"Sí","No")</f>
        <v>No</v>
      </c>
    </row>
    <row r="46" spans="1:10" x14ac:dyDescent="0.25">
      <c r="A46" s="1" t="s">
        <v>88</v>
      </c>
      <c r="B46" s="1" t="s">
        <v>102</v>
      </c>
      <c r="C46" s="1" t="s">
        <v>103</v>
      </c>
      <c r="D46">
        <v>30004</v>
      </c>
      <c r="E46" s="2" t="s">
        <v>13</v>
      </c>
      <c r="F46" s="4" t="s">
        <v>17</v>
      </c>
      <c r="J46" s="3" t="str">
        <f>IF(AND(Tabla11524[[#This Row],[Valor logrado]]&gt;=Tabla11524[[#This Row],[Meta]],Tabla11524[[#This Row],[Valor logrado]]&gt;0,Tabla11524[[#This Row],[Meta]]&gt;0),"Sí","No")</f>
        <v>No</v>
      </c>
    </row>
    <row r="47" spans="1:10" x14ac:dyDescent="0.25">
      <c r="A47" s="1" t="s">
        <v>88</v>
      </c>
      <c r="B47" s="1" t="s">
        <v>104</v>
      </c>
      <c r="C47" s="1" t="s">
        <v>105</v>
      </c>
      <c r="D47">
        <v>30001</v>
      </c>
      <c r="E47" s="2" t="s">
        <v>13</v>
      </c>
      <c r="F47" s="4" t="s">
        <v>17</v>
      </c>
      <c r="J47" s="3" t="str">
        <f>IF(AND(Tabla11524[[#This Row],[Valor logrado]]&gt;=Tabla11524[[#This Row],[Meta]],Tabla11524[[#This Row],[Valor logrado]]&gt;0,Tabla11524[[#This Row],[Meta]]&gt;0),"Sí","No")</f>
        <v>No</v>
      </c>
    </row>
    <row r="48" spans="1:10" x14ac:dyDescent="0.25">
      <c r="A48" s="1" t="s">
        <v>88</v>
      </c>
      <c r="B48" s="1" t="s">
        <v>106</v>
      </c>
      <c r="C48" s="1" t="s">
        <v>107</v>
      </c>
      <c r="D48">
        <v>30003</v>
      </c>
      <c r="E48" s="2" t="s">
        <v>13</v>
      </c>
      <c r="F48" s="4" t="s">
        <v>17</v>
      </c>
      <c r="J48" s="3" t="str">
        <f>IF(AND(Tabla11524[[#This Row],[Valor logrado]]&gt;=Tabla11524[[#This Row],[Meta]],Tabla11524[[#This Row],[Valor logrado]]&gt;0,Tabla11524[[#This Row],[Meta]]&gt;0),"Sí","No")</f>
        <v>No</v>
      </c>
    </row>
    <row r="49" spans="1:10" x14ac:dyDescent="0.25">
      <c r="A49" s="1" t="s">
        <v>108</v>
      </c>
      <c r="B49" s="1" t="s">
        <v>109</v>
      </c>
      <c r="C49" s="1" t="s">
        <v>110</v>
      </c>
      <c r="D49">
        <v>40000</v>
      </c>
      <c r="E49" s="2" t="s">
        <v>91</v>
      </c>
      <c r="F49" s="4">
        <v>0.9</v>
      </c>
      <c r="J49" s="3" t="str">
        <f>IF(AND(Tabla11524[[#This Row],[Valor logrado]]&gt;=Tabla11524[[#This Row],[Meta]],Tabla11524[[#This Row],[Valor logrado]]&gt;0,Tabla11524[[#This Row],[Meta]]&gt;0),"Sí","No")</f>
        <v>No</v>
      </c>
    </row>
    <row r="50" spans="1:10" x14ac:dyDescent="0.25">
      <c r="A50" s="1" t="s">
        <v>108</v>
      </c>
      <c r="B50" s="1" t="s">
        <v>111</v>
      </c>
      <c r="C50" s="1" t="s">
        <v>112</v>
      </c>
      <c r="D50">
        <v>40001</v>
      </c>
      <c r="E50" s="2" t="s">
        <v>13</v>
      </c>
      <c r="F50" s="4" t="s">
        <v>17</v>
      </c>
      <c r="J50" s="3" t="str">
        <f>IF(AND(Tabla11524[[#This Row],[Valor logrado]]&gt;=Tabla11524[[#This Row],[Meta]],Tabla11524[[#This Row],[Valor logrado]]&gt;0,Tabla11524[[#This Row],[Meta]]&gt;0),"Sí","No")</f>
        <v>No</v>
      </c>
    </row>
    <row r="51" spans="1:10" x14ac:dyDescent="0.25">
      <c r="A51" s="1" t="s">
        <v>108</v>
      </c>
      <c r="B51" s="1" t="s">
        <v>113</v>
      </c>
      <c r="C51" s="1" t="s">
        <v>114</v>
      </c>
      <c r="D51">
        <v>40002</v>
      </c>
      <c r="E51" s="2" t="s">
        <v>13</v>
      </c>
      <c r="F51" s="4" t="s">
        <v>17</v>
      </c>
      <c r="J51" s="3" t="str">
        <f>IF(AND(Tabla11524[[#This Row],[Valor logrado]]&gt;=Tabla11524[[#This Row],[Meta]],Tabla11524[[#This Row],[Valor logrado]]&gt;0,Tabla11524[[#This Row],[Meta]]&gt;0),"Sí","No")</f>
        <v>No</v>
      </c>
    </row>
    <row r="52" spans="1:10" x14ac:dyDescent="0.25">
      <c r="A52" s="1" t="s">
        <v>108</v>
      </c>
      <c r="B52" s="1" t="s">
        <v>115</v>
      </c>
      <c r="C52" s="1" t="s">
        <v>116</v>
      </c>
      <c r="D52">
        <v>40003</v>
      </c>
      <c r="E52" s="2" t="s">
        <v>13</v>
      </c>
      <c r="F52" s="4" t="s">
        <v>17</v>
      </c>
      <c r="J52" s="3" t="str">
        <f>IF(AND(Tabla11524[[#This Row],[Valor logrado]]&gt;=Tabla11524[[#This Row],[Meta]],Tabla11524[[#This Row],[Valor logrado]]&gt;0,Tabla11524[[#This Row],[Meta]]&gt;0),"Sí","No")</f>
        <v>No</v>
      </c>
    </row>
    <row r="53" spans="1:10" x14ac:dyDescent="0.25">
      <c r="A53" s="1" t="s">
        <v>108</v>
      </c>
      <c r="B53" s="1" t="s">
        <v>117</v>
      </c>
      <c r="C53" s="1" t="s">
        <v>118</v>
      </c>
      <c r="D53">
        <v>40004</v>
      </c>
      <c r="E53" s="2" t="s">
        <v>13</v>
      </c>
      <c r="F53" s="4" t="s">
        <v>17</v>
      </c>
      <c r="J53" s="3" t="str">
        <f>IF(AND(Tabla11524[[#This Row],[Valor logrado]]&gt;=Tabla11524[[#This Row],[Meta]],Tabla11524[[#This Row],[Valor logrado]]&gt;0,Tabla11524[[#This Row],[Meta]]&gt;0),"Sí","No")</f>
        <v>No</v>
      </c>
    </row>
    <row r="54" spans="1:10" x14ac:dyDescent="0.25">
      <c r="A54" s="1" t="s">
        <v>108</v>
      </c>
      <c r="B54" s="1" t="s">
        <v>119</v>
      </c>
      <c r="C54" s="1" t="s">
        <v>120</v>
      </c>
      <c r="D54">
        <v>40005</v>
      </c>
      <c r="E54" s="2" t="s">
        <v>13</v>
      </c>
      <c r="F54" s="4" t="s">
        <v>17</v>
      </c>
      <c r="J54" s="3" t="str">
        <f>IF(AND(Tabla11524[[#This Row],[Valor logrado]]&gt;=Tabla11524[[#This Row],[Meta]],Tabla11524[[#This Row],[Valor logrado]]&gt;0,Tabla11524[[#This Row],[Meta]]&gt;0),"Sí","No")</f>
        <v>No</v>
      </c>
    </row>
    <row r="55" spans="1:10" x14ac:dyDescent="0.25">
      <c r="A55" s="1" t="s">
        <v>108</v>
      </c>
      <c r="B55" s="1" t="s">
        <v>121</v>
      </c>
      <c r="C55" s="1" t="s">
        <v>122</v>
      </c>
      <c r="D55">
        <v>40007</v>
      </c>
      <c r="E55" s="2" t="s">
        <v>13</v>
      </c>
      <c r="F55" s="4" t="s">
        <v>17</v>
      </c>
      <c r="J55" s="3" t="str">
        <f>IF(AND(Tabla11524[[#This Row],[Valor logrado]]&gt;=Tabla11524[[#This Row],[Meta]],Tabla11524[[#This Row],[Valor logrado]]&gt;0,Tabla11524[[#This Row],[Meta]]&gt;0),"Sí","No")</f>
        <v>No</v>
      </c>
    </row>
    <row r="56" spans="1:10" x14ac:dyDescent="0.25">
      <c r="A56" s="1" t="s">
        <v>108</v>
      </c>
      <c r="B56" s="1" t="s">
        <v>123</v>
      </c>
      <c r="C56" s="1" t="s">
        <v>124</v>
      </c>
      <c r="D56">
        <v>40008</v>
      </c>
      <c r="E56" s="2" t="s">
        <v>13</v>
      </c>
      <c r="F56" s="4" t="s">
        <v>17</v>
      </c>
      <c r="J56" s="3" t="str">
        <f>IF(AND(Tabla11524[[#This Row],[Valor logrado]]&gt;=Tabla11524[[#This Row],[Meta]],Tabla11524[[#This Row],[Valor logrado]]&gt;0,Tabla11524[[#This Row],[Meta]]&gt;0),"Sí","No")</f>
        <v>No</v>
      </c>
    </row>
    <row r="57" spans="1:10" x14ac:dyDescent="0.25">
      <c r="A57" s="1" t="s">
        <v>108</v>
      </c>
      <c r="B57" s="1" t="s">
        <v>125</v>
      </c>
      <c r="C57" s="1" t="s">
        <v>126</v>
      </c>
      <c r="D57">
        <v>40009</v>
      </c>
      <c r="E57" s="2" t="s">
        <v>13</v>
      </c>
      <c r="F57" s="4" t="s">
        <v>17</v>
      </c>
      <c r="J57" s="3" t="str">
        <f>IF(AND(Tabla11524[[#This Row],[Valor logrado]]&gt;=Tabla11524[[#This Row],[Meta]],Tabla11524[[#This Row],[Valor logrado]]&gt;0,Tabla11524[[#This Row],[Meta]]&gt;0),"Sí","No")</f>
        <v>No</v>
      </c>
    </row>
    <row r="58" spans="1:10" x14ac:dyDescent="0.25">
      <c r="A58" s="1" t="s">
        <v>108</v>
      </c>
      <c r="B58" s="1" t="s">
        <v>127</v>
      </c>
      <c r="C58" s="1" t="s">
        <v>128</v>
      </c>
      <c r="D58">
        <v>40006</v>
      </c>
      <c r="E58" s="2" t="s">
        <v>13</v>
      </c>
      <c r="F58" s="4" t="s">
        <v>17</v>
      </c>
      <c r="J58" s="3" t="str">
        <f>IF(AND(Tabla11524[[#This Row],[Valor logrado]]&gt;=Tabla11524[[#This Row],[Meta]],Tabla11524[[#This Row],[Valor logrado]]&gt;0,Tabla11524[[#This Row],[Meta]]&gt;0),"Sí","No")</f>
        <v>No</v>
      </c>
    </row>
    <row r="59" spans="1:10" x14ac:dyDescent="0.25">
      <c r="A59" s="1" t="s">
        <v>108</v>
      </c>
      <c r="B59" s="1" t="s">
        <v>129</v>
      </c>
      <c r="C59" s="1" t="s">
        <v>130</v>
      </c>
      <c r="D59">
        <v>40010</v>
      </c>
      <c r="E59" s="2" t="s">
        <v>13</v>
      </c>
      <c r="F59" s="4" t="s">
        <v>17</v>
      </c>
      <c r="J59" s="3" t="str">
        <f>IF(AND(Tabla11524[[#This Row],[Valor logrado]]&gt;=Tabla11524[[#This Row],[Meta]],Tabla11524[[#This Row],[Valor logrado]]&gt;0,Tabla11524[[#This Row],[Meta]]&gt;0),"Sí","No")</f>
        <v>No</v>
      </c>
    </row>
    <row r="60" spans="1:10" x14ac:dyDescent="0.25">
      <c r="A60" s="1" t="s">
        <v>131</v>
      </c>
      <c r="B60" s="1" t="s">
        <v>132</v>
      </c>
      <c r="C60" s="1" t="s">
        <v>133</v>
      </c>
      <c r="D60">
        <v>50000</v>
      </c>
      <c r="E60" s="2" t="s">
        <v>16</v>
      </c>
      <c r="F60" s="4">
        <v>0.9</v>
      </c>
      <c r="J60" s="3" t="str">
        <f>IF(AND(Tabla11524[[#This Row],[Valor logrado]]&gt;=Tabla11524[[#This Row],[Meta]],Tabla11524[[#This Row],[Valor logrado]]&gt;0,Tabla11524[[#This Row],[Meta]]&gt;0),"Sí","No")</f>
        <v>No</v>
      </c>
    </row>
    <row r="61" spans="1:10" x14ac:dyDescent="0.25">
      <c r="A61" s="1" t="s">
        <v>131</v>
      </c>
      <c r="B61" s="1" t="s">
        <v>134</v>
      </c>
      <c r="C61" s="1" t="s">
        <v>135</v>
      </c>
      <c r="D61">
        <v>50002</v>
      </c>
      <c r="E61" s="2" t="s">
        <v>13</v>
      </c>
      <c r="F61" s="4" t="s">
        <v>17</v>
      </c>
      <c r="J61" s="3" t="str">
        <f>IF(AND(Tabla11524[[#This Row],[Valor logrado]]&gt;=Tabla11524[[#This Row],[Meta]],Tabla11524[[#This Row],[Valor logrado]]&gt;0,Tabla11524[[#This Row],[Meta]]&gt;0),"Sí","No")</f>
        <v>No</v>
      </c>
    </row>
    <row r="62" spans="1:10" x14ac:dyDescent="0.25">
      <c r="A62" s="1" t="s">
        <v>131</v>
      </c>
      <c r="B62" s="1" t="s">
        <v>136</v>
      </c>
      <c r="C62" s="1" t="s">
        <v>137</v>
      </c>
      <c r="D62">
        <v>50006</v>
      </c>
      <c r="E62" s="2" t="s">
        <v>13</v>
      </c>
      <c r="F62" s="4" t="s">
        <v>17</v>
      </c>
      <c r="J62" s="3" t="str">
        <f>IF(AND(Tabla11524[[#This Row],[Valor logrado]]&gt;=Tabla11524[[#This Row],[Meta]],Tabla11524[[#This Row],[Valor logrado]]&gt;0,Tabla11524[[#This Row],[Meta]]&gt;0),"Sí","No")</f>
        <v>No</v>
      </c>
    </row>
    <row r="63" spans="1:10" x14ac:dyDescent="0.25">
      <c r="A63" s="1" t="s">
        <v>131</v>
      </c>
      <c r="B63" s="1" t="s">
        <v>138</v>
      </c>
      <c r="C63" s="1" t="s">
        <v>139</v>
      </c>
      <c r="D63">
        <v>50007</v>
      </c>
      <c r="E63" s="2" t="s">
        <v>13</v>
      </c>
      <c r="F63" s="4" t="s">
        <v>17</v>
      </c>
      <c r="J63" s="3" t="str">
        <f>IF(AND(Tabla11524[[#This Row],[Valor logrado]]&gt;=Tabla11524[[#This Row],[Meta]],Tabla11524[[#This Row],[Valor logrado]]&gt;0,Tabla11524[[#This Row],[Meta]]&gt;0),"Sí","No")</f>
        <v>No</v>
      </c>
    </row>
    <row r="64" spans="1:10" x14ac:dyDescent="0.25">
      <c r="A64" s="1" t="s">
        <v>131</v>
      </c>
      <c r="B64" s="1" t="s">
        <v>140</v>
      </c>
      <c r="C64" s="1" t="s">
        <v>141</v>
      </c>
      <c r="D64">
        <v>50008</v>
      </c>
      <c r="E64" s="2" t="s">
        <v>13</v>
      </c>
      <c r="F64" s="4" t="s">
        <v>17</v>
      </c>
      <c r="J64" s="3" t="str">
        <f>IF(AND(Tabla11524[[#This Row],[Valor logrado]]&gt;=Tabla11524[[#This Row],[Meta]],Tabla11524[[#This Row],[Valor logrado]]&gt;0,Tabla11524[[#This Row],[Meta]]&gt;0),"Sí","No")</f>
        <v>No</v>
      </c>
    </row>
    <row r="65" spans="1:10" x14ac:dyDescent="0.25">
      <c r="A65" s="1" t="s">
        <v>131</v>
      </c>
      <c r="B65" s="1" t="s">
        <v>142</v>
      </c>
      <c r="C65" s="1" t="s">
        <v>143</v>
      </c>
      <c r="D65">
        <v>50004</v>
      </c>
      <c r="E65" s="2" t="s">
        <v>13</v>
      </c>
      <c r="F65" s="4" t="s">
        <v>17</v>
      </c>
      <c r="J65" s="3" t="str">
        <f>IF(AND(Tabla11524[[#This Row],[Valor logrado]]&gt;=Tabla11524[[#This Row],[Meta]],Tabla11524[[#This Row],[Valor logrado]]&gt;0,Tabla11524[[#This Row],[Meta]]&gt;0),"Sí","No")</f>
        <v>No</v>
      </c>
    </row>
    <row r="66" spans="1:10" x14ac:dyDescent="0.25">
      <c r="A66" s="1" t="s">
        <v>131</v>
      </c>
      <c r="B66" s="1" t="s">
        <v>144</v>
      </c>
      <c r="C66" s="1" t="s">
        <v>145</v>
      </c>
      <c r="D66">
        <v>50005</v>
      </c>
      <c r="E66" s="2" t="s">
        <v>13</v>
      </c>
      <c r="F66" s="4" t="s">
        <v>17</v>
      </c>
      <c r="J66" s="3" t="str">
        <f>IF(AND(Tabla11524[[#This Row],[Valor logrado]]&gt;=Tabla11524[[#This Row],[Meta]],Tabla11524[[#This Row],[Valor logrado]]&gt;0,Tabla11524[[#This Row],[Meta]]&gt;0),"Sí","No")</f>
        <v>No</v>
      </c>
    </row>
    <row r="67" spans="1:10" x14ac:dyDescent="0.25">
      <c r="A67" s="1" t="s">
        <v>131</v>
      </c>
      <c r="B67" s="1" t="s">
        <v>146</v>
      </c>
      <c r="C67" s="1" t="s">
        <v>147</v>
      </c>
      <c r="D67">
        <v>50001</v>
      </c>
      <c r="E67" s="2" t="s">
        <v>13</v>
      </c>
      <c r="F67" s="4" t="s">
        <v>17</v>
      </c>
      <c r="J67" s="3" t="str">
        <f>IF(AND(Tabla11524[[#This Row],[Valor logrado]]&gt;=Tabla11524[[#This Row],[Meta]],Tabla11524[[#This Row],[Valor logrado]]&gt;0,Tabla11524[[#This Row],[Meta]]&gt;0),"Sí","No")</f>
        <v>No</v>
      </c>
    </row>
    <row r="68" spans="1:10" x14ac:dyDescent="0.25">
      <c r="A68" s="1" t="s">
        <v>131</v>
      </c>
      <c r="B68" s="1" t="s">
        <v>148</v>
      </c>
      <c r="C68" s="1" t="s">
        <v>149</v>
      </c>
      <c r="D68">
        <v>50009</v>
      </c>
      <c r="E68" s="2" t="s">
        <v>13</v>
      </c>
      <c r="F68" s="4" t="s">
        <v>17</v>
      </c>
      <c r="J68" s="3" t="str">
        <f>IF(AND(Tabla11524[[#This Row],[Valor logrado]]&gt;=Tabla11524[[#This Row],[Meta]],Tabla11524[[#This Row],[Valor logrado]]&gt;0,Tabla11524[[#This Row],[Meta]]&gt;0),"Sí","No")</f>
        <v>No</v>
      </c>
    </row>
    <row r="69" spans="1:10" x14ac:dyDescent="0.25">
      <c r="A69" s="1" t="s">
        <v>131</v>
      </c>
      <c r="B69" s="1" t="s">
        <v>150</v>
      </c>
      <c r="C69" s="1" t="s">
        <v>151</v>
      </c>
      <c r="D69">
        <v>50010</v>
      </c>
      <c r="E69" s="2" t="s">
        <v>13</v>
      </c>
      <c r="F69" s="4" t="s">
        <v>17</v>
      </c>
      <c r="J69" s="3" t="str">
        <f>IF(AND(Tabla11524[[#This Row],[Valor logrado]]&gt;=Tabla11524[[#This Row],[Meta]],Tabla11524[[#This Row],[Valor logrado]]&gt;0,Tabla11524[[#This Row],[Meta]]&gt;0),"Sí","No")</f>
        <v>No</v>
      </c>
    </row>
    <row r="70" spans="1:10" x14ac:dyDescent="0.25">
      <c r="A70" s="1" t="s">
        <v>131</v>
      </c>
      <c r="B70" s="1" t="s">
        <v>152</v>
      </c>
      <c r="C70" s="1" t="s">
        <v>153</v>
      </c>
      <c r="D70">
        <v>50011</v>
      </c>
      <c r="E70" s="2" t="s">
        <v>13</v>
      </c>
      <c r="F70" s="4" t="s">
        <v>17</v>
      </c>
      <c r="J70" s="3" t="str">
        <f>IF(AND(Tabla11524[[#This Row],[Valor logrado]]&gt;=Tabla11524[[#This Row],[Meta]],Tabla11524[[#This Row],[Valor logrado]]&gt;0,Tabla11524[[#This Row],[Meta]]&gt;0),"Sí","No")</f>
        <v>No</v>
      </c>
    </row>
    <row r="71" spans="1:10" x14ac:dyDescent="0.25">
      <c r="A71" s="1" t="s">
        <v>131</v>
      </c>
      <c r="B71" s="1" t="s">
        <v>154</v>
      </c>
      <c r="C71" s="1" t="s">
        <v>155</v>
      </c>
      <c r="D71">
        <v>50003</v>
      </c>
      <c r="E71" s="2" t="s">
        <v>13</v>
      </c>
      <c r="F71" s="4" t="s">
        <v>17</v>
      </c>
      <c r="J71" s="3" t="str">
        <f>IF(AND(Tabla11524[[#This Row],[Valor logrado]]&gt;=Tabla11524[[#This Row],[Meta]],Tabla11524[[#This Row],[Valor logrado]]&gt;0,Tabla11524[[#This Row],[Meta]]&gt;0),"Sí","No")</f>
        <v>No</v>
      </c>
    </row>
    <row r="72" spans="1:10" x14ac:dyDescent="0.25">
      <c r="A72" s="1" t="s">
        <v>156</v>
      </c>
      <c r="B72" s="1" t="s">
        <v>157</v>
      </c>
      <c r="C72" s="1" t="s">
        <v>158</v>
      </c>
      <c r="D72">
        <v>60000</v>
      </c>
      <c r="E72" s="2" t="s">
        <v>16</v>
      </c>
      <c r="F72" s="4">
        <v>0.9</v>
      </c>
      <c r="J72" s="3" t="str">
        <f>IF(AND(Tabla11524[[#This Row],[Valor logrado]]&gt;=Tabla11524[[#This Row],[Meta]],Tabla11524[[#This Row],[Valor logrado]]&gt;0,Tabla11524[[#This Row],[Meta]]&gt;0),"Sí","No")</f>
        <v>No</v>
      </c>
    </row>
    <row r="73" spans="1:10" x14ac:dyDescent="0.25">
      <c r="A73" s="1" t="s">
        <v>156</v>
      </c>
      <c r="B73" s="1" t="s">
        <v>159</v>
      </c>
      <c r="C73" s="1" t="s">
        <v>160</v>
      </c>
      <c r="D73">
        <v>60004</v>
      </c>
      <c r="E73" s="2" t="s">
        <v>13</v>
      </c>
      <c r="F73" s="4" t="s">
        <v>17</v>
      </c>
      <c r="J73" s="3" t="str">
        <f>IF(AND(Tabla11524[[#This Row],[Valor logrado]]&gt;=Tabla11524[[#This Row],[Meta]],Tabla11524[[#This Row],[Valor logrado]]&gt;0,Tabla11524[[#This Row],[Meta]]&gt;0),"Sí","No")</f>
        <v>No</v>
      </c>
    </row>
    <row r="74" spans="1:10" x14ac:dyDescent="0.25">
      <c r="A74" s="1" t="s">
        <v>156</v>
      </c>
      <c r="B74" s="1" t="s">
        <v>161</v>
      </c>
      <c r="C74" s="1" t="s">
        <v>162</v>
      </c>
      <c r="D74">
        <v>60006</v>
      </c>
      <c r="E74" s="2" t="s">
        <v>13</v>
      </c>
      <c r="F74" s="4" t="s">
        <v>17</v>
      </c>
      <c r="J74" s="3" t="str">
        <f>IF(AND(Tabla11524[[#This Row],[Valor logrado]]&gt;=Tabla11524[[#This Row],[Meta]],Tabla11524[[#This Row],[Valor logrado]]&gt;0,Tabla11524[[#This Row],[Meta]]&gt;0),"Sí","No")</f>
        <v>No</v>
      </c>
    </row>
    <row r="75" spans="1:10" x14ac:dyDescent="0.25">
      <c r="A75" s="1" t="s">
        <v>156</v>
      </c>
      <c r="B75" s="1" t="s">
        <v>163</v>
      </c>
      <c r="C75" s="1" t="s">
        <v>164</v>
      </c>
      <c r="D75">
        <v>60008</v>
      </c>
      <c r="E75" s="2" t="s">
        <v>13</v>
      </c>
      <c r="F75" s="4" t="s">
        <v>17</v>
      </c>
      <c r="J75" s="3" t="str">
        <f>IF(AND(Tabla11524[[#This Row],[Valor logrado]]&gt;=Tabla11524[[#This Row],[Meta]],Tabla11524[[#This Row],[Valor logrado]]&gt;0,Tabla11524[[#This Row],[Meta]]&gt;0),"Sí","No")</f>
        <v>No</v>
      </c>
    </row>
    <row r="76" spans="1:10" x14ac:dyDescent="0.25">
      <c r="A76" s="1" t="s">
        <v>156</v>
      </c>
      <c r="B76" s="1" t="s">
        <v>165</v>
      </c>
      <c r="C76" s="1" t="s">
        <v>166</v>
      </c>
      <c r="D76">
        <v>60009</v>
      </c>
      <c r="E76" s="2" t="s">
        <v>13</v>
      </c>
      <c r="F76" s="4" t="s">
        <v>17</v>
      </c>
      <c r="J76" s="3" t="str">
        <f>IF(AND(Tabla11524[[#This Row],[Valor logrado]]&gt;=Tabla11524[[#This Row],[Meta]],Tabla11524[[#This Row],[Valor logrado]]&gt;0,Tabla11524[[#This Row],[Meta]]&gt;0),"Sí","No")</f>
        <v>No</v>
      </c>
    </row>
    <row r="77" spans="1:10" x14ac:dyDescent="0.25">
      <c r="A77" s="1" t="s">
        <v>156</v>
      </c>
      <c r="B77" s="1" t="s">
        <v>167</v>
      </c>
      <c r="C77" s="1" t="s">
        <v>168</v>
      </c>
      <c r="D77">
        <v>60013</v>
      </c>
      <c r="E77" s="2" t="s">
        <v>13</v>
      </c>
      <c r="F77" s="4" t="s">
        <v>17</v>
      </c>
      <c r="J77" s="3" t="str">
        <f>IF(AND(Tabla11524[[#This Row],[Valor logrado]]&gt;=Tabla11524[[#This Row],[Meta]],Tabla11524[[#This Row],[Valor logrado]]&gt;0,Tabla11524[[#This Row],[Meta]]&gt;0),"Sí","No")</f>
        <v>No</v>
      </c>
    </row>
    <row r="78" spans="1:10" x14ac:dyDescent="0.25">
      <c r="A78" s="1" t="s">
        <v>156</v>
      </c>
      <c r="B78" s="1" t="s">
        <v>169</v>
      </c>
      <c r="C78" s="1" t="s">
        <v>170</v>
      </c>
      <c r="D78">
        <v>60002</v>
      </c>
      <c r="E78" s="2" t="s">
        <v>13</v>
      </c>
      <c r="F78" s="4" t="s">
        <v>17</v>
      </c>
      <c r="J78" s="3" t="str">
        <f>IF(AND(Tabla11524[[#This Row],[Valor logrado]]&gt;=Tabla11524[[#This Row],[Meta]],Tabla11524[[#This Row],[Valor logrado]]&gt;0,Tabla11524[[#This Row],[Meta]]&gt;0),"Sí","No")</f>
        <v>No</v>
      </c>
    </row>
    <row r="79" spans="1:10" x14ac:dyDescent="0.25">
      <c r="A79" s="1" t="s">
        <v>156</v>
      </c>
      <c r="B79" s="1" t="s">
        <v>171</v>
      </c>
      <c r="C79" s="1" t="s">
        <v>172</v>
      </c>
      <c r="D79">
        <v>60007</v>
      </c>
      <c r="E79" s="2" t="s">
        <v>13</v>
      </c>
      <c r="F79" s="4" t="s">
        <v>17</v>
      </c>
      <c r="J79" s="3" t="str">
        <f>IF(AND(Tabla11524[[#This Row],[Valor logrado]]&gt;=Tabla11524[[#This Row],[Meta]],Tabla11524[[#This Row],[Valor logrado]]&gt;0,Tabla11524[[#This Row],[Meta]]&gt;0),"Sí","No")</f>
        <v>No</v>
      </c>
    </row>
    <row r="80" spans="1:10" x14ac:dyDescent="0.25">
      <c r="A80" s="1" t="s">
        <v>156</v>
      </c>
      <c r="B80" s="1" t="s">
        <v>173</v>
      </c>
      <c r="C80" s="1" t="s">
        <v>174</v>
      </c>
      <c r="D80">
        <v>60003</v>
      </c>
      <c r="E80" s="2" t="s">
        <v>13</v>
      </c>
      <c r="F80" s="4" t="s">
        <v>17</v>
      </c>
      <c r="J80" s="3" t="str">
        <f>IF(AND(Tabla11524[[#This Row],[Valor logrado]]&gt;=Tabla11524[[#This Row],[Meta]],Tabla11524[[#This Row],[Valor logrado]]&gt;0,Tabla11524[[#This Row],[Meta]]&gt;0),"Sí","No")</f>
        <v>No</v>
      </c>
    </row>
    <row r="81" spans="1:10" x14ac:dyDescent="0.25">
      <c r="A81" s="1" t="s">
        <v>156</v>
      </c>
      <c r="B81" s="1" t="s">
        <v>175</v>
      </c>
      <c r="C81" s="1" t="s">
        <v>176</v>
      </c>
      <c r="D81">
        <v>60001</v>
      </c>
      <c r="E81" s="2" t="s">
        <v>13</v>
      </c>
      <c r="F81" s="4" t="s">
        <v>17</v>
      </c>
      <c r="J81" s="3" t="str">
        <f>IF(AND(Tabla11524[[#This Row],[Valor logrado]]&gt;=Tabla11524[[#This Row],[Meta]],Tabla11524[[#This Row],[Valor logrado]]&gt;0,Tabla11524[[#This Row],[Meta]]&gt;0),"Sí","No")</f>
        <v>No</v>
      </c>
    </row>
    <row r="82" spans="1:10" x14ac:dyDescent="0.25">
      <c r="A82" s="1" t="s">
        <v>156</v>
      </c>
      <c r="B82" s="1" t="s">
        <v>177</v>
      </c>
      <c r="C82" s="1" t="s">
        <v>178</v>
      </c>
      <c r="D82">
        <v>60010</v>
      </c>
      <c r="E82" s="2" t="s">
        <v>13</v>
      </c>
      <c r="F82" s="4" t="s">
        <v>17</v>
      </c>
      <c r="J82" s="3" t="str">
        <f>IF(AND(Tabla11524[[#This Row],[Valor logrado]]&gt;=Tabla11524[[#This Row],[Meta]],Tabla11524[[#This Row],[Valor logrado]]&gt;0,Tabla11524[[#This Row],[Meta]]&gt;0),"Sí","No")</f>
        <v>No</v>
      </c>
    </row>
    <row r="83" spans="1:10" x14ac:dyDescent="0.25">
      <c r="A83" s="1" t="s">
        <v>156</v>
      </c>
      <c r="B83" s="1" t="s">
        <v>179</v>
      </c>
      <c r="C83" s="1" t="s">
        <v>180</v>
      </c>
      <c r="D83">
        <v>60005</v>
      </c>
      <c r="E83" s="2" t="s">
        <v>13</v>
      </c>
      <c r="F83" s="4" t="s">
        <v>17</v>
      </c>
      <c r="J83" s="3" t="str">
        <f>IF(AND(Tabla11524[[#This Row],[Valor logrado]]&gt;=Tabla11524[[#This Row],[Meta]],Tabla11524[[#This Row],[Valor logrado]]&gt;0,Tabla11524[[#This Row],[Meta]]&gt;0),"Sí","No")</f>
        <v>No</v>
      </c>
    </row>
    <row r="84" spans="1:10" x14ac:dyDescent="0.25">
      <c r="A84" s="1" t="s">
        <v>156</v>
      </c>
      <c r="B84" s="1" t="s">
        <v>181</v>
      </c>
      <c r="C84" s="1" t="s">
        <v>182</v>
      </c>
      <c r="D84">
        <v>60011</v>
      </c>
      <c r="E84" s="2" t="s">
        <v>13</v>
      </c>
      <c r="F84" s="4" t="s">
        <v>17</v>
      </c>
      <c r="J84" s="3" t="str">
        <f>IF(AND(Tabla11524[[#This Row],[Valor logrado]]&gt;=Tabla11524[[#This Row],[Meta]],Tabla11524[[#This Row],[Valor logrado]]&gt;0,Tabla11524[[#This Row],[Meta]]&gt;0),"Sí","No")</f>
        <v>No</v>
      </c>
    </row>
    <row r="85" spans="1:10" x14ac:dyDescent="0.25">
      <c r="A85" s="1" t="s">
        <v>156</v>
      </c>
      <c r="B85" s="1" t="s">
        <v>183</v>
      </c>
      <c r="C85" s="1" t="s">
        <v>184</v>
      </c>
      <c r="D85">
        <v>60012</v>
      </c>
      <c r="E85" s="2" t="s">
        <v>13</v>
      </c>
      <c r="F85" s="4" t="s">
        <v>17</v>
      </c>
      <c r="J85" s="3" t="str">
        <f>IF(AND(Tabla11524[[#This Row],[Valor logrado]]&gt;=Tabla11524[[#This Row],[Meta]],Tabla11524[[#This Row],[Valor logrado]]&gt;0,Tabla11524[[#This Row],[Meta]]&gt;0),"Sí","No")</f>
        <v>No</v>
      </c>
    </row>
    <row r="86" spans="1:10" x14ac:dyDescent="0.25">
      <c r="A86" s="1" t="s">
        <v>185</v>
      </c>
      <c r="B86" s="1" t="s">
        <v>186</v>
      </c>
      <c r="C86" s="1" t="s">
        <v>187</v>
      </c>
      <c r="D86">
        <v>80000</v>
      </c>
      <c r="E86" s="2" t="s">
        <v>16</v>
      </c>
      <c r="F86" s="4">
        <v>0.9</v>
      </c>
      <c r="J86" s="3" t="str">
        <f>IF(AND(Tabla11524[[#This Row],[Valor logrado]]&gt;=Tabla11524[[#This Row],[Meta]],Tabla11524[[#This Row],[Valor logrado]]&gt;0,Tabla11524[[#This Row],[Meta]]&gt;0),"Sí","No")</f>
        <v>No</v>
      </c>
    </row>
    <row r="87" spans="1:10" x14ac:dyDescent="0.25">
      <c r="A87" s="1" t="s">
        <v>185</v>
      </c>
      <c r="B87" s="1" t="s">
        <v>188</v>
      </c>
      <c r="C87" s="1" t="s">
        <v>189</v>
      </c>
      <c r="D87">
        <v>80006</v>
      </c>
      <c r="E87" s="2" t="s">
        <v>13</v>
      </c>
      <c r="F87" s="4" t="s">
        <v>17</v>
      </c>
      <c r="J87" s="3" t="str">
        <f>IF(AND(Tabla11524[[#This Row],[Valor logrado]]&gt;=Tabla11524[[#This Row],[Meta]],Tabla11524[[#This Row],[Valor logrado]]&gt;0,Tabla11524[[#This Row],[Meta]]&gt;0),"Sí","No")</f>
        <v>No</v>
      </c>
    </row>
    <row r="88" spans="1:10" x14ac:dyDescent="0.25">
      <c r="A88" s="1" t="s">
        <v>185</v>
      </c>
      <c r="B88" s="1" t="s">
        <v>190</v>
      </c>
      <c r="C88" s="1" t="s">
        <v>191</v>
      </c>
      <c r="D88">
        <v>80012</v>
      </c>
      <c r="E88" s="2" t="s">
        <v>13</v>
      </c>
      <c r="F88" s="4" t="s">
        <v>17</v>
      </c>
      <c r="J88" s="3" t="str">
        <f>IF(AND(Tabla11524[[#This Row],[Valor logrado]]&gt;=Tabla11524[[#This Row],[Meta]],Tabla11524[[#This Row],[Valor logrado]]&gt;0,Tabla11524[[#This Row],[Meta]]&gt;0),"Sí","No")</f>
        <v>No</v>
      </c>
    </row>
    <row r="89" spans="1:10" x14ac:dyDescent="0.25">
      <c r="A89" s="1" t="s">
        <v>185</v>
      </c>
      <c r="B89" s="1" t="s">
        <v>192</v>
      </c>
      <c r="C89" s="1" t="s">
        <v>193</v>
      </c>
      <c r="D89">
        <v>80009</v>
      </c>
      <c r="E89" s="2" t="s">
        <v>13</v>
      </c>
      <c r="F89" s="4" t="s">
        <v>17</v>
      </c>
      <c r="J89" s="3" t="str">
        <f>IF(AND(Tabla11524[[#This Row],[Valor logrado]]&gt;=Tabla11524[[#This Row],[Meta]],Tabla11524[[#This Row],[Valor logrado]]&gt;0,Tabla11524[[#This Row],[Meta]]&gt;0),"Sí","No")</f>
        <v>No</v>
      </c>
    </row>
    <row r="90" spans="1:10" x14ac:dyDescent="0.25">
      <c r="A90" s="1" t="s">
        <v>185</v>
      </c>
      <c r="B90" s="1" t="s">
        <v>194</v>
      </c>
      <c r="C90" s="1" t="s">
        <v>195</v>
      </c>
      <c r="D90">
        <v>80007</v>
      </c>
      <c r="E90" s="2" t="s">
        <v>13</v>
      </c>
      <c r="F90" s="4" t="s">
        <v>17</v>
      </c>
      <c r="J90" s="3" t="str">
        <f>IF(AND(Tabla11524[[#This Row],[Valor logrado]]&gt;=Tabla11524[[#This Row],[Meta]],Tabla11524[[#This Row],[Valor logrado]]&gt;0,Tabla11524[[#This Row],[Meta]]&gt;0),"Sí","No")</f>
        <v>No</v>
      </c>
    </row>
    <row r="91" spans="1:10" x14ac:dyDescent="0.25">
      <c r="A91" s="1" t="s">
        <v>185</v>
      </c>
      <c r="B91" s="1" t="s">
        <v>196</v>
      </c>
      <c r="C91" s="1" t="s">
        <v>197</v>
      </c>
      <c r="D91">
        <v>80010</v>
      </c>
      <c r="E91" s="2" t="s">
        <v>13</v>
      </c>
      <c r="F91" s="4" t="s">
        <v>17</v>
      </c>
      <c r="J91" s="3" t="str">
        <f>IF(AND(Tabla11524[[#This Row],[Valor logrado]]&gt;=Tabla11524[[#This Row],[Meta]],Tabla11524[[#This Row],[Valor logrado]]&gt;0,Tabla11524[[#This Row],[Meta]]&gt;0),"Sí","No")</f>
        <v>No</v>
      </c>
    </row>
    <row r="92" spans="1:10" x14ac:dyDescent="0.25">
      <c r="A92" s="1" t="s">
        <v>185</v>
      </c>
      <c r="B92" s="1" t="s">
        <v>198</v>
      </c>
      <c r="C92" s="1" t="s">
        <v>199</v>
      </c>
      <c r="D92">
        <v>80013</v>
      </c>
      <c r="E92" s="2" t="s">
        <v>13</v>
      </c>
      <c r="F92" s="4" t="s">
        <v>17</v>
      </c>
      <c r="J92" s="3" t="str">
        <f>IF(AND(Tabla11524[[#This Row],[Valor logrado]]&gt;=Tabla11524[[#This Row],[Meta]],Tabla11524[[#This Row],[Valor logrado]]&gt;0,Tabla11524[[#This Row],[Meta]]&gt;0),"Sí","No")</f>
        <v>No</v>
      </c>
    </row>
    <row r="93" spans="1:10" x14ac:dyDescent="0.25">
      <c r="A93" s="1" t="s">
        <v>185</v>
      </c>
      <c r="B93" s="1" t="s">
        <v>200</v>
      </c>
      <c r="C93" s="1" t="s">
        <v>201</v>
      </c>
      <c r="D93">
        <v>80011</v>
      </c>
      <c r="E93" s="2" t="s">
        <v>13</v>
      </c>
      <c r="F93" s="4" t="s">
        <v>17</v>
      </c>
      <c r="J93" s="3" t="str">
        <f>IF(AND(Tabla11524[[#This Row],[Valor logrado]]&gt;=Tabla11524[[#This Row],[Meta]],Tabla11524[[#This Row],[Valor logrado]]&gt;0,Tabla11524[[#This Row],[Meta]]&gt;0),"Sí","No")</f>
        <v>No</v>
      </c>
    </row>
    <row r="94" spans="1:10" x14ac:dyDescent="0.25">
      <c r="A94" s="1" t="s">
        <v>185</v>
      </c>
      <c r="B94" s="1" t="s">
        <v>202</v>
      </c>
      <c r="C94" s="1" t="s">
        <v>203</v>
      </c>
      <c r="D94">
        <v>80008</v>
      </c>
      <c r="E94" s="2" t="s">
        <v>13</v>
      </c>
      <c r="F94" s="4" t="s">
        <v>17</v>
      </c>
      <c r="J94" s="3" t="str">
        <f>IF(AND(Tabla11524[[#This Row],[Valor logrado]]&gt;=Tabla11524[[#This Row],[Meta]],Tabla11524[[#This Row],[Valor logrado]]&gt;0,Tabla11524[[#This Row],[Meta]]&gt;0),"Sí","No")</f>
        <v>No</v>
      </c>
    </row>
    <row r="95" spans="1:10" x14ac:dyDescent="0.25">
      <c r="A95" s="1" t="s">
        <v>185</v>
      </c>
      <c r="B95" s="1" t="s">
        <v>204</v>
      </c>
      <c r="C95" s="1" t="s">
        <v>205</v>
      </c>
      <c r="D95">
        <v>80004</v>
      </c>
      <c r="E95" s="2" t="s">
        <v>13</v>
      </c>
      <c r="F95" s="4" t="s">
        <v>17</v>
      </c>
      <c r="J95" s="3" t="str">
        <f>IF(AND(Tabla11524[[#This Row],[Valor logrado]]&gt;=Tabla11524[[#This Row],[Meta]],Tabla11524[[#This Row],[Valor logrado]]&gt;0,Tabla11524[[#This Row],[Meta]]&gt;0),"Sí","No")</f>
        <v>No</v>
      </c>
    </row>
    <row r="96" spans="1:10" x14ac:dyDescent="0.25">
      <c r="A96" s="1" t="s">
        <v>185</v>
      </c>
      <c r="B96" s="1" t="s">
        <v>206</v>
      </c>
      <c r="C96" s="1" t="s">
        <v>207</v>
      </c>
      <c r="D96">
        <v>80001</v>
      </c>
      <c r="E96" s="2" t="s">
        <v>13</v>
      </c>
      <c r="F96" s="4" t="s">
        <v>17</v>
      </c>
      <c r="J96" s="3" t="str">
        <f>IF(AND(Tabla11524[[#This Row],[Valor logrado]]&gt;=Tabla11524[[#This Row],[Meta]],Tabla11524[[#This Row],[Valor logrado]]&gt;0,Tabla11524[[#This Row],[Meta]]&gt;0),"Sí","No")</f>
        <v>No</v>
      </c>
    </row>
    <row r="97" spans="1:10" x14ac:dyDescent="0.25">
      <c r="A97" s="1" t="s">
        <v>185</v>
      </c>
      <c r="B97" s="1" t="s">
        <v>208</v>
      </c>
      <c r="C97" s="1" t="s">
        <v>209</v>
      </c>
      <c r="D97">
        <v>80005</v>
      </c>
      <c r="E97" s="2" t="s">
        <v>13</v>
      </c>
      <c r="F97" s="4" t="s">
        <v>17</v>
      </c>
      <c r="J97" s="3" t="str">
        <f>IF(AND(Tabla11524[[#This Row],[Valor logrado]]&gt;=Tabla11524[[#This Row],[Meta]],Tabla11524[[#This Row],[Valor logrado]]&gt;0,Tabla11524[[#This Row],[Meta]]&gt;0),"Sí","No")</f>
        <v>No</v>
      </c>
    </row>
    <row r="98" spans="1:10" x14ac:dyDescent="0.25">
      <c r="A98" s="1" t="s">
        <v>185</v>
      </c>
      <c r="B98" s="1" t="s">
        <v>210</v>
      </c>
      <c r="C98" s="1" t="s">
        <v>211</v>
      </c>
      <c r="D98">
        <v>80002</v>
      </c>
      <c r="E98" s="2" t="s">
        <v>13</v>
      </c>
      <c r="F98" s="4" t="s">
        <v>17</v>
      </c>
      <c r="J98" s="3" t="str">
        <f>IF(AND(Tabla11524[[#This Row],[Valor logrado]]&gt;=Tabla11524[[#This Row],[Meta]],Tabla11524[[#This Row],[Valor logrado]]&gt;0,Tabla11524[[#This Row],[Meta]]&gt;0),"Sí","No")</f>
        <v>No</v>
      </c>
    </row>
    <row r="99" spans="1:10" x14ac:dyDescent="0.25">
      <c r="A99" s="1" t="s">
        <v>185</v>
      </c>
      <c r="B99" s="1" t="s">
        <v>212</v>
      </c>
      <c r="C99" s="1" t="s">
        <v>213</v>
      </c>
      <c r="D99">
        <v>80003</v>
      </c>
      <c r="E99" s="2" t="s">
        <v>13</v>
      </c>
      <c r="F99" s="4" t="s">
        <v>17</v>
      </c>
      <c r="J99" s="3" t="str">
        <f>IF(AND(Tabla11524[[#This Row],[Valor logrado]]&gt;=Tabla11524[[#This Row],[Meta]],Tabla11524[[#This Row],[Valor logrado]]&gt;0,Tabla11524[[#This Row],[Meta]]&gt;0),"Sí","No")</f>
        <v>No</v>
      </c>
    </row>
    <row r="100" spans="1:10" ht="25.5" x14ac:dyDescent="0.25">
      <c r="A100" s="1" t="s">
        <v>185</v>
      </c>
      <c r="B100" s="1" t="s">
        <v>214</v>
      </c>
      <c r="C100" s="1" t="s">
        <v>215</v>
      </c>
      <c r="D100">
        <v>80014</v>
      </c>
      <c r="E100" s="2" t="s">
        <v>13</v>
      </c>
      <c r="F100" s="4" t="s">
        <v>17</v>
      </c>
      <c r="J100" s="3" t="str">
        <f>IF(AND(Tabla11524[[#This Row],[Valor logrado]]&gt;=Tabla11524[[#This Row],[Meta]],Tabla11524[[#This Row],[Valor logrado]]&gt;0,Tabla11524[[#This Row],[Meta]]&gt;0),"Sí","No")</f>
        <v>No</v>
      </c>
    </row>
    <row r="101" spans="1:10" x14ac:dyDescent="0.25">
      <c r="A101" s="1" t="s">
        <v>216</v>
      </c>
      <c r="B101" s="1" t="s">
        <v>217</v>
      </c>
      <c r="C101" s="1" t="s">
        <v>218</v>
      </c>
      <c r="D101">
        <v>90000</v>
      </c>
      <c r="E101" s="2" t="s">
        <v>16</v>
      </c>
      <c r="F101" s="4">
        <v>0.9</v>
      </c>
      <c r="J101" s="3" t="str">
        <f>IF(AND(Tabla11524[[#This Row],[Valor logrado]]&gt;=Tabla11524[[#This Row],[Meta]],Tabla11524[[#This Row],[Valor logrado]]&gt;0,Tabla11524[[#This Row],[Meta]]&gt;0),"Sí","No")</f>
        <v>No</v>
      </c>
    </row>
    <row r="102" spans="1:10" x14ac:dyDescent="0.25">
      <c r="A102" s="1" t="s">
        <v>216</v>
      </c>
      <c r="B102" s="1" t="s">
        <v>219</v>
      </c>
      <c r="C102" s="1" t="s">
        <v>220</v>
      </c>
      <c r="D102">
        <v>90003</v>
      </c>
      <c r="E102" s="2" t="s">
        <v>13</v>
      </c>
      <c r="F102" s="4" t="s">
        <v>17</v>
      </c>
      <c r="J102" s="3" t="str">
        <f>IF(AND(Tabla11524[[#This Row],[Valor logrado]]&gt;=Tabla11524[[#This Row],[Meta]],Tabla11524[[#This Row],[Valor logrado]]&gt;0,Tabla11524[[#This Row],[Meta]]&gt;0),"Sí","No")</f>
        <v>No</v>
      </c>
    </row>
    <row r="103" spans="1:10" x14ac:dyDescent="0.25">
      <c r="A103" s="1" t="s">
        <v>216</v>
      </c>
      <c r="B103" s="1" t="s">
        <v>221</v>
      </c>
      <c r="C103" s="1" t="s">
        <v>222</v>
      </c>
      <c r="D103">
        <v>90009</v>
      </c>
      <c r="E103" s="2" t="s">
        <v>13</v>
      </c>
      <c r="F103" s="4" t="s">
        <v>17</v>
      </c>
      <c r="J103" s="3" t="str">
        <f>IF(AND(Tabla11524[[#This Row],[Valor logrado]]&gt;=Tabla11524[[#This Row],[Meta]],Tabla11524[[#This Row],[Valor logrado]]&gt;0,Tabla11524[[#This Row],[Meta]]&gt;0),"Sí","No")</f>
        <v>No</v>
      </c>
    </row>
    <row r="104" spans="1:10" x14ac:dyDescent="0.25">
      <c r="A104" s="1" t="s">
        <v>216</v>
      </c>
      <c r="B104" s="1" t="s">
        <v>223</v>
      </c>
      <c r="C104" s="1" t="s">
        <v>224</v>
      </c>
      <c r="D104">
        <v>90002</v>
      </c>
      <c r="E104" s="2" t="s">
        <v>13</v>
      </c>
      <c r="F104" s="4" t="s">
        <v>17</v>
      </c>
      <c r="J104" s="3" t="str">
        <f>IF(AND(Tabla11524[[#This Row],[Valor logrado]]&gt;=Tabla11524[[#This Row],[Meta]],Tabla11524[[#This Row],[Valor logrado]]&gt;0,Tabla11524[[#This Row],[Meta]]&gt;0),"Sí","No")</f>
        <v>No</v>
      </c>
    </row>
    <row r="105" spans="1:10" x14ac:dyDescent="0.25">
      <c r="A105" s="1" t="s">
        <v>216</v>
      </c>
      <c r="B105" s="1" t="s">
        <v>225</v>
      </c>
      <c r="C105" s="1" t="s">
        <v>226</v>
      </c>
      <c r="D105">
        <v>90001</v>
      </c>
      <c r="E105" s="2" t="s">
        <v>13</v>
      </c>
      <c r="F105" s="4" t="s">
        <v>17</v>
      </c>
      <c r="J105" s="3" t="str">
        <f>IF(AND(Tabla11524[[#This Row],[Valor logrado]]&gt;=Tabla11524[[#This Row],[Meta]],Tabla11524[[#This Row],[Valor logrado]]&gt;0,Tabla11524[[#This Row],[Meta]]&gt;0),"Sí","No")</f>
        <v>No</v>
      </c>
    </row>
    <row r="106" spans="1:10" x14ac:dyDescent="0.25">
      <c r="A106" s="1" t="s">
        <v>216</v>
      </c>
      <c r="B106" s="1" t="s">
        <v>227</v>
      </c>
      <c r="C106" s="1" t="s">
        <v>228</v>
      </c>
      <c r="D106">
        <v>90006</v>
      </c>
      <c r="E106" s="2" t="s">
        <v>13</v>
      </c>
      <c r="F106" s="4" t="s">
        <v>17</v>
      </c>
      <c r="J106" s="3" t="str">
        <f>IF(AND(Tabla11524[[#This Row],[Valor logrado]]&gt;=Tabla11524[[#This Row],[Meta]],Tabla11524[[#This Row],[Valor logrado]]&gt;0,Tabla11524[[#This Row],[Meta]]&gt;0),"Sí","No")</f>
        <v>No</v>
      </c>
    </row>
    <row r="107" spans="1:10" x14ac:dyDescent="0.25">
      <c r="A107" s="1" t="s">
        <v>216</v>
      </c>
      <c r="B107" s="1" t="s">
        <v>229</v>
      </c>
      <c r="C107" s="1" t="s">
        <v>230</v>
      </c>
      <c r="D107">
        <v>90007</v>
      </c>
      <c r="E107" s="2" t="s">
        <v>13</v>
      </c>
      <c r="F107" s="4" t="s">
        <v>17</v>
      </c>
      <c r="J107" s="3" t="str">
        <f>IF(AND(Tabla11524[[#This Row],[Valor logrado]]&gt;=Tabla11524[[#This Row],[Meta]],Tabla11524[[#This Row],[Valor logrado]]&gt;0,Tabla11524[[#This Row],[Meta]]&gt;0),"Sí","No")</f>
        <v>No</v>
      </c>
    </row>
    <row r="108" spans="1:10" x14ac:dyDescent="0.25">
      <c r="A108" s="1" t="s">
        <v>216</v>
      </c>
      <c r="B108" s="1" t="s">
        <v>231</v>
      </c>
      <c r="C108" s="1" t="s">
        <v>232</v>
      </c>
      <c r="D108">
        <v>90004</v>
      </c>
      <c r="E108" s="2" t="s">
        <v>13</v>
      </c>
      <c r="F108" s="4" t="s">
        <v>17</v>
      </c>
      <c r="J108" s="3" t="str">
        <f>IF(AND(Tabla11524[[#This Row],[Valor logrado]]&gt;=Tabla11524[[#This Row],[Meta]],Tabla11524[[#This Row],[Valor logrado]]&gt;0,Tabla11524[[#This Row],[Meta]]&gt;0),"Sí","No")</f>
        <v>No</v>
      </c>
    </row>
    <row r="109" spans="1:10" x14ac:dyDescent="0.25">
      <c r="A109" s="1" t="s">
        <v>216</v>
      </c>
      <c r="B109" s="1" t="s">
        <v>233</v>
      </c>
      <c r="C109" s="1" t="s">
        <v>234</v>
      </c>
      <c r="D109">
        <v>90005</v>
      </c>
      <c r="E109" s="2" t="s">
        <v>13</v>
      </c>
      <c r="F109" s="4" t="s">
        <v>17</v>
      </c>
      <c r="J109" s="3" t="str">
        <f>IF(AND(Tabla11524[[#This Row],[Valor logrado]]&gt;=Tabla11524[[#This Row],[Meta]],Tabla11524[[#This Row],[Valor logrado]]&gt;0,Tabla11524[[#This Row],[Meta]]&gt;0),"Sí","No")</f>
        <v>No</v>
      </c>
    </row>
    <row r="110" spans="1:10" x14ac:dyDescent="0.25">
      <c r="A110" s="1" t="s">
        <v>235</v>
      </c>
      <c r="B110" s="1" t="s">
        <v>236</v>
      </c>
      <c r="C110" s="1" t="s">
        <v>237</v>
      </c>
      <c r="D110">
        <v>100000</v>
      </c>
      <c r="E110" s="2" t="s">
        <v>16</v>
      </c>
      <c r="F110" s="4">
        <v>0.9</v>
      </c>
      <c r="J110" s="3" t="str">
        <f>IF(AND(Tabla11524[[#This Row],[Valor logrado]]&gt;=Tabla11524[[#This Row],[Meta]],Tabla11524[[#This Row],[Valor logrado]]&gt;0,Tabla11524[[#This Row],[Meta]]&gt;0),"Sí","No")</f>
        <v>No</v>
      </c>
    </row>
    <row r="111" spans="1:10" x14ac:dyDescent="0.25">
      <c r="A111" s="1" t="s">
        <v>235</v>
      </c>
      <c r="B111" s="1" t="s">
        <v>238</v>
      </c>
      <c r="C111" s="1" t="s">
        <v>239</v>
      </c>
      <c r="D111">
        <v>100009</v>
      </c>
      <c r="E111" s="2" t="s">
        <v>13</v>
      </c>
      <c r="F111" s="4" t="s">
        <v>17</v>
      </c>
      <c r="J111" s="3" t="str">
        <f>IF(AND(Tabla11524[[#This Row],[Valor logrado]]&gt;=Tabla11524[[#This Row],[Meta]],Tabla11524[[#This Row],[Valor logrado]]&gt;0,Tabla11524[[#This Row],[Meta]]&gt;0),"Sí","No")</f>
        <v>No</v>
      </c>
    </row>
    <row r="112" spans="1:10" x14ac:dyDescent="0.25">
      <c r="A112" s="1" t="s">
        <v>235</v>
      </c>
      <c r="B112" s="1" t="s">
        <v>240</v>
      </c>
      <c r="C112" s="1" t="s">
        <v>241</v>
      </c>
      <c r="D112">
        <v>100008</v>
      </c>
      <c r="E112" s="2" t="s">
        <v>13</v>
      </c>
      <c r="F112" s="4" t="s">
        <v>17</v>
      </c>
      <c r="J112" s="3" t="str">
        <f>IF(AND(Tabla11524[[#This Row],[Valor logrado]]&gt;=Tabla11524[[#This Row],[Meta]],Tabla11524[[#This Row],[Valor logrado]]&gt;0,Tabla11524[[#This Row],[Meta]]&gt;0),"Sí","No")</f>
        <v>No</v>
      </c>
    </row>
    <row r="113" spans="1:10" x14ac:dyDescent="0.25">
      <c r="A113" s="1" t="s">
        <v>235</v>
      </c>
      <c r="B113" s="1" t="s">
        <v>242</v>
      </c>
      <c r="C113" s="1" t="s">
        <v>243</v>
      </c>
      <c r="D113">
        <v>100003</v>
      </c>
      <c r="E113" s="2" t="s">
        <v>13</v>
      </c>
      <c r="F113" s="4" t="s">
        <v>17</v>
      </c>
      <c r="J113" s="3" t="str">
        <f>IF(AND(Tabla11524[[#This Row],[Valor logrado]]&gt;=Tabla11524[[#This Row],[Meta]],Tabla11524[[#This Row],[Valor logrado]]&gt;0,Tabla11524[[#This Row],[Meta]]&gt;0),"Sí","No")</f>
        <v>No</v>
      </c>
    </row>
    <row r="114" spans="1:10" x14ac:dyDescent="0.25">
      <c r="A114" s="1" t="s">
        <v>235</v>
      </c>
      <c r="B114" s="1" t="s">
        <v>244</v>
      </c>
      <c r="C114" s="1" t="s">
        <v>245</v>
      </c>
      <c r="D114">
        <v>100010</v>
      </c>
      <c r="E114" s="2" t="s">
        <v>13</v>
      </c>
      <c r="F114" s="4" t="s">
        <v>17</v>
      </c>
      <c r="J114" s="3" t="str">
        <f>IF(AND(Tabla11524[[#This Row],[Valor logrado]]&gt;=Tabla11524[[#This Row],[Meta]],Tabla11524[[#This Row],[Valor logrado]]&gt;0,Tabla11524[[#This Row],[Meta]]&gt;0),"Sí","No")</f>
        <v>No</v>
      </c>
    </row>
    <row r="115" spans="1:10" x14ac:dyDescent="0.25">
      <c r="A115" s="1" t="s">
        <v>235</v>
      </c>
      <c r="B115" s="1" t="s">
        <v>246</v>
      </c>
      <c r="C115" s="1" t="s">
        <v>247</v>
      </c>
      <c r="D115">
        <v>100007</v>
      </c>
      <c r="E115" s="2" t="s">
        <v>13</v>
      </c>
      <c r="F115" s="4" t="s">
        <v>17</v>
      </c>
      <c r="J115" s="3" t="str">
        <f>IF(AND(Tabla11524[[#This Row],[Valor logrado]]&gt;=Tabla11524[[#This Row],[Meta]],Tabla11524[[#This Row],[Valor logrado]]&gt;0,Tabla11524[[#This Row],[Meta]]&gt;0),"Sí","No")</f>
        <v>No</v>
      </c>
    </row>
    <row r="116" spans="1:10" x14ac:dyDescent="0.25">
      <c r="A116" s="1" t="s">
        <v>235</v>
      </c>
      <c r="B116" s="1" t="s">
        <v>248</v>
      </c>
      <c r="C116" s="1" t="s">
        <v>249</v>
      </c>
      <c r="D116">
        <v>100011</v>
      </c>
      <c r="E116" s="2" t="s">
        <v>13</v>
      </c>
      <c r="F116" s="4" t="s">
        <v>17</v>
      </c>
      <c r="J116" s="3" t="str">
        <f>IF(AND(Tabla11524[[#This Row],[Valor logrado]]&gt;=Tabla11524[[#This Row],[Meta]],Tabla11524[[#This Row],[Valor logrado]]&gt;0,Tabla11524[[#This Row],[Meta]]&gt;0),"Sí","No")</f>
        <v>No</v>
      </c>
    </row>
    <row r="117" spans="1:10" x14ac:dyDescent="0.25">
      <c r="A117" s="1" t="s">
        <v>235</v>
      </c>
      <c r="B117" s="1" t="s">
        <v>250</v>
      </c>
      <c r="C117" s="1" t="s">
        <v>251</v>
      </c>
      <c r="D117">
        <v>100006</v>
      </c>
      <c r="E117" s="2" t="s">
        <v>13</v>
      </c>
      <c r="F117" s="4" t="s">
        <v>17</v>
      </c>
      <c r="J117" s="3" t="str">
        <f>IF(AND(Tabla11524[[#This Row],[Valor logrado]]&gt;=Tabla11524[[#This Row],[Meta]],Tabla11524[[#This Row],[Valor logrado]]&gt;0,Tabla11524[[#This Row],[Meta]]&gt;0),"Sí","No")</f>
        <v>No</v>
      </c>
    </row>
    <row r="118" spans="1:10" x14ac:dyDescent="0.25">
      <c r="A118" s="1" t="s">
        <v>235</v>
      </c>
      <c r="B118" s="1" t="s">
        <v>252</v>
      </c>
      <c r="C118" s="1" t="s">
        <v>253</v>
      </c>
      <c r="D118">
        <v>100002</v>
      </c>
      <c r="E118" s="2" t="s">
        <v>13</v>
      </c>
      <c r="F118" s="4" t="s">
        <v>17</v>
      </c>
      <c r="J118" s="3" t="str">
        <f>IF(AND(Tabla11524[[#This Row],[Valor logrado]]&gt;=Tabla11524[[#This Row],[Meta]],Tabla11524[[#This Row],[Valor logrado]]&gt;0,Tabla11524[[#This Row],[Meta]]&gt;0),"Sí","No")</f>
        <v>No</v>
      </c>
    </row>
    <row r="119" spans="1:10" x14ac:dyDescent="0.25">
      <c r="A119" s="1" t="s">
        <v>235</v>
      </c>
      <c r="B119" s="1" t="s">
        <v>254</v>
      </c>
      <c r="C119" s="1" t="s">
        <v>255</v>
      </c>
      <c r="D119">
        <v>100004</v>
      </c>
      <c r="E119" s="2" t="s">
        <v>13</v>
      </c>
      <c r="F119" s="4" t="s">
        <v>17</v>
      </c>
      <c r="J119" s="3" t="str">
        <f>IF(AND(Tabla11524[[#This Row],[Valor logrado]]&gt;=Tabla11524[[#This Row],[Meta]],Tabla11524[[#This Row],[Valor logrado]]&gt;0,Tabla11524[[#This Row],[Meta]]&gt;0),"Sí","No")</f>
        <v>No</v>
      </c>
    </row>
    <row r="120" spans="1:10" x14ac:dyDescent="0.25">
      <c r="A120" s="1" t="s">
        <v>235</v>
      </c>
      <c r="B120" s="1" t="s">
        <v>256</v>
      </c>
      <c r="C120" s="1" t="s">
        <v>257</v>
      </c>
      <c r="D120">
        <v>100005</v>
      </c>
      <c r="E120" s="2" t="s">
        <v>13</v>
      </c>
      <c r="F120" s="4" t="s">
        <v>17</v>
      </c>
      <c r="J120" s="3" t="str">
        <f>IF(AND(Tabla11524[[#This Row],[Valor logrado]]&gt;=Tabla11524[[#This Row],[Meta]],Tabla11524[[#This Row],[Valor logrado]]&gt;0,Tabla11524[[#This Row],[Meta]]&gt;0),"Sí","No")</f>
        <v>No</v>
      </c>
    </row>
    <row r="121" spans="1:10" x14ac:dyDescent="0.25">
      <c r="A121" s="1" t="s">
        <v>235</v>
      </c>
      <c r="B121" s="1" t="s">
        <v>258</v>
      </c>
      <c r="C121" s="1" t="s">
        <v>259</v>
      </c>
      <c r="D121">
        <v>100001</v>
      </c>
      <c r="E121" s="2" t="s">
        <v>13</v>
      </c>
      <c r="F121" s="4" t="s">
        <v>17</v>
      </c>
      <c r="J121" s="3" t="str">
        <f>IF(AND(Tabla11524[[#This Row],[Valor logrado]]&gt;=Tabla11524[[#This Row],[Meta]],Tabla11524[[#This Row],[Valor logrado]]&gt;0,Tabla11524[[#This Row],[Meta]]&gt;0),"Sí","No")</f>
        <v>No</v>
      </c>
    </row>
    <row r="122" spans="1:10" x14ac:dyDescent="0.25">
      <c r="A122" s="1" t="s">
        <v>260</v>
      </c>
      <c r="B122" s="1" t="s">
        <v>261</v>
      </c>
      <c r="C122" s="1" t="s">
        <v>262</v>
      </c>
      <c r="D122">
        <v>110000</v>
      </c>
      <c r="E122" s="2" t="s">
        <v>16</v>
      </c>
      <c r="F122" s="4">
        <v>0.9</v>
      </c>
      <c r="J122" s="3" t="str">
        <f>IF(AND(Tabla11524[[#This Row],[Valor logrado]]&gt;=Tabla11524[[#This Row],[Meta]],Tabla11524[[#This Row],[Valor logrado]]&gt;0,Tabla11524[[#This Row],[Meta]]&gt;0),"Sí","No")</f>
        <v>No</v>
      </c>
    </row>
    <row r="123" spans="1:10" x14ac:dyDescent="0.25">
      <c r="A123" s="1" t="s">
        <v>260</v>
      </c>
      <c r="B123" s="1" t="s">
        <v>261</v>
      </c>
      <c r="C123" s="1" t="s">
        <v>263</v>
      </c>
      <c r="D123">
        <v>110001</v>
      </c>
      <c r="E123" s="2" t="s">
        <v>33</v>
      </c>
      <c r="F123" s="4" t="s">
        <v>17</v>
      </c>
      <c r="J123" s="3" t="str">
        <f>IF(AND(Tabla11524[[#This Row],[Valor logrado]]&gt;=Tabla11524[[#This Row],[Meta]],Tabla11524[[#This Row],[Valor logrado]]&gt;0,Tabla11524[[#This Row],[Meta]]&gt;0),"Sí","No")</f>
        <v>No</v>
      </c>
    </row>
    <row r="124" spans="1:10" x14ac:dyDescent="0.25">
      <c r="A124" s="1" t="s">
        <v>260</v>
      </c>
      <c r="B124" s="1" t="s">
        <v>264</v>
      </c>
      <c r="C124" s="1" t="s">
        <v>265</v>
      </c>
      <c r="D124">
        <v>110002</v>
      </c>
      <c r="E124" s="2" t="s">
        <v>13</v>
      </c>
      <c r="F124" s="4" t="s">
        <v>17</v>
      </c>
      <c r="J124" s="3" t="str">
        <f>IF(AND(Tabla11524[[#This Row],[Valor logrado]]&gt;=Tabla11524[[#This Row],[Meta]],Tabla11524[[#This Row],[Valor logrado]]&gt;0,Tabla11524[[#This Row],[Meta]]&gt;0),"Sí","No")</f>
        <v>No</v>
      </c>
    </row>
    <row r="125" spans="1:10" x14ac:dyDescent="0.25">
      <c r="A125" s="1" t="s">
        <v>260</v>
      </c>
      <c r="B125" s="1" t="s">
        <v>266</v>
      </c>
      <c r="C125" s="1" t="s">
        <v>267</v>
      </c>
      <c r="D125">
        <v>110003</v>
      </c>
      <c r="E125" s="2" t="s">
        <v>13</v>
      </c>
      <c r="F125" s="4" t="s">
        <v>17</v>
      </c>
      <c r="J125" s="3" t="str">
        <f>IF(AND(Tabla11524[[#This Row],[Valor logrado]]&gt;=Tabla11524[[#This Row],[Meta]],Tabla11524[[#This Row],[Valor logrado]]&gt;0,Tabla11524[[#This Row],[Meta]]&gt;0),"Sí","No")</f>
        <v>No</v>
      </c>
    </row>
    <row r="126" spans="1:10" x14ac:dyDescent="0.25">
      <c r="A126" s="1" t="s">
        <v>260</v>
      </c>
      <c r="B126" s="1" t="s">
        <v>268</v>
      </c>
      <c r="C126" s="1" t="s">
        <v>269</v>
      </c>
      <c r="D126">
        <v>110005</v>
      </c>
      <c r="E126" s="2" t="s">
        <v>13</v>
      </c>
      <c r="F126" s="4" t="s">
        <v>17</v>
      </c>
      <c r="J126" s="3" t="str">
        <f>IF(AND(Tabla11524[[#This Row],[Valor logrado]]&gt;=Tabla11524[[#This Row],[Meta]],Tabla11524[[#This Row],[Valor logrado]]&gt;0,Tabla11524[[#This Row],[Meta]]&gt;0),"Sí","No")</f>
        <v>No</v>
      </c>
    </row>
    <row r="127" spans="1:10" x14ac:dyDescent="0.25">
      <c r="A127" s="1" t="s">
        <v>260</v>
      </c>
      <c r="B127" s="1" t="s">
        <v>270</v>
      </c>
      <c r="C127" s="1" t="s">
        <v>271</v>
      </c>
      <c r="D127">
        <v>110004</v>
      </c>
      <c r="E127" s="2" t="s">
        <v>13</v>
      </c>
      <c r="F127" s="4" t="s">
        <v>17</v>
      </c>
      <c r="J127" s="3" t="str">
        <f>IF(AND(Tabla11524[[#This Row],[Valor logrado]]&gt;=Tabla11524[[#This Row],[Meta]],Tabla11524[[#This Row],[Valor logrado]]&gt;0,Tabla11524[[#This Row],[Meta]]&gt;0),"Sí","No")</f>
        <v>No</v>
      </c>
    </row>
    <row r="128" spans="1:10" x14ac:dyDescent="0.25">
      <c r="A128" s="1" t="s">
        <v>272</v>
      </c>
      <c r="B128" s="1" t="s">
        <v>273</v>
      </c>
      <c r="C128" s="1" t="s">
        <v>274</v>
      </c>
      <c r="D128">
        <v>120000</v>
      </c>
      <c r="E128" s="2" t="s">
        <v>16</v>
      </c>
      <c r="F128" s="4">
        <v>0.9</v>
      </c>
      <c r="J128" s="3" t="str">
        <f>IF(AND(Tabla11524[[#This Row],[Valor logrado]]&gt;=Tabla11524[[#This Row],[Meta]],Tabla11524[[#This Row],[Valor logrado]]&gt;0,Tabla11524[[#This Row],[Meta]]&gt;0),"Sí","No")</f>
        <v>No</v>
      </c>
    </row>
    <row r="129" spans="1:10" x14ac:dyDescent="0.25">
      <c r="A129" s="1" t="s">
        <v>272</v>
      </c>
      <c r="B129" s="1" t="s">
        <v>275</v>
      </c>
      <c r="C129" s="1" t="s">
        <v>276</v>
      </c>
      <c r="D129">
        <v>120008</v>
      </c>
      <c r="E129" s="2" t="s">
        <v>13</v>
      </c>
      <c r="F129" s="4" t="s">
        <v>17</v>
      </c>
      <c r="J129" s="3" t="str">
        <f>IF(AND(Tabla11524[[#This Row],[Valor logrado]]&gt;=Tabla11524[[#This Row],[Meta]],Tabla11524[[#This Row],[Valor logrado]]&gt;0,Tabla11524[[#This Row],[Meta]]&gt;0),"Sí","No")</f>
        <v>No</v>
      </c>
    </row>
    <row r="130" spans="1:10" x14ac:dyDescent="0.25">
      <c r="A130" s="1" t="s">
        <v>272</v>
      </c>
      <c r="B130" s="1" t="s">
        <v>277</v>
      </c>
      <c r="C130" s="1" t="s">
        <v>278</v>
      </c>
      <c r="D130">
        <v>120007</v>
      </c>
      <c r="E130" s="2" t="s">
        <v>13</v>
      </c>
      <c r="F130" s="4" t="s">
        <v>17</v>
      </c>
      <c r="J130" s="3" t="str">
        <f>IF(AND(Tabla11524[[#This Row],[Valor logrado]]&gt;=Tabla11524[[#This Row],[Meta]],Tabla11524[[#This Row],[Valor logrado]]&gt;0,Tabla11524[[#This Row],[Meta]]&gt;0),"Sí","No")</f>
        <v>No</v>
      </c>
    </row>
    <row r="131" spans="1:10" x14ac:dyDescent="0.25">
      <c r="A131" s="1" t="s">
        <v>272</v>
      </c>
      <c r="B131" s="1" t="s">
        <v>277</v>
      </c>
      <c r="C131" s="1" t="s">
        <v>279</v>
      </c>
      <c r="D131">
        <v>120014</v>
      </c>
      <c r="E131" s="2" t="s">
        <v>33</v>
      </c>
      <c r="F131" s="4" t="s">
        <v>17</v>
      </c>
      <c r="J131" s="3" t="str">
        <f>IF(AND(Tabla11524[[#This Row],[Valor logrado]]&gt;=Tabla11524[[#This Row],[Meta]],Tabla11524[[#This Row],[Valor logrado]]&gt;0,Tabla11524[[#This Row],[Meta]]&gt;0),"Sí","No")</f>
        <v>No</v>
      </c>
    </row>
    <row r="132" spans="1:10" x14ac:dyDescent="0.25">
      <c r="A132" s="1" t="s">
        <v>272</v>
      </c>
      <c r="B132" s="1" t="s">
        <v>280</v>
      </c>
      <c r="C132" s="1" t="s">
        <v>281</v>
      </c>
      <c r="D132">
        <v>120004</v>
      </c>
      <c r="E132" s="2" t="s">
        <v>13</v>
      </c>
      <c r="F132" s="4" t="s">
        <v>17</v>
      </c>
      <c r="J132" s="3" t="str">
        <f>IF(AND(Tabla11524[[#This Row],[Valor logrado]]&gt;=Tabla11524[[#This Row],[Meta]],Tabla11524[[#This Row],[Valor logrado]]&gt;0,Tabla11524[[#This Row],[Meta]]&gt;0),"Sí","No")</f>
        <v>No</v>
      </c>
    </row>
    <row r="133" spans="1:10" x14ac:dyDescent="0.25">
      <c r="A133" s="1" t="s">
        <v>272</v>
      </c>
      <c r="B133" s="1" t="s">
        <v>282</v>
      </c>
      <c r="C133" s="1" t="s">
        <v>283</v>
      </c>
      <c r="D133">
        <v>120001</v>
      </c>
      <c r="E133" s="2" t="s">
        <v>13</v>
      </c>
      <c r="F133" s="4" t="s">
        <v>17</v>
      </c>
      <c r="J133" s="3" t="str">
        <f>IF(AND(Tabla11524[[#This Row],[Valor logrado]]&gt;=Tabla11524[[#This Row],[Meta]],Tabla11524[[#This Row],[Valor logrado]]&gt;0,Tabla11524[[#This Row],[Meta]]&gt;0),"Sí","No")</f>
        <v>No</v>
      </c>
    </row>
    <row r="134" spans="1:10" x14ac:dyDescent="0.25">
      <c r="A134" s="1" t="s">
        <v>272</v>
      </c>
      <c r="B134" s="1" t="s">
        <v>284</v>
      </c>
      <c r="C134" s="1" t="s">
        <v>285</v>
      </c>
      <c r="D134">
        <v>120003</v>
      </c>
      <c r="E134" s="2" t="s">
        <v>13</v>
      </c>
      <c r="F134" s="4" t="s">
        <v>17</v>
      </c>
      <c r="J134" s="3" t="str">
        <f>IF(AND(Tabla11524[[#This Row],[Valor logrado]]&gt;=Tabla11524[[#This Row],[Meta]],Tabla11524[[#This Row],[Valor logrado]]&gt;0,Tabla11524[[#This Row],[Meta]]&gt;0),"Sí","No")</f>
        <v>No</v>
      </c>
    </row>
    <row r="135" spans="1:10" x14ac:dyDescent="0.25">
      <c r="A135" s="1" t="s">
        <v>272</v>
      </c>
      <c r="B135" s="1" t="s">
        <v>286</v>
      </c>
      <c r="C135" s="1" t="s">
        <v>287</v>
      </c>
      <c r="D135">
        <v>120002</v>
      </c>
      <c r="E135" s="2" t="s">
        <v>13</v>
      </c>
      <c r="F135" s="4" t="s">
        <v>17</v>
      </c>
      <c r="J135" s="3" t="str">
        <f>IF(AND(Tabla11524[[#This Row],[Valor logrado]]&gt;=Tabla11524[[#This Row],[Meta]],Tabla11524[[#This Row],[Valor logrado]]&gt;0,Tabla11524[[#This Row],[Meta]]&gt;0),"Sí","No")</f>
        <v>No</v>
      </c>
    </row>
    <row r="136" spans="1:10" x14ac:dyDescent="0.25">
      <c r="A136" s="1" t="s">
        <v>272</v>
      </c>
      <c r="B136" s="1" t="s">
        <v>288</v>
      </c>
      <c r="C136" s="1" t="s">
        <v>289</v>
      </c>
      <c r="D136">
        <v>120005</v>
      </c>
      <c r="E136" s="2" t="s">
        <v>13</v>
      </c>
      <c r="F136" s="4" t="s">
        <v>17</v>
      </c>
      <c r="J136" s="3" t="str">
        <f>IF(AND(Tabla11524[[#This Row],[Valor logrado]]&gt;=Tabla11524[[#This Row],[Meta]],Tabla11524[[#This Row],[Valor logrado]]&gt;0,Tabla11524[[#This Row],[Meta]]&gt;0),"Sí","No")</f>
        <v>No</v>
      </c>
    </row>
    <row r="137" spans="1:10" x14ac:dyDescent="0.25">
      <c r="A137" s="1" t="s">
        <v>272</v>
      </c>
      <c r="B137" s="1" t="s">
        <v>290</v>
      </c>
      <c r="C137" s="1" t="s">
        <v>291</v>
      </c>
      <c r="D137">
        <v>120009</v>
      </c>
      <c r="E137" s="2" t="s">
        <v>13</v>
      </c>
      <c r="F137" s="4" t="s">
        <v>17</v>
      </c>
      <c r="J137" s="3" t="str">
        <f>IF(AND(Tabla11524[[#This Row],[Valor logrado]]&gt;=Tabla11524[[#This Row],[Meta]],Tabla11524[[#This Row],[Valor logrado]]&gt;0,Tabla11524[[#This Row],[Meta]]&gt;0),"Sí","No")</f>
        <v>No</v>
      </c>
    </row>
    <row r="138" spans="1:10" x14ac:dyDescent="0.25">
      <c r="A138" s="1" t="s">
        <v>272</v>
      </c>
      <c r="B138" s="1" t="s">
        <v>292</v>
      </c>
      <c r="C138" s="1" t="s">
        <v>293</v>
      </c>
      <c r="D138">
        <v>120006</v>
      </c>
      <c r="E138" s="2" t="s">
        <v>13</v>
      </c>
      <c r="F138" s="4" t="s">
        <v>17</v>
      </c>
      <c r="J138" s="3" t="str">
        <f>IF(AND(Tabla11524[[#This Row],[Valor logrado]]&gt;=Tabla11524[[#This Row],[Meta]],Tabla11524[[#This Row],[Valor logrado]]&gt;0,Tabla11524[[#This Row],[Meta]]&gt;0),"Sí","No")</f>
        <v>No</v>
      </c>
    </row>
    <row r="139" spans="1:10" x14ac:dyDescent="0.25">
      <c r="A139" s="1" t="s">
        <v>272</v>
      </c>
      <c r="B139" s="1" t="s">
        <v>294</v>
      </c>
      <c r="C139" s="1" t="s">
        <v>295</v>
      </c>
      <c r="D139">
        <v>120011</v>
      </c>
      <c r="E139" s="2" t="s">
        <v>13</v>
      </c>
      <c r="F139" s="4" t="s">
        <v>17</v>
      </c>
      <c r="J139" s="3" t="str">
        <f>IF(AND(Tabla11524[[#This Row],[Valor logrado]]&gt;=Tabla11524[[#This Row],[Meta]],Tabla11524[[#This Row],[Valor logrado]]&gt;0,Tabla11524[[#This Row],[Meta]]&gt;0),"Sí","No")</f>
        <v>No</v>
      </c>
    </row>
    <row r="140" spans="1:10" x14ac:dyDescent="0.25">
      <c r="A140" s="1" t="s">
        <v>272</v>
      </c>
      <c r="B140" s="1" t="s">
        <v>296</v>
      </c>
      <c r="C140" s="1" t="s">
        <v>297</v>
      </c>
      <c r="D140">
        <v>120010</v>
      </c>
      <c r="E140" s="2" t="s">
        <v>13</v>
      </c>
      <c r="F140" s="4" t="s">
        <v>17</v>
      </c>
      <c r="J140" s="3" t="str">
        <f>IF(AND(Tabla11524[[#This Row],[Valor logrado]]&gt;=Tabla11524[[#This Row],[Meta]],Tabla11524[[#This Row],[Valor logrado]]&gt;0,Tabla11524[[#This Row],[Meta]]&gt;0),"Sí","No")</f>
        <v>No</v>
      </c>
    </row>
    <row r="141" spans="1:10" x14ac:dyDescent="0.25">
      <c r="A141" s="1" t="s">
        <v>272</v>
      </c>
      <c r="B141" s="1" t="s">
        <v>298</v>
      </c>
      <c r="C141" s="1" t="s">
        <v>299</v>
      </c>
      <c r="D141">
        <v>120012</v>
      </c>
      <c r="E141" s="2" t="s">
        <v>13</v>
      </c>
      <c r="F141" s="4" t="s">
        <v>17</v>
      </c>
      <c r="J141" s="3" t="str">
        <f>IF(AND(Tabla11524[[#This Row],[Valor logrado]]&gt;=Tabla11524[[#This Row],[Meta]],Tabla11524[[#This Row],[Valor logrado]]&gt;0,Tabla11524[[#This Row],[Meta]]&gt;0),"Sí","No")</f>
        <v>No</v>
      </c>
    </row>
    <row r="142" spans="1:10" x14ac:dyDescent="0.25">
      <c r="A142" s="1" t="s">
        <v>300</v>
      </c>
      <c r="B142" s="1" t="s">
        <v>301</v>
      </c>
      <c r="C142" s="1" t="s">
        <v>302</v>
      </c>
      <c r="D142">
        <v>130000</v>
      </c>
      <c r="E142" s="2" t="s">
        <v>91</v>
      </c>
      <c r="F142" s="4">
        <v>0.9</v>
      </c>
      <c r="J142" s="3" t="str">
        <f>IF(AND(Tabla11524[[#This Row],[Valor logrado]]&gt;=Tabla11524[[#This Row],[Meta]],Tabla11524[[#This Row],[Valor logrado]]&gt;0,Tabla11524[[#This Row],[Meta]]&gt;0),"Sí","No")</f>
        <v>No</v>
      </c>
    </row>
    <row r="143" spans="1:10" x14ac:dyDescent="0.25">
      <c r="A143" s="1" t="s">
        <v>300</v>
      </c>
      <c r="B143" s="1" t="s">
        <v>303</v>
      </c>
      <c r="C143" s="1" t="s">
        <v>304</v>
      </c>
      <c r="D143">
        <v>130005</v>
      </c>
      <c r="E143" s="2" t="s">
        <v>13</v>
      </c>
      <c r="F143" s="4" t="s">
        <v>17</v>
      </c>
      <c r="J143" s="3" t="str">
        <f>IF(AND(Tabla11524[[#This Row],[Valor logrado]]&gt;=Tabla11524[[#This Row],[Meta]],Tabla11524[[#This Row],[Valor logrado]]&gt;0,Tabla11524[[#This Row],[Meta]]&gt;0),"Sí","No")</f>
        <v>No</v>
      </c>
    </row>
    <row r="144" spans="1:10" x14ac:dyDescent="0.25">
      <c r="A144" s="1" t="s">
        <v>300</v>
      </c>
      <c r="B144" s="1" t="s">
        <v>305</v>
      </c>
      <c r="C144" s="1" t="s">
        <v>306</v>
      </c>
      <c r="D144">
        <v>130008</v>
      </c>
      <c r="E144" s="2" t="s">
        <v>13</v>
      </c>
      <c r="F144" s="4" t="s">
        <v>17</v>
      </c>
      <c r="J144" s="3" t="str">
        <f>IF(AND(Tabla11524[[#This Row],[Valor logrado]]&gt;=Tabla11524[[#This Row],[Meta]],Tabla11524[[#This Row],[Valor logrado]]&gt;0,Tabla11524[[#This Row],[Meta]]&gt;0),"Sí","No")</f>
        <v>No</v>
      </c>
    </row>
    <row r="145" spans="1:10" x14ac:dyDescent="0.25">
      <c r="A145" s="1" t="s">
        <v>300</v>
      </c>
      <c r="B145" s="1" t="s">
        <v>307</v>
      </c>
      <c r="C145" s="1" t="s">
        <v>308</v>
      </c>
      <c r="D145">
        <v>130003</v>
      </c>
      <c r="E145" s="2" t="s">
        <v>13</v>
      </c>
      <c r="F145" s="4" t="s">
        <v>17</v>
      </c>
      <c r="J145" s="3" t="str">
        <f>IF(AND(Tabla11524[[#This Row],[Valor logrado]]&gt;=Tabla11524[[#This Row],[Meta]],Tabla11524[[#This Row],[Valor logrado]]&gt;0,Tabla11524[[#This Row],[Meta]]&gt;0),"Sí","No")</f>
        <v>No</v>
      </c>
    </row>
    <row r="146" spans="1:10" x14ac:dyDescent="0.25">
      <c r="A146" s="1" t="s">
        <v>300</v>
      </c>
      <c r="B146" s="1" t="s">
        <v>309</v>
      </c>
      <c r="C146" s="1" t="s">
        <v>310</v>
      </c>
      <c r="D146">
        <v>130012</v>
      </c>
      <c r="E146" s="2" t="s">
        <v>13</v>
      </c>
      <c r="F146" s="4" t="s">
        <v>17</v>
      </c>
      <c r="J146" s="3" t="str">
        <f>IF(AND(Tabla11524[[#This Row],[Valor logrado]]&gt;=Tabla11524[[#This Row],[Meta]],Tabla11524[[#This Row],[Valor logrado]]&gt;0,Tabla11524[[#This Row],[Meta]]&gt;0),"Sí","No")</f>
        <v>No</v>
      </c>
    </row>
    <row r="147" spans="1:10" x14ac:dyDescent="0.25">
      <c r="A147" s="1" t="s">
        <v>300</v>
      </c>
      <c r="B147" s="1" t="s">
        <v>311</v>
      </c>
      <c r="C147" s="1" t="s">
        <v>312</v>
      </c>
      <c r="D147">
        <v>130007</v>
      </c>
      <c r="E147" s="2" t="s">
        <v>13</v>
      </c>
      <c r="F147" s="4" t="s">
        <v>17</v>
      </c>
      <c r="J147" s="3" t="str">
        <f>IF(AND(Tabla11524[[#This Row],[Valor logrado]]&gt;=Tabla11524[[#This Row],[Meta]],Tabla11524[[#This Row],[Valor logrado]]&gt;0,Tabla11524[[#This Row],[Meta]]&gt;0),"Sí","No")</f>
        <v>No</v>
      </c>
    </row>
    <row r="148" spans="1:10" x14ac:dyDescent="0.25">
      <c r="A148" s="1" t="s">
        <v>300</v>
      </c>
      <c r="B148" s="1" t="s">
        <v>313</v>
      </c>
      <c r="C148" s="1" t="s">
        <v>314</v>
      </c>
      <c r="D148">
        <v>130011</v>
      </c>
      <c r="E148" s="2" t="s">
        <v>13</v>
      </c>
      <c r="F148" s="4" t="s">
        <v>17</v>
      </c>
      <c r="J148" s="3" t="str">
        <f>IF(AND(Tabla11524[[#This Row],[Valor logrado]]&gt;=Tabla11524[[#This Row],[Meta]],Tabla11524[[#This Row],[Valor logrado]]&gt;0,Tabla11524[[#This Row],[Meta]]&gt;0),"Sí","No")</f>
        <v>No</v>
      </c>
    </row>
    <row r="149" spans="1:10" x14ac:dyDescent="0.25">
      <c r="A149" s="1" t="s">
        <v>300</v>
      </c>
      <c r="B149" s="1" t="s">
        <v>315</v>
      </c>
      <c r="C149" s="1" t="s">
        <v>316</v>
      </c>
      <c r="D149">
        <v>130010</v>
      </c>
      <c r="E149" s="2" t="s">
        <v>13</v>
      </c>
      <c r="F149" s="4" t="s">
        <v>17</v>
      </c>
      <c r="J149" s="3" t="str">
        <f>IF(AND(Tabla11524[[#This Row],[Valor logrado]]&gt;=Tabla11524[[#This Row],[Meta]],Tabla11524[[#This Row],[Valor logrado]]&gt;0,Tabla11524[[#This Row],[Meta]]&gt;0),"Sí","No")</f>
        <v>No</v>
      </c>
    </row>
    <row r="150" spans="1:10" x14ac:dyDescent="0.25">
      <c r="A150" s="1" t="s">
        <v>300</v>
      </c>
      <c r="B150" s="1" t="s">
        <v>317</v>
      </c>
      <c r="C150" s="1" t="s">
        <v>318</v>
      </c>
      <c r="D150">
        <v>130009</v>
      </c>
      <c r="E150" s="2" t="s">
        <v>13</v>
      </c>
      <c r="F150" s="4" t="s">
        <v>17</v>
      </c>
      <c r="J150" s="3" t="str">
        <f>IF(AND(Tabla11524[[#This Row],[Valor logrado]]&gt;=Tabla11524[[#This Row],[Meta]],Tabla11524[[#This Row],[Valor logrado]]&gt;0,Tabla11524[[#This Row],[Meta]]&gt;0),"Sí","No")</f>
        <v>No</v>
      </c>
    </row>
    <row r="151" spans="1:10" x14ac:dyDescent="0.25">
      <c r="A151" s="1" t="s">
        <v>300</v>
      </c>
      <c r="B151" s="1" t="s">
        <v>319</v>
      </c>
      <c r="C151" s="1" t="s">
        <v>320</v>
      </c>
      <c r="D151">
        <v>130004</v>
      </c>
      <c r="E151" s="2" t="s">
        <v>13</v>
      </c>
      <c r="F151" s="4" t="s">
        <v>17</v>
      </c>
      <c r="J151" s="3" t="str">
        <f>IF(AND(Tabla11524[[#This Row],[Valor logrado]]&gt;=Tabla11524[[#This Row],[Meta]],Tabla11524[[#This Row],[Valor logrado]]&gt;0,Tabla11524[[#This Row],[Meta]]&gt;0),"Sí","No")</f>
        <v>No</v>
      </c>
    </row>
    <row r="152" spans="1:10" x14ac:dyDescent="0.25">
      <c r="A152" s="1" t="s">
        <v>300</v>
      </c>
      <c r="B152" s="1" t="s">
        <v>321</v>
      </c>
      <c r="C152" s="1" t="s">
        <v>322</v>
      </c>
      <c r="D152">
        <v>130006</v>
      </c>
      <c r="E152" s="2" t="s">
        <v>13</v>
      </c>
      <c r="F152" s="4" t="s">
        <v>17</v>
      </c>
      <c r="J152" s="3" t="str">
        <f>IF(AND(Tabla11524[[#This Row],[Valor logrado]]&gt;=Tabla11524[[#This Row],[Meta]],Tabla11524[[#This Row],[Valor logrado]]&gt;0,Tabla11524[[#This Row],[Meta]]&gt;0),"Sí","No")</f>
        <v>No</v>
      </c>
    </row>
    <row r="153" spans="1:10" x14ac:dyDescent="0.25">
      <c r="A153" s="1" t="s">
        <v>300</v>
      </c>
      <c r="B153" s="1" t="s">
        <v>323</v>
      </c>
      <c r="C153" s="1" t="s">
        <v>324</v>
      </c>
      <c r="D153">
        <v>130002</v>
      </c>
      <c r="E153" s="2" t="s">
        <v>13</v>
      </c>
      <c r="F153" s="4" t="s">
        <v>17</v>
      </c>
      <c r="J153" s="3" t="str">
        <f>IF(AND(Tabla11524[[#This Row],[Valor logrado]]&gt;=Tabla11524[[#This Row],[Meta]],Tabla11524[[#This Row],[Valor logrado]]&gt;0,Tabla11524[[#This Row],[Meta]]&gt;0),"Sí","No")</f>
        <v>No</v>
      </c>
    </row>
    <row r="154" spans="1:10" x14ac:dyDescent="0.25">
      <c r="A154" s="1" t="s">
        <v>300</v>
      </c>
      <c r="B154" s="1" t="s">
        <v>325</v>
      </c>
      <c r="C154" s="1" t="s">
        <v>326</v>
      </c>
      <c r="D154">
        <v>130014</v>
      </c>
      <c r="E154" s="2" t="s">
        <v>13</v>
      </c>
      <c r="F154" s="4" t="s">
        <v>17</v>
      </c>
      <c r="J154" s="3" t="str">
        <f>IF(AND(Tabla11524[[#This Row],[Valor logrado]]&gt;=Tabla11524[[#This Row],[Meta]],Tabla11524[[#This Row],[Valor logrado]]&gt;0,Tabla11524[[#This Row],[Meta]]&gt;0),"Sí","No")</f>
        <v>No</v>
      </c>
    </row>
    <row r="155" spans="1:10" x14ac:dyDescent="0.25">
      <c r="A155" s="1" t="s">
        <v>300</v>
      </c>
      <c r="B155" s="1" t="s">
        <v>327</v>
      </c>
      <c r="C155" s="1" t="s">
        <v>328</v>
      </c>
      <c r="D155">
        <v>130015</v>
      </c>
      <c r="E155" s="2" t="s">
        <v>13</v>
      </c>
      <c r="F155" s="4" t="s">
        <v>17</v>
      </c>
      <c r="J155" s="3" t="str">
        <f>IF(AND(Tabla11524[[#This Row],[Valor logrado]]&gt;=Tabla11524[[#This Row],[Meta]],Tabla11524[[#This Row],[Valor logrado]]&gt;0,Tabla11524[[#This Row],[Meta]]&gt;0),"Sí","No")</f>
        <v>No</v>
      </c>
    </row>
    <row r="156" spans="1:10" x14ac:dyDescent="0.25">
      <c r="A156" s="1" t="s">
        <v>300</v>
      </c>
      <c r="B156" s="1" t="s">
        <v>329</v>
      </c>
      <c r="C156" s="1" t="s">
        <v>330</v>
      </c>
      <c r="D156">
        <v>130016</v>
      </c>
      <c r="E156" s="2" t="s">
        <v>13</v>
      </c>
      <c r="F156" s="4" t="s">
        <v>17</v>
      </c>
      <c r="J156" s="3" t="str">
        <f>IF(AND(Tabla11524[[#This Row],[Valor logrado]]&gt;=Tabla11524[[#This Row],[Meta]],Tabla11524[[#This Row],[Valor logrado]]&gt;0,Tabla11524[[#This Row],[Meta]]&gt;0),"Sí","No")</f>
        <v>No</v>
      </c>
    </row>
    <row r="157" spans="1:10" x14ac:dyDescent="0.25">
      <c r="A157" s="1" t="s">
        <v>300</v>
      </c>
      <c r="B157" s="1" t="s">
        <v>331</v>
      </c>
      <c r="C157" s="1" t="s">
        <v>332</v>
      </c>
      <c r="D157">
        <v>130017</v>
      </c>
      <c r="E157" s="2" t="s">
        <v>13</v>
      </c>
      <c r="F157" s="4" t="s">
        <v>17</v>
      </c>
      <c r="J157" s="3" t="str">
        <f>IF(AND(Tabla11524[[#This Row],[Valor logrado]]&gt;=Tabla11524[[#This Row],[Meta]],Tabla11524[[#This Row],[Valor logrado]]&gt;0,Tabla11524[[#This Row],[Meta]]&gt;0),"Sí","No")</f>
        <v>No</v>
      </c>
    </row>
    <row r="158" spans="1:10" x14ac:dyDescent="0.25">
      <c r="A158" s="1" t="s">
        <v>333</v>
      </c>
      <c r="B158" s="1" t="s">
        <v>334</v>
      </c>
      <c r="C158" s="1" t="s">
        <v>335</v>
      </c>
      <c r="D158">
        <v>140001</v>
      </c>
      <c r="E158" s="2" t="s">
        <v>13</v>
      </c>
      <c r="F158" s="4" t="s">
        <v>17</v>
      </c>
      <c r="J158" s="3" t="str">
        <f>IF(AND(Tabla11524[[#This Row],[Valor logrado]]&gt;=Tabla11524[[#This Row],[Meta]],Tabla11524[[#This Row],[Valor logrado]]&gt;0,Tabla11524[[#This Row],[Meta]]&gt;0),"Sí","No")</f>
        <v>No</v>
      </c>
    </row>
    <row r="159" spans="1:10" x14ac:dyDescent="0.25">
      <c r="A159" s="1" t="s">
        <v>333</v>
      </c>
      <c r="B159" s="1" t="s">
        <v>336</v>
      </c>
      <c r="C159" s="1" t="s">
        <v>337</v>
      </c>
      <c r="D159">
        <v>140003</v>
      </c>
      <c r="E159" s="2" t="s">
        <v>13</v>
      </c>
      <c r="F159" s="4" t="s">
        <v>17</v>
      </c>
      <c r="J159" s="3" t="str">
        <f>IF(AND(Tabla11524[[#This Row],[Valor logrado]]&gt;=Tabla11524[[#This Row],[Meta]],Tabla11524[[#This Row],[Valor logrado]]&gt;0,Tabla11524[[#This Row],[Meta]]&gt;0),"Sí","No")</f>
        <v>No</v>
      </c>
    </row>
    <row r="160" spans="1:10" x14ac:dyDescent="0.25">
      <c r="A160" s="1" t="s">
        <v>333</v>
      </c>
      <c r="B160" s="1" t="s">
        <v>338</v>
      </c>
      <c r="C160" s="1" t="s">
        <v>339</v>
      </c>
      <c r="D160">
        <v>140002</v>
      </c>
      <c r="E160" s="2" t="s">
        <v>13</v>
      </c>
      <c r="F160" s="4" t="s">
        <v>17</v>
      </c>
      <c r="J160" s="3" t="str">
        <f>IF(AND(Tabla11524[[#This Row],[Valor logrado]]&gt;=Tabla11524[[#This Row],[Meta]],Tabla11524[[#This Row],[Valor logrado]]&gt;0,Tabla11524[[#This Row],[Meta]]&gt;0),"Sí","No")</f>
        <v>No</v>
      </c>
    </row>
    <row r="161" spans="1:10" ht="25.5" x14ac:dyDescent="0.25">
      <c r="A161" s="1" t="s">
        <v>333</v>
      </c>
      <c r="B161" s="1" t="s">
        <v>340</v>
      </c>
      <c r="C161" s="1" t="s">
        <v>341</v>
      </c>
      <c r="D161">
        <v>140000</v>
      </c>
      <c r="E161" s="2" t="s">
        <v>91</v>
      </c>
      <c r="F161" s="4">
        <v>0.9</v>
      </c>
      <c r="J161" s="3" t="str">
        <f>IF(AND(Tabla11524[[#This Row],[Valor logrado]]&gt;=Tabla11524[[#This Row],[Meta]],Tabla11524[[#This Row],[Valor logrado]]&gt;0,Tabla11524[[#This Row],[Meta]]&gt;0),"Sí","No")</f>
        <v>No</v>
      </c>
    </row>
    <row r="162" spans="1:10" x14ac:dyDescent="0.25">
      <c r="A162" s="1" t="s">
        <v>342</v>
      </c>
      <c r="B162" s="1" t="s">
        <v>343</v>
      </c>
      <c r="C162" s="1" t="s">
        <v>344</v>
      </c>
      <c r="D162">
        <v>160001</v>
      </c>
      <c r="E162" s="2" t="s">
        <v>33</v>
      </c>
      <c r="F162" s="4" t="s">
        <v>17</v>
      </c>
      <c r="J162" s="3" t="str">
        <f>IF(AND(Tabla11524[[#This Row],[Valor logrado]]&gt;=Tabla11524[[#This Row],[Meta]],Tabla11524[[#This Row],[Valor logrado]]&gt;0,Tabla11524[[#This Row],[Meta]]&gt;0),"Sí","No")</f>
        <v>No</v>
      </c>
    </row>
    <row r="163" spans="1:10" x14ac:dyDescent="0.25">
      <c r="A163" s="1" t="s">
        <v>342</v>
      </c>
      <c r="B163" s="1" t="s">
        <v>343</v>
      </c>
      <c r="C163" s="1" t="s">
        <v>345</v>
      </c>
      <c r="D163">
        <v>160000</v>
      </c>
      <c r="E163" s="2" t="s">
        <v>16</v>
      </c>
      <c r="F163" s="4" t="s">
        <v>17</v>
      </c>
      <c r="J163" s="3" t="str">
        <f>IF(AND(Tabla11524[[#This Row],[Valor logrado]]&gt;=Tabla11524[[#This Row],[Meta]],Tabla11524[[#This Row],[Valor logrado]]&gt;0,Tabla11524[[#This Row],[Meta]]&gt;0),"Sí","No")</f>
        <v>No</v>
      </c>
    </row>
    <row r="164" spans="1:10" ht="25.5" x14ac:dyDescent="0.25">
      <c r="A164" s="1" t="s">
        <v>342</v>
      </c>
      <c r="B164" s="1" t="s">
        <v>346</v>
      </c>
      <c r="C164" s="1" t="s">
        <v>347</v>
      </c>
      <c r="D164">
        <v>160002</v>
      </c>
      <c r="E164" s="2" t="s">
        <v>13</v>
      </c>
      <c r="F164" s="4" t="s">
        <v>17</v>
      </c>
      <c r="J164" s="3" t="str">
        <f>IF(AND(Tabla11524[[#This Row],[Valor logrado]]&gt;=Tabla11524[[#This Row],[Meta]],Tabla11524[[#This Row],[Valor logrado]]&gt;0,Tabla11524[[#This Row],[Meta]]&gt;0),"Sí","No")</f>
        <v>No</v>
      </c>
    </row>
    <row r="165" spans="1:10" x14ac:dyDescent="0.25">
      <c r="A165" s="1" t="s">
        <v>342</v>
      </c>
      <c r="B165" s="1" t="s">
        <v>348</v>
      </c>
      <c r="C165" s="1" t="s">
        <v>349</v>
      </c>
      <c r="D165">
        <v>160007</v>
      </c>
      <c r="E165" s="2" t="s">
        <v>13</v>
      </c>
      <c r="F165" s="4" t="s">
        <v>17</v>
      </c>
      <c r="J165" s="3" t="str">
        <f>IF(AND(Tabla11524[[#This Row],[Valor logrado]]&gt;=Tabla11524[[#This Row],[Meta]],Tabla11524[[#This Row],[Valor logrado]]&gt;0,Tabla11524[[#This Row],[Meta]]&gt;0),"Sí","No")</f>
        <v>No</v>
      </c>
    </row>
    <row r="166" spans="1:10" ht="25.5" x14ac:dyDescent="0.25">
      <c r="A166" s="1" t="s">
        <v>342</v>
      </c>
      <c r="B166" s="1" t="s">
        <v>350</v>
      </c>
      <c r="C166" s="1" t="s">
        <v>351</v>
      </c>
      <c r="D166">
        <v>160005</v>
      </c>
      <c r="E166" s="2" t="s">
        <v>13</v>
      </c>
      <c r="F166" s="4" t="s">
        <v>17</v>
      </c>
      <c r="J166" s="3" t="str">
        <f>IF(AND(Tabla11524[[#This Row],[Valor logrado]]&gt;=Tabla11524[[#This Row],[Meta]],Tabla11524[[#This Row],[Valor logrado]]&gt;0,Tabla11524[[#This Row],[Meta]]&gt;0),"Sí","No")</f>
        <v>No</v>
      </c>
    </row>
    <row r="167" spans="1:10" x14ac:dyDescent="0.25">
      <c r="A167" s="1" t="s">
        <v>342</v>
      </c>
      <c r="B167" s="1" t="s">
        <v>352</v>
      </c>
      <c r="C167" s="1" t="s">
        <v>353</v>
      </c>
      <c r="D167">
        <v>160006</v>
      </c>
      <c r="E167" s="2" t="s">
        <v>13</v>
      </c>
      <c r="F167" s="4" t="s">
        <v>17</v>
      </c>
      <c r="J167" s="3" t="str">
        <f>IF(AND(Tabla11524[[#This Row],[Valor logrado]]&gt;=Tabla11524[[#This Row],[Meta]],Tabla11524[[#This Row],[Valor logrado]]&gt;0,Tabla11524[[#This Row],[Meta]]&gt;0),"Sí","No")</f>
        <v>No</v>
      </c>
    </row>
    <row r="168" spans="1:10" x14ac:dyDescent="0.25">
      <c r="A168" s="1" t="s">
        <v>342</v>
      </c>
      <c r="B168" s="1" t="s">
        <v>354</v>
      </c>
      <c r="C168" s="1" t="s">
        <v>355</v>
      </c>
      <c r="D168">
        <v>160004</v>
      </c>
      <c r="E168" s="2" t="s">
        <v>13</v>
      </c>
      <c r="F168" s="4" t="s">
        <v>17</v>
      </c>
      <c r="J168" s="3" t="str">
        <f>IF(AND(Tabla11524[[#This Row],[Valor logrado]]&gt;=Tabla11524[[#This Row],[Meta]],Tabla11524[[#This Row],[Valor logrado]]&gt;0,Tabla11524[[#This Row],[Meta]]&gt;0),"Sí","No")</f>
        <v>No</v>
      </c>
    </row>
    <row r="169" spans="1:10" ht="25.5" x14ac:dyDescent="0.25">
      <c r="A169" s="1" t="s">
        <v>342</v>
      </c>
      <c r="B169" s="1" t="s">
        <v>356</v>
      </c>
      <c r="C169" s="1" t="s">
        <v>357</v>
      </c>
      <c r="D169">
        <v>160003</v>
      </c>
      <c r="E169" s="2" t="s">
        <v>13</v>
      </c>
      <c r="F169" s="4" t="s">
        <v>17</v>
      </c>
      <c r="J169" s="3" t="str">
        <f>IF(AND(Tabla11524[[#This Row],[Valor logrado]]&gt;=Tabla11524[[#This Row],[Meta]],Tabla11524[[#This Row],[Valor logrado]]&gt;0,Tabla11524[[#This Row],[Meta]]&gt;0),"Sí","No")</f>
        <v>No</v>
      </c>
    </row>
    <row r="170" spans="1:10" x14ac:dyDescent="0.25">
      <c r="A170" s="1" t="s">
        <v>342</v>
      </c>
      <c r="B170" s="1" t="s">
        <v>358</v>
      </c>
      <c r="C170" s="1" t="s">
        <v>359</v>
      </c>
      <c r="D170">
        <v>160008</v>
      </c>
      <c r="E170" s="2" t="s">
        <v>13</v>
      </c>
      <c r="F170" s="4" t="s">
        <v>17</v>
      </c>
      <c r="J170" s="3" t="str">
        <f>IF(AND(Tabla11524[[#This Row],[Valor logrado]]&gt;=Tabla11524[[#This Row],[Meta]],Tabla11524[[#This Row],[Valor logrado]]&gt;0,Tabla11524[[#This Row],[Meta]]&gt;0),"Sí","No")</f>
        <v>No</v>
      </c>
    </row>
    <row r="171" spans="1:10" x14ac:dyDescent="0.25">
      <c r="A171" s="1" t="s">
        <v>360</v>
      </c>
      <c r="B171" s="1" t="s">
        <v>361</v>
      </c>
      <c r="C171" s="1" t="s">
        <v>362</v>
      </c>
      <c r="D171">
        <v>170003</v>
      </c>
      <c r="E171" s="2" t="s">
        <v>33</v>
      </c>
      <c r="F171" s="4" t="s">
        <v>17</v>
      </c>
      <c r="J171" s="3" t="str">
        <f>IF(AND(Tabla11524[[#This Row],[Valor logrado]]&gt;=Tabla11524[[#This Row],[Meta]],Tabla11524[[#This Row],[Valor logrado]]&gt;0,Tabla11524[[#This Row],[Meta]]&gt;0),"Sí","No")</f>
        <v>No</v>
      </c>
    </row>
    <row r="172" spans="1:10" x14ac:dyDescent="0.25">
      <c r="A172" s="1" t="s">
        <v>360</v>
      </c>
      <c r="B172" s="1" t="s">
        <v>361</v>
      </c>
      <c r="C172" s="1" t="s">
        <v>363</v>
      </c>
      <c r="D172">
        <v>170000</v>
      </c>
      <c r="E172" s="2" t="s">
        <v>16</v>
      </c>
      <c r="F172" s="4">
        <v>0.9</v>
      </c>
      <c r="J172" s="3" t="str">
        <f>IF(AND(Tabla11524[[#This Row],[Valor logrado]]&gt;=Tabla11524[[#This Row],[Meta]],Tabla11524[[#This Row],[Valor logrado]]&gt;0,Tabla11524[[#This Row],[Meta]]&gt;0),"Sí","No")</f>
        <v>No</v>
      </c>
    </row>
    <row r="173" spans="1:10" x14ac:dyDescent="0.25">
      <c r="A173" s="1" t="s">
        <v>360</v>
      </c>
      <c r="B173" s="1" t="s">
        <v>361</v>
      </c>
      <c r="C173" s="1" t="s">
        <v>364</v>
      </c>
      <c r="D173">
        <v>170002</v>
      </c>
      <c r="E173" s="2" t="s">
        <v>33</v>
      </c>
      <c r="F173" s="4" t="s">
        <v>17</v>
      </c>
      <c r="J173" s="3" t="str">
        <f>IF(AND(Tabla11524[[#This Row],[Valor logrado]]&gt;=Tabla11524[[#This Row],[Meta]],Tabla11524[[#This Row],[Valor logrado]]&gt;0,Tabla11524[[#This Row],[Meta]]&gt;0),"Sí","No")</f>
        <v>No</v>
      </c>
    </row>
    <row r="174" spans="1:10" x14ac:dyDescent="0.25">
      <c r="A174" s="1" t="s">
        <v>360</v>
      </c>
      <c r="B174" s="1" t="s">
        <v>361</v>
      </c>
      <c r="C174" s="1" t="s">
        <v>365</v>
      </c>
      <c r="D174">
        <v>170001</v>
      </c>
      <c r="E174" s="2" t="s">
        <v>33</v>
      </c>
      <c r="F174" s="4" t="s">
        <v>17</v>
      </c>
      <c r="J174" s="3" t="str">
        <f>IF(AND(Tabla11524[[#This Row],[Valor logrado]]&gt;=Tabla11524[[#This Row],[Meta]],Tabla11524[[#This Row],[Valor logrado]]&gt;0,Tabla11524[[#This Row],[Meta]]&gt;0),"Sí","No")</f>
        <v>No</v>
      </c>
    </row>
    <row r="175" spans="1:10" x14ac:dyDescent="0.25">
      <c r="A175" s="1" t="s">
        <v>366</v>
      </c>
      <c r="B175" s="1" t="s">
        <v>367</v>
      </c>
      <c r="C175" s="1" t="s">
        <v>368</v>
      </c>
      <c r="D175">
        <v>180000</v>
      </c>
      <c r="E175" s="2" t="s">
        <v>91</v>
      </c>
      <c r="F175" s="4">
        <v>0.9</v>
      </c>
      <c r="J175" s="3" t="str">
        <f>IF(AND(Tabla11524[[#This Row],[Valor logrado]]&gt;=Tabla11524[[#This Row],[Meta]],Tabla11524[[#This Row],[Valor logrado]]&gt;0,Tabla11524[[#This Row],[Meta]]&gt;0),"Sí","No")</f>
        <v>No</v>
      </c>
    </row>
    <row r="176" spans="1:10" ht="25.5" x14ac:dyDescent="0.25">
      <c r="A176" s="1" t="s">
        <v>366</v>
      </c>
      <c r="B176" s="1" t="s">
        <v>367</v>
      </c>
      <c r="C176" s="1" t="s">
        <v>369</v>
      </c>
      <c r="D176">
        <v>180005</v>
      </c>
      <c r="E176" s="2" t="s">
        <v>33</v>
      </c>
      <c r="F176" s="4" t="s">
        <v>17</v>
      </c>
      <c r="J176" s="3" t="str">
        <f>IF(AND(Tabla11524[[#This Row],[Valor logrado]]&gt;=Tabla11524[[#This Row],[Meta]],Tabla11524[[#This Row],[Valor logrado]]&gt;0,Tabla11524[[#This Row],[Meta]]&gt;0),"Sí","No")</f>
        <v>No</v>
      </c>
    </row>
    <row r="177" spans="1:10" x14ac:dyDescent="0.25">
      <c r="A177" s="1" t="s">
        <v>366</v>
      </c>
      <c r="B177" s="1" t="s">
        <v>370</v>
      </c>
      <c r="C177" s="1" t="s">
        <v>371</v>
      </c>
      <c r="D177">
        <v>180003</v>
      </c>
      <c r="E177" s="2" t="s">
        <v>13</v>
      </c>
      <c r="F177" s="4" t="s">
        <v>17</v>
      </c>
      <c r="J177" s="3" t="str">
        <f>IF(AND(Tabla11524[[#This Row],[Valor logrado]]&gt;=Tabla11524[[#This Row],[Meta]],Tabla11524[[#This Row],[Valor logrado]]&gt;0,Tabla11524[[#This Row],[Meta]]&gt;0),"Sí","No")</f>
        <v>No</v>
      </c>
    </row>
    <row r="178" spans="1:10" x14ac:dyDescent="0.25">
      <c r="A178" s="1" t="s">
        <v>366</v>
      </c>
      <c r="B178" s="1" t="s">
        <v>372</v>
      </c>
      <c r="C178" s="1" t="s">
        <v>373</v>
      </c>
      <c r="D178">
        <v>180001</v>
      </c>
      <c r="E178" s="2" t="s">
        <v>13</v>
      </c>
      <c r="F178" s="4" t="s">
        <v>17</v>
      </c>
      <c r="J178" s="3" t="str">
        <f>IF(AND(Tabla11524[[#This Row],[Valor logrado]]&gt;=Tabla11524[[#This Row],[Meta]],Tabla11524[[#This Row],[Valor logrado]]&gt;0,Tabla11524[[#This Row],[Meta]]&gt;0),"Sí","No")</f>
        <v>No</v>
      </c>
    </row>
    <row r="179" spans="1:10" x14ac:dyDescent="0.25">
      <c r="A179" s="1" t="s">
        <v>366</v>
      </c>
      <c r="B179" s="1" t="s">
        <v>374</v>
      </c>
      <c r="C179" s="1" t="s">
        <v>375</v>
      </c>
      <c r="D179">
        <v>180002</v>
      </c>
      <c r="E179" s="2" t="s">
        <v>13</v>
      </c>
      <c r="F179" s="4" t="s">
        <v>17</v>
      </c>
      <c r="J179" s="3" t="str">
        <f>IF(AND(Tabla11524[[#This Row],[Valor logrado]]&gt;=Tabla11524[[#This Row],[Meta]],Tabla11524[[#This Row],[Valor logrado]]&gt;0,Tabla11524[[#This Row],[Meta]]&gt;0),"Sí","No")</f>
        <v>No</v>
      </c>
    </row>
    <row r="180" spans="1:10" x14ac:dyDescent="0.25">
      <c r="A180" s="1" t="s">
        <v>376</v>
      </c>
      <c r="B180" s="1" t="s">
        <v>377</v>
      </c>
      <c r="C180" s="1" t="s">
        <v>378</v>
      </c>
      <c r="D180">
        <v>190000</v>
      </c>
      <c r="E180" s="2" t="s">
        <v>16</v>
      </c>
      <c r="F180" s="4">
        <v>0.9</v>
      </c>
      <c r="J180" s="3" t="str">
        <f>IF(AND(Tabla11524[[#This Row],[Valor logrado]]&gt;=Tabla11524[[#This Row],[Meta]],Tabla11524[[#This Row],[Valor logrado]]&gt;0,Tabla11524[[#This Row],[Meta]]&gt;0),"Sí","No")</f>
        <v>No</v>
      </c>
    </row>
    <row r="181" spans="1:10" x14ac:dyDescent="0.25">
      <c r="A181" s="1" t="s">
        <v>376</v>
      </c>
      <c r="B181" s="1" t="s">
        <v>379</v>
      </c>
      <c r="C181" s="1" t="s">
        <v>380</v>
      </c>
      <c r="D181">
        <v>190006</v>
      </c>
      <c r="E181" s="2" t="s">
        <v>33</v>
      </c>
      <c r="F181" s="4" t="s">
        <v>17</v>
      </c>
      <c r="J181" s="3" t="str">
        <f>IF(AND(Tabla11524[[#This Row],[Valor logrado]]&gt;=Tabla11524[[#This Row],[Meta]],Tabla11524[[#This Row],[Valor logrado]]&gt;0,Tabla11524[[#This Row],[Meta]]&gt;0),"Sí","No")</f>
        <v>No</v>
      </c>
    </row>
    <row r="182" spans="1:10" x14ac:dyDescent="0.25">
      <c r="A182" s="1" t="s">
        <v>376</v>
      </c>
      <c r="B182" s="1" t="s">
        <v>379</v>
      </c>
      <c r="C182" s="1" t="s">
        <v>381</v>
      </c>
      <c r="D182">
        <v>190003</v>
      </c>
      <c r="E182" s="2" t="s">
        <v>13</v>
      </c>
      <c r="F182" s="4" t="s">
        <v>17</v>
      </c>
      <c r="J182" s="3" t="str">
        <f>IF(AND(Tabla11524[[#This Row],[Valor logrado]]&gt;=Tabla11524[[#This Row],[Meta]],Tabla11524[[#This Row],[Valor logrado]]&gt;0,Tabla11524[[#This Row],[Meta]]&gt;0),"Sí","No")</f>
        <v>No</v>
      </c>
    </row>
    <row r="183" spans="1:10" x14ac:dyDescent="0.25">
      <c r="A183" s="1" t="s">
        <v>376</v>
      </c>
      <c r="B183" s="1" t="s">
        <v>382</v>
      </c>
      <c r="C183" s="1" t="s">
        <v>383</v>
      </c>
      <c r="D183">
        <v>190002</v>
      </c>
      <c r="E183" s="2" t="s">
        <v>13</v>
      </c>
      <c r="F183" s="4" t="s">
        <v>17</v>
      </c>
      <c r="J183" s="3" t="str">
        <f>IF(AND(Tabla11524[[#This Row],[Valor logrado]]&gt;=Tabla11524[[#This Row],[Meta]],Tabla11524[[#This Row],[Valor logrado]]&gt;0,Tabla11524[[#This Row],[Meta]]&gt;0),"Sí","No")</f>
        <v>No</v>
      </c>
    </row>
    <row r="184" spans="1:10" x14ac:dyDescent="0.25">
      <c r="A184" s="1" t="s">
        <v>376</v>
      </c>
      <c r="B184" s="1" t="s">
        <v>384</v>
      </c>
      <c r="C184" s="1" t="s">
        <v>385</v>
      </c>
      <c r="D184">
        <v>190001</v>
      </c>
      <c r="E184" s="2" t="s">
        <v>13</v>
      </c>
      <c r="F184" s="4" t="s">
        <v>17</v>
      </c>
      <c r="J184" s="3" t="str">
        <f>IF(AND(Tabla11524[[#This Row],[Valor logrado]]&gt;=Tabla11524[[#This Row],[Meta]],Tabla11524[[#This Row],[Valor logrado]]&gt;0,Tabla11524[[#This Row],[Meta]]&gt;0),"Sí","No")</f>
        <v>No</v>
      </c>
    </row>
    <row r="185" spans="1:10" x14ac:dyDescent="0.25">
      <c r="A185" s="1" t="s">
        <v>386</v>
      </c>
      <c r="B185" s="1" t="s">
        <v>387</v>
      </c>
      <c r="C185" s="1" t="s">
        <v>388</v>
      </c>
      <c r="D185">
        <v>200004</v>
      </c>
      <c r="E185" s="2" t="s">
        <v>33</v>
      </c>
      <c r="F185" s="4" t="s">
        <v>17</v>
      </c>
      <c r="J185" s="3" t="str">
        <f>IF(AND(Tabla11524[[#This Row],[Valor logrado]]&gt;=Tabla11524[[#This Row],[Meta]],Tabla11524[[#This Row],[Valor logrado]]&gt;0,Tabla11524[[#This Row],[Meta]]&gt;0),"Sí","No")</f>
        <v>No</v>
      </c>
    </row>
    <row r="186" spans="1:10" x14ac:dyDescent="0.25">
      <c r="A186" s="1" t="s">
        <v>386</v>
      </c>
      <c r="B186" s="1" t="s">
        <v>387</v>
      </c>
      <c r="C186" s="1" t="s">
        <v>389</v>
      </c>
      <c r="D186">
        <v>200003</v>
      </c>
      <c r="E186" s="2" t="s">
        <v>33</v>
      </c>
      <c r="F186" s="4" t="s">
        <v>17</v>
      </c>
      <c r="J186" s="3" t="str">
        <f>IF(AND(Tabla11524[[#This Row],[Valor logrado]]&gt;=Tabla11524[[#This Row],[Meta]],Tabla11524[[#This Row],[Valor logrado]]&gt;0,Tabla11524[[#This Row],[Meta]]&gt;0),"Sí","No")</f>
        <v>No</v>
      </c>
    </row>
    <row r="187" spans="1:10" x14ac:dyDescent="0.25">
      <c r="A187" s="1" t="s">
        <v>386</v>
      </c>
      <c r="B187" s="1" t="s">
        <v>387</v>
      </c>
      <c r="C187" s="1" t="s">
        <v>390</v>
      </c>
      <c r="D187">
        <v>200000</v>
      </c>
      <c r="E187" s="2" t="s">
        <v>16</v>
      </c>
      <c r="F187" s="4">
        <v>0.9</v>
      </c>
      <c r="J187" s="3" t="str">
        <f>IF(AND(Tabla11524[[#This Row],[Valor logrado]]&gt;=Tabla11524[[#This Row],[Meta]],Tabla11524[[#This Row],[Valor logrado]]&gt;0,Tabla11524[[#This Row],[Meta]]&gt;0),"Sí","No")</f>
        <v>No</v>
      </c>
    </row>
    <row r="188" spans="1:10" x14ac:dyDescent="0.25">
      <c r="A188" s="1" t="s">
        <v>386</v>
      </c>
      <c r="B188" s="1" t="s">
        <v>387</v>
      </c>
      <c r="C188" s="1" t="s">
        <v>391</v>
      </c>
      <c r="D188">
        <v>200001</v>
      </c>
      <c r="E188" s="2" t="s">
        <v>33</v>
      </c>
      <c r="F188" s="4" t="s">
        <v>17</v>
      </c>
      <c r="J188" s="3" t="str">
        <f>IF(AND(Tabla11524[[#This Row],[Valor logrado]]&gt;=Tabla11524[[#This Row],[Meta]],Tabla11524[[#This Row],[Valor logrado]]&gt;0,Tabla11524[[#This Row],[Meta]]&gt;0),"Sí","No")</f>
        <v>No</v>
      </c>
    </row>
    <row r="189" spans="1:10" x14ac:dyDescent="0.25">
      <c r="A189" s="1" t="s">
        <v>386</v>
      </c>
      <c r="B189" s="1" t="s">
        <v>387</v>
      </c>
      <c r="C189" s="1" t="s">
        <v>392</v>
      </c>
      <c r="D189">
        <v>200002</v>
      </c>
      <c r="E189" s="2" t="s">
        <v>33</v>
      </c>
      <c r="F189" s="4" t="s">
        <v>17</v>
      </c>
      <c r="J189" s="3" t="str">
        <f>IF(AND(Tabla11524[[#This Row],[Valor logrado]]&gt;=Tabla11524[[#This Row],[Meta]],Tabla11524[[#This Row],[Valor logrado]]&gt;0,Tabla11524[[#This Row],[Meta]]&gt;0),"Sí","No")</f>
        <v>No</v>
      </c>
    </row>
    <row r="190" spans="1:10" x14ac:dyDescent="0.25">
      <c r="A190" s="1" t="s">
        <v>386</v>
      </c>
      <c r="B190" s="1" t="s">
        <v>393</v>
      </c>
      <c r="C190" s="1" t="s">
        <v>394</v>
      </c>
      <c r="D190">
        <v>200010</v>
      </c>
      <c r="E190" s="2" t="s">
        <v>13</v>
      </c>
      <c r="F190" s="4" t="s">
        <v>17</v>
      </c>
      <c r="J190" s="3" t="str">
        <f>IF(AND(Tabla11524[[#This Row],[Valor logrado]]&gt;=Tabla11524[[#This Row],[Meta]],Tabla11524[[#This Row],[Valor logrado]]&gt;0,Tabla11524[[#This Row],[Meta]]&gt;0),"Sí","No")</f>
        <v>No</v>
      </c>
    </row>
    <row r="191" spans="1:10" x14ac:dyDescent="0.25">
      <c r="A191" s="1" t="s">
        <v>386</v>
      </c>
      <c r="B191" s="1" t="s">
        <v>395</v>
      </c>
      <c r="C191" s="1" t="s">
        <v>396</v>
      </c>
      <c r="D191">
        <v>200007</v>
      </c>
      <c r="E191" s="2" t="s">
        <v>13</v>
      </c>
      <c r="F191" s="4" t="s">
        <v>17</v>
      </c>
      <c r="J191" s="3" t="str">
        <f>IF(AND(Tabla11524[[#This Row],[Valor logrado]]&gt;=Tabla11524[[#This Row],[Meta]],Tabla11524[[#This Row],[Valor logrado]]&gt;0,Tabla11524[[#This Row],[Meta]]&gt;0),"Sí","No")</f>
        <v>No</v>
      </c>
    </row>
    <row r="192" spans="1:10" x14ac:dyDescent="0.25">
      <c r="A192" s="1" t="s">
        <v>386</v>
      </c>
      <c r="B192" s="1" t="s">
        <v>397</v>
      </c>
      <c r="C192" s="1" t="s">
        <v>398</v>
      </c>
      <c r="D192">
        <v>200009</v>
      </c>
      <c r="E192" s="2" t="s">
        <v>13</v>
      </c>
      <c r="F192" s="4" t="s">
        <v>17</v>
      </c>
      <c r="J192" s="3" t="str">
        <f>IF(AND(Tabla11524[[#This Row],[Valor logrado]]&gt;=Tabla11524[[#This Row],[Meta]],Tabla11524[[#This Row],[Valor logrado]]&gt;0,Tabla11524[[#This Row],[Meta]]&gt;0),"Sí","No")</f>
        <v>No</v>
      </c>
    </row>
    <row r="193" spans="1:10" x14ac:dyDescent="0.25">
      <c r="A193" s="1" t="s">
        <v>386</v>
      </c>
      <c r="B193" s="1" t="s">
        <v>399</v>
      </c>
      <c r="C193" s="1" t="s">
        <v>400</v>
      </c>
      <c r="D193">
        <v>200011</v>
      </c>
      <c r="E193" s="2" t="s">
        <v>13</v>
      </c>
      <c r="F193" s="4" t="s">
        <v>17</v>
      </c>
      <c r="J193" s="3" t="str">
        <f>IF(AND(Tabla11524[[#This Row],[Valor logrado]]&gt;=Tabla11524[[#This Row],[Meta]],Tabla11524[[#This Row],[Valor logrado]]&gt;0,Tabla11524[[#This Row],[Meta]]&gt;0),"Sí","No")</f>
        <v>No</v>
      </c>
    </row>
    <row r="194" spans="1:10" x14ac:dyDescent="0.25">
      <c r="A194" s="1" t="s">
        <v>386</v>
      </c>
      <c r="B194" s="1" t="s">
        <v>401</v>
      </c>
      <c r="C194" s="1" t="s">
        <v>402</v>
      </c>
      <c r="D194">
        <v>200008</v>
      </c>
      <c r="E194" s="2" t="s">
        <v>13</v>
      </c>
      <c r="F194" s="4" t="s">
        <v>17</v>
      </c>
      <c r="J194" s="3" t="str">
        <f>IF(AND(Tabla11524[[#This Row],[Valor logrado]]&gt;=Tabla11524[[#This Row],[Meta]],Tabla11524[[#This Row],[Valor logrado]]&gt;0,Tabla11524[[#This Row],[Meta]]&gt;0),"Sí","No")</f>
        <v>No</v>
      </c>
    </row>
    <row r="195" spans="1:10" x14ac:dyDescent="0.25">
      <c r="A195" s="1" t="s">
        <v>386</v>
      </c>
      <c r="B195" s="1" t="s">
        <v>403</v>
      </c>
      <c r="C195" s="1" t="s">
        <v>404</v>
      </c>
      <c r="D195">
        <v>200005</v>
      </c>
      <c r="E195" s="2" t="s">
        <v>13</v>
      </c>
      <c r="F195" s="4" t="s">
        <v>17</v>
      </c>
      <c r="J195" s="3" t="str">
        <f>IF(AND(Tabla11524[[#This Row],[Valor logrado]]&gt;=Tabla11524[[#This Row],[Meta]],Tabla11524[[#This Row],[Valor logrado]]&gt;0,Tabla11524[[#This Row],[Meta]]&gt;0),"Sí","No")</f>
        <v>No</v>
      </c>
    </row>
    <row r="196" spans="1:10" ht="25.5" x14ac:dyDescent="0.25">
      <c r="A196" s="1" t="s">
        <v>386</v>
      </c>
      <c r="B196" s="1" t="s">
        <v>405</v>
      </c>
      <c r="C196" s="1" t="s">
        <v>406</v>
      </c>
      <c r="D196">
        <v>200006</v>
      </c>
      <c r="E196" s="2" t="s">
        <v>13</v>
      </c>
      <c r="F196" s="4" t="s">
        <v>17</v>
      </c>
      <c r="J196" s="3" t="str">
        <f>IF(AND(Tabla11524[[#This Row],[Valor logrado]]&gt;=Tabla11524[[#This Row],[Meta]],Tabla11524[[#This Row],[Valor logrado]]&gt;0,Tabla11524[[#This Row],[Meta]]&gt;0),"Sí","No")</f>
        <v>No</v>
      </c>
    </row>
    <row r="197" spans="1:10" x14ac:dyDescent="0.25">
      <c r="A197" s="1" t="s">
        <v>386</v>
      </c>
      <c r="B197" s="1" t="s">
        <v>407</v>
      </c>
      <c r="C197" s="1" t="s">
        <v>408</v>
      </c>
      <c r="D197">
        <v>200012</v>
      </c>
      <c r="E197" s="2" t="s">
        <v>13</v>
      </c>
      <c r="F197" s="4" t="s">
        <v>17</v>
      </c>
      <c r="J197" s="3" t="str">
        <f>IF(AND(Tabla11524[[#This Row],[Valor logrado]]&gt;=Tabla11524[[#This Row],[Meta]],Tabla11524[[#This Row],[Valor logrado]]&gt;0,Tabla11524[[#This Row],[Meta]]&gt;0),"Sí","No")</f>
        <v>No</v>
      </c>
    </row>
    <row r="198" spans="1:10" x14ac:dyDescent="0.25">
      <c r="A198" s="1" t="s">
        <v>409</v>
      </c>
      <c r="B198" s="1" t="s">
        <v>410</v>
      </c>
      <c r="C198" s="1" t="s">
        <v>411</v>
      </c>
      <c r="D198">
        <v>210000</v>
      </c>
      <c r="E198" s="2" t="s">
        <v>16</v>
      </c>
      <c r="F198" s="4">
        <v>0.9</v>
      </c>
      <c r="J198" s="3" t="str">
        <f>IF(AND(Tabla11524[[#This Row],[Valor logrado]]&gt;=Tabla11524[[#This Row],[Meta]],Tabla11524[[#This Row],[Valor logrado]]&gt;0,Tabla11524[[#This Row],[Meta]]&gt;0),"Sí","No")</f>
        <v>No</v>
      </c>
    </row>
    <row r="199" spans="1:10" x14ac:dyDescent="0.25">
      <c r="A199" s="1" t="s">
        <v>409</v>
      </c>
      <c r="B199" s="1" t="s">
        <v>412</v>
      </c>
      <c r="C199" s="1" t="s">
        <v>413</v>
      </c>
      <c r="D199">
        <v>210011</v>
      </c>
      <c r="E199" s="2" t="s">
        <v>13</v>
      </c>
      <c r="F199" s="4" t="s">
        <v>17</v>
      </c>
      <c r="J199" s="3" t="str">
        <f>IF(AND(Tabla11524[[#This Row],[Valor logrado]]&gt;=Tabla11524[[#This Row],[Meta]],Tabla11524[[#This Row],[Valor logrado]]&gt;0,Tabla11524[[#This Row],[Meta]]&gt;0),"Sí","No")</f>
        <v>No</v>
      </c>
    </row>
    <row r="200" spans="1:10" x14ac:dyDescent="0.25">
      <c r="A200" s="1" t="s">
        <v>409</v>
      </c>
      <c r="B200" s="1" t="s">
        <v>414</v>
      </c>
      <c r="C200" s="1" t="s">
        <v>415</v>
      </c>
      <c r="D200">
        <v>210010</v>
      </c>
      <c r="E200" s="2" t="s">
        <v>13</v>
      </c>
      <c r="F200" s="4" t="s">
        <v>17</v>
      </c>
      <c r="J200" s="3" t="str">
        <f>IF(AND(Tabla11524[[#This Row],[Valor logrado]]&gt;=Tabla11524[[#This Row],[Meta]],Tabla11524[[#This Row],[Valor logrado]]&gt;0,Tabla11524[[#This Row],[Meta]]&gt;0),"Sí","No")</f>
        <v>No</v>
      </c>
    </row>
    <row r="201" spans="1:10" x14ac:dyDescent="0.25">
      <c r="A201" s="1" t="s">
        <v>409</v>
      </c>
      <c r="B201" s="1" t="s">
        <v>416</v>
      </c>
      <c r="C201" s="1" t="s">
        <v>417</v>
      </c>
      <c r="D201">
        <v>210002</v>
      </c>
      <c r="E201" s="2" t="s">
        <v>13</v>
      </c>
      <c r="F201" s="4" t="s">
        <v>17</v>
      </c>
      <c r="J201" s="3" t="str">
        <f>IF(AND(Tabla11524[[#This Row],[Valor logrado]]&gt;=Tabla11524[[#This Row],[Meta]],Tabla11524[[#This Row],[Valor logrado]]&gt;0,Tabla11524[[#This Row],[Meta]]&gt;0),"Sí","No")</f>
        <v>No</v>
      </c>
    </row>
    <row r="202" spans="1:10" x14ac:dyDescent="0.25">
      <c r="A202" s="1" t="s">
        <v>409</v>
      </c>
      <c r="B202" s="1" t="s">
        <v>418</v>
      </c>
      <c r="C202" s="1" t="s">
        <v>419</v>
      </c>
      <c r="D202">
        <v>210006</v>
      </c>
      <c r="E202" s="2" t="s">
        <v>13</v>
      </c>
      <c r="F202" s="4" t="s">
        <v>17</v>
      </c>
      <c r="J202" s="3" t="str">
        <f>IF(AND(Tabla11524[[#This Row],[Valor logrado]]&gt;=Tabla11524[[#This Row],[Meta]],Tabla11524[[#This Row],[Valor logrado]]&gt;0,Tabla11524[[#This Row],[Meta]]&gt;0),"Sí","No")</f>
        <v>No</v>
      </c>
    </row>
    <row r="203" spans="1:10" x14ac:dyDescent="0.25">
      <c r="A203" s="1" t="s">
        <v>409</v>
      </c>
      <c r="B203" s="1" t="s">
        <v>420</v>
      </c>
      <c r="C203" s="1" t="s">
        <v>421</v>
      </c>
      <c r="D203">
        <v>210007</v>
      </c>
      <c r="E203" s="2" t="s">
        <v>13</v>
      </c>
      <c r="F203" s="4" t="s">
        <v>17</v>
      </c>
      <c r="J203" s="3" t="str">
        <f>IF(AND(Tabla11524[[#This Row],[Valor logrado]]&gt;=Tabla11524[[#This Row],[Meta]],Tabla11524[[#This Row],[Valor logrado]]&gt;0,Tabla11524[[#This Row],[Meta]]&gt;0),"Sí","No")</f>
        <v>No</v>
      </c>
    </row>
    <row r="204" spans="1:10" x14ac:dyDescent="0.25">
      <c r="A204" s="1" t="s">
        <v>409</v>
      </c>
      <c r="B204" s="1" t="s">
        <v>422</v>
      </c>
      <c r="C204" s="1" t="s">
        <v>423</v>
      </c>
      <c r="D204">
        <v>210004</v>
      </c>
      <c r="E204" s="2" t="s">
        <v>13</v>
      </c>
      <c r="F204" s="4" t="s">
        <v>17</v>
      </c>
      <c r="J204" s="3" t="str">
        <f>IF(AND(Tabla11524[[#This Row],[Valor logrado]]&gt;=Tabla11524[[#This Row],[Meta]],Tabla11524[[#This Row],[Valor logrado]]&gt;0,Tabla11524[[#This Row],[Meta]]&gt;0),"Sí","No")</f>
        <v>No</v>
      </c>
    </row>
    <row r="205" spans="1:10" x14ac:dyDescent="0.25">
      <c r="A205" s="1" t="s">
        <v>409</v>
      </c>
      <c r="B205" s="1" t="s">
        <v>424</v>
      </c>
      <c r="C205" s="1" t="s">
        <v>425</v>
      </c>
      <c r="D205">
        <v>210005</v>
      </c>
      <c r="E205" s="2" t="s">
        <v>13</v>
      </c>
      <c r="F205" s="4" t="s">
        <v>17</v>
      </c>
      <c r="J205" s="3" t="str">
        <f>IF(AND(Tabla11524[[#This Row],[Valor logrado]]&gt;=Tabla11524[[#This Row],[Meta]],Tabla11524[[#This Row],[Valor logrado]]&gt;0,Tabla11524[[#This Row],[Meta]]&gt;0),"Sí","No")</f>
        <v>No</v>
      </c>
    </row>
    <row r="206" spans="1:10" x14ac:dyDescent="0.25">
      <c r="A206" s="1" t="s">
        <v>409</v>
      </c>
      <c r="B206" s="1" t="s">
        <v>426</v>
      </c>
      <c r="C206" s="1" t="s">
        <v>427</v>
      </c>
      <c r="D206">
        <v>210013</v>
      </c>
      <c r="E206" s="2" t="s">
        <v>13</v>
      </c>
      <c r="F206" s="4" t="s">
        <v>17</v>
      </c>
      <c r="J206" s="3" t="str">
        <f>IF(AND(Tabla11524[[#This Row],[Valor logrado]]&gt;=Tabla11524[[#This Row],[Meta]],Tabla11524[[#This Row],[Valor logrado]]&gt;0,Tabla11524[[#This Row],[Meta]]&gt;0),"Sí","No")</f>
        <v>No</v>
      </c>
    </row>
    <row r="207" spans="1:10" x14ac:dyDescent="0.25">
      <c r="A207" s="1" t="s">
        <v>409</v>
      </c>
      <c r="B207" s="1" t="s">
        <v>428</v>
      </c>
      <c r="C207" s="1" t="s">
        <v>429</v>
      </c>
      <c r="D207">
        <v>210003</v>
      </c>
      <c r="E207" s="2" t="s">
        <v>13</v>
      </c>
      <c r="F207" s="4" t="s">
        <v>17</v>
      </c>
      <c r="J207" s="3" t="str">
        <f>IF(AND(Tabla11524[[#This Row],[Valor logrado]]&gt;=Tabla11524[[#This Row],[Meta]],Tabla11524[[#This Row],[Valor logrado]]&gt;0,Tabla11524[[#This Row],[Meta]]&gt;0),"Sí","No")</f>
        <v>No</v>
      </c>
    </row>
    <row r="208" spans="1:10" x14ac:dyDescent="0.25">
      <c r="A208" s="1" t="s">
        <v>409</v>
      </c>
      <c r="B208" s="1" t="s">
        <v>430</v>
      </c>
      <c r="C208" s="1" t="s">
        <v>431</v>
      </c>
      <c r="D208">
        <v>210012</v>
      </c>
      <c r="E208" s="2" t="s">
        <v>13</v>
      </c>
      <c r="F208" s="4" t="s">
        <v>17</v>
      </c>
      <c r="J208" s="3" t="str">
        <f>IF(AND(Tabla11524[[#This Row],[Valor logrado]]&gt;=Tabla11524[[#This Row],[Meta]],Tabla11524[[#This Row],[Valor logrado]]&gt;0,Tabla11524[[#This Row],[Meta]]&gt;0),"Sí","No")</f>
        <v>No</v>
      </c>
    </row>
    <row r="209" spans="1:10" x14ac:dyDescent="0.25">
      <c r="A209" s="1" t="s">
        <v>409</v>
      </c>
      <c r="B209" s="1" t="s">
        <v>432</v>
      </c>
      <c r="C209" s="1" t="s">
        <v>433</v>
      </c>
      <c r="D209">
        <v>210001</v>
      </c>
      <c r="E209" s="2" t="s">
        <v>13</v>
      </c>
      <c r="F209" s="4" t="s">
        <v>17</v>
      </c>
      <c r="J209" s="3" t="str">
        <f>IF(AND(Tabla11524[[#This Row],[Valor logrado]]&gt;=Tabla11524[[#This Row],[Meta]],Tabla11524[[#This Row],[Valor logrado]]&gt;0,Tabla11524[[#This Row],[Meta]]&gt;0),"Sí","No")</f>
        <v>No</v>
      </c>
    </row>
    <row r="210" spans="1:10" x14ac:dyDescent="0.25">
      <c r="A210" s="1" t="s">
        <v>409</v>
      </c>
      <c r="B210" s="1" t="s">
        <v>434</v>
      </c>
      <c r="C210" s="1" t="s">
        <v>435</v>
      </c>
      <c r="D210">
        <v>210009</v>
      </c>
      <c r="E210" s="2" t="s">
        <v>13</v>
      </c>
      <c r="F210" s="4" t="s">
        <v>17</v>
      </c>
      <c r="J210" s="3" t="str">
        <f>IF(AND(Tabla11524[[#This Row],[Valor logrado]]&gt;=Tabla11524[[#This Row],[Meta]],Tabla11524[[#This Row],[Valor logrado]]&gt;0,Tabla11524[[#This Row],[Meta]]&gt;0),"Sí","No")</f>
        <v>No</v>
      </c>
    </row>
    <row r="211" spans="1:10" x14ac:dyDescent="0.25">
      <c r="A211" s="1" t="s">
        <v>409</v>
      </c>
      <c r="B211" s="1" t="s">
        <v>436</v>
      </c>
      <c r="C211" s="1" t="s">
        <v>437</v>
      </c>
      <c r="D211">
        <v>210008</v>
      </c>
      <c r="E211" s="2" t="s">
        <v>13</v>
      </c>
      <c r="F211" s="4" t="s">
        <v>17</v>
      </c>
      <c r="J211" s="3" t="str">
        <f>IF(AND(Tabla11524[[#This Row],[Valor logrado]]&gt;=Tabla11524[[#This Row],[Meta]],Tabla11524[[#This Row],[Valor logrado]]&gt;0,Tabla11524[[#This Row],[Meta]]&gt;0),"Sí","No")</f>
        <v>No</v>
      </c>
    </row>
    <row r="212" spans="1:10" x14ac:dyDescent="0.25">
      <c r="A212" s="1" t="s">
        <v>409</v>
      </c>
      <c r="B212" s="1" t="s">
        <v>438</v>
      </c>
      <c r="C212" s="1" t="s">
        <v>439</v>
      </c>
      <c r="D212">
        <v>210014</v>
      </c>
      <c r="E212" s="2" t="s">
        <v>13</v>
      </c>
      <c r="F212" s="4" t="s">
        <v>17</v>
      </c>
      <c r="J212" s="3" t="str">
        <f>IF(AND(Tabla11524[[#This Row],[Valor logrado]]&gt;=Tabla11524[[#This Row],[Meta]],Tabla11524[[#This Row],[Valor logrado]]&gt;0,Tabla11524[[#This Row],[Meta]]&gt;0),"Sí","No")</f>
        <v>No</v>
      </c>
    </row>
    <row r="213" spans="1:10" x14ac:dyDescent="0.25">
      <c r="A213" s="1" t="s">
        <v>440</v>
      </c>
      <c r="B213" s="1" t="s">
        <v>441</v>
      </c>
      <c r="C213" s="1" t="s">
        <v>442</v>
      </c>
      <c r="D213">
        <v>220001</v>
      </c>
      <c r="E213" s="2" t="s">
        <v>33</v>
      </c>
      <c r="F213" s="4" t="s">
        <v>17</v>
      </c>
      <c r="J213" s="3" t="str">
        <f>IF(AND(Tabla11524[[#This Row],[Valor logrado]]&gt;=Tabla11524[[#This Row],[Meta]],Tabla11524[[#This Row],[Valor logrado]]&gt;0,Tabla11524[[#This Row],[Meta]]&gt;0),"Sí","No")</f>
        <v>No</v>
      </c>
    </row>
    <row r="214" spans="1:10" x14ac:dyDescent="0.25">
      <c r="A214" s="1" t="s">
        <v>440</v>
      </c>
      <c r="B214" s="1" t="s">
        <v>441</v>
      </c>
      <c r="C214" s="1" t="s">
        <v>443</v>
      </c>
      <c r="D214">
        <v>220000</v>
      </c>
      <c r="E214" s="2" t="s">
        <v>16</v>
      </c>
      <c r="F214" s="4">
        <v>0.9</v>
      </c>
      <c r="J214" s="3" t="str">
        <f>IF(AND(Tabla11524[[#This Row],[Valor logrado]]&gt;=Tabla11524[[#This Row],[Meta]],Tabla11524[[#This Row],[Valor logrado]]&gt;0,Tabla11524[[#This Row],[Meta]]&gt;0),"Sí","No")</f>
        <v>No</v>
      </c>
    </row>
    <row r="215" spans="1:10" x14ac:dyDescent="0.25">
      <c r="A215" s="1" t="s">
        <v>440</v>
      </c>
      <c r="B215" s="1" t="s">
        <v>444</v>
      </c>
      <c r="C215" s="1" t="s">
        <v>445</v>
      </c>
      <c r="D215">
        <v>220005</v>
      </c>
      <c r="E215" s="2" t="s">
        <v>13</v>
      </c>
      <c r="F215" s="4" t="s">
        <v>17</v>
      </c>
      <c r="J215" s="3" t="str">
        <f>IF(AND(Tabla11524[[#This Row],[Valor logrado]]&gt;=Tabla11524[[#This Row],[Meta]],Tabla11524[[#This Row],[Valor logrado]]&gt;0,Tabla11524[[#This Row],[Meta]]&gt;0),"Sí","No")</f>
        <v>No</v>
      </c>
    </row>
    <row r="216" spans="1:10" x14ac:dyDescent="0.25">
      <c r="A216" s="1" t="s">
        <v>440</v>
      </c>
      <c r="B216" s="1" t="s">
        <v>444</v>
      </c>
      <c r="C216" s="1" t="s">
        <v>446</v>
      </c>
      <c r="D216">
        <v>220009</v>
      </c>
      <c r="E216" s="2" t="s">
        <v>33</v>
      </c>
      <c r="F216" s="4" t="s">
        <v>17</v>
      </c>
      <c r="J216" s="3" t="str">
        <f>IF(AND(Tabla11524[[#This Row],[Valor logrado]]&gt;=Tabla11524[[#This Row],[Meta]],Tabla11524[[#This Row],[Valor logrado]]&gt;0,Tabla11524[[#This Row],[Meta]]&gt;0),"Sí","No")</f>
        <v>No</v>
      </c>
    </row>
    <row r="217" spans="1:10" x14ac:dyDescent="0.25">
      <c r="A217" s="1" t="s">
        <v>440</v>
      </c>
      <c r="B217" s="1" t="s">
        <v>444</v>
      </c>
      <c r="C217" s="1" t="s">
        <v>447</v>
      </c>
      <c r="D217">
        <v>220007</v>
      </c>
      <c r="E217" s="2" t="s">
        <v>33</v>
      </c>
      <c r="F217" s="4" t="s">
        <v>17</v>
      </c>
      <c r="J217" s="3" t="str">
        <f>IF(AND(Tabla11524[[#This Row],[Valor logrado]]&gt;=Tabla11524[[#This Row],[Meta]],Tabla11524[[#This Row],[Valor logrado]]&gt;0,Tabla11524[[#This Row],[Meta]]&gt;0),"Sí","No")</f>
        <v>No</v>
      </c>
    </row>
    <row r="218" spans="1:10" x14ac:dyDescent="0.25">
      <c r="A218" s="1" t="s">
        <v>440</v>
      </c>
      <c r="B218" s="1" t="s">
        <v>448</v>
      </c>
      <c r="C218" s="1" t="s">
        <v>449</v>
      </c>
      <c r="D218">
        <v>220003</v>
      </c>
      <c r="E218" s="2" t="s">
        <v>33</v>
      </c>
      <c r="F218" s="4" t="s">
        <v>17</v>
      </c>
      <c r="J218" s="3" t="str">
        <f>IF(AND(Tabla11524[[#This Row],[Valor logrado]]&gt;=Tabla11524[[#This Row],[Meta]],Tabla11524[[#This Row],[Valor logrado]]&gt;0,Tabla11524[[#This Row],[Meta]]&gt;0),"Sí","No")</f>
        <v>No</v>
      </c>
    </row>
    <row r="219" spans="1:10" x14ac:dyDescent="0.25">
      <c r="A219" s="1" t="s">
        <v>440</v>
      </c>
      <c r="B219" s="1" t="s">
        <v>448</v>
      </c>
      <c r="C219" s="1" t="s">
        <v>450</v>
      </c>
      <c r="D219">
        <v>220006</v>
      </c>
      <c r="E219" s="2" t="s">
        <v>13</v>
      </c>
      <c r="F219" s="4" t="s">
        <v>17</v>
      </c>
      <c r="J219" s="3" t="str">
        <f>IF(AND(Tabla11524[[#This Row],[Valor logrado]]&gt;=Tabla11524[[#This Row],[Meta]],Tabla11524[[#This Row],[Valor logrado]]&gt;0,Tabla11524[[#This Row],[Meta]]&gt;0),"Sí","No")</f>
        <v>No</v>
      </c>
    </row>
    <row r="220" spans="1:10" x14ac:dyDescent="0.25">
      <c r="A220" s="1" t="s">
        <v>440</v>
      </c>
      <c r="B220" s="1" t="s">
        <v>451</v>
      </c>
      <c r="C220" s="1" t="s">
        <v>452</v>
      </c>
      <c r="D220">
        <v>220010</v>
      </c>
      <c r="E220" s="2" t="s">
        <v>13</v>
      </c>
      <c r="F220" s="4" t="s">
        <v>17</v>
      </c>
      <c r="J220" s="3" t="str">
        <f>IF(AND(Tabla11524[[#This Row],[Valor logrado]]&gt;=Tabla11524[[#This Row],[Meta]],Tabla11524[[#This Row],[Valor logrado]]&gt;0,Tabla11524[[#This Row],[Meta]]&gt;0),"Sí","No")</f>
        <v>No</v>
      </c>
    </row>
    <row r="221" spans="1:10" x14ac:dyDescent="0.25">
      <c r="A221" s="1" t="s">
        <v>440</v>
      </c>
      <c r="B221" s="1" t="s">
        <v>453</v>
      </c>
      <c r="C221" s="1" t="s">
        <v>454</v>
      </c>
      <c r="D221">
        <v>220004</v>
      </c>
      <c r="E221" s="2" t="s">
        <v>13</v>
      </c>
      <c r="F221" s="4" t="s">
        <v>17</v>
      </c>
      <c r="J221" s="3" t="str">
        <f>IF(AND(Tabla11524[[#This Row],[Valor logrado]]&gt;=Tabla11524[[#This Row],[Meta]],Tabla11524[[#This Row],[Valor logrado]]&gt;0,Tabla11524[[#This Row],[Meta]]&gt;0),"Sí","No")</f>
        <v>No</v>
      </c>
    </row>
    <row r="222" spans="1:10" x14ac:dyDescent="0.25">
      <c r="A222" s="1" t="s">
        <v>440</v>
      </c>
      <c r="B222" s="1" t="s">
        <v>455</v>
      </c>
      <c r="C222" s="1" t="s">
        <v>456</v>
      </c>
      <c r="D222">
        <v>220008</v>
      </c>
      <c r="E222" s="2" t="s">
        <v>13</v>
      </c>
      <c r="F222" s="4" t="s">
        <v>17</v>
      </c>
      <c r="J222" s="3" t="str">
        <f>IF(AND(Tabla11524[[#This Row],[Valor logrado]]&gt;=Tabla11524[[#This Row],[Meta]],Tabla11524[[#This Row],[Valor logrado]]&gt;0,Tabla11524[[#This Row],[Meta]]&gt;0),"Sí","No")</f>
        <v>No</v>
      </c>
    </row>
    <row r="223" spans="1:10" x14ac:dyDescent="0.25">
      <c r="A223" s="1" t="s">
        <v>440</v>
      </c>
      <c r="B223" s="1" t="s">
        <v>457</v>
      </c>
      <c r="C223" s="1" t="s">
        <v>458</v>
      </c>
      <c r="D223">
        <v>220002</v>
      </c>
      <c r="E223" s="2" t="s">
        <v>13</v>
      </c>
      <c r="F223" s="4" t="s">
        <v>17</v>
      </c>
      <c r="J223" s="3" t="str">
        <f>IF(AND(Tabla11524[[#This Row],[Valor logrado]]&gt;=Tabla11524[[#This Row],[Meta]],Tabla11524[[#This Row],[Valor logrado]]&gt;0,Tabla11524[[#This Row],[Meta]]&gt;0),"Sí","No")</f>
        <v>No</v>
      </c>
    </row>
    <row r="224" spans="1:10" x14ac:dyDescent="0.25">
      <c r="A224" s="1" t="s">
        <v>459</v>
      </c>
      <c r="B224" s="1" t="s">
        <v>460</v>
      </c>
      <c r="C224" s="1" t="s">
        <v>461</v>
      </c>
      <c r="D224">
        <v>230003</v>
      </c>
      <c r="E224" s="2" t="s">
        <v>33</v>
      </c>
      <c r="F224" s="4" t="s">
        <v>17</v>
      </c>
      <c r="J224" s="3" t="str">
        <f>IF(AND(Tabla11524[[#This Row],[Valor logrado]]&gt;=Tabla11524[[#This Row],[Meta]],Tabla11524[[#This Row],[Valor logrado]]&gt;0,Tabla11524[[#This Row],[Meta]]&gt;0),"Sí","No")</f>
        <v>No</v>
      </c>
    </row>
    <row r="225" spans="1:10" x14ac:dyDescent="0.25">
      <c r="A225" s="1" t="s">
        <v>459</v>
      </c>
      <c r="B225" s="1" t="s">
        <v>460</v>
      </c>
      <c r="C225" s="1" t="s">
        <v>462</v>
      </c>
      <c r="D225">
        <v>230002</v>
      </c>
      <c r="E225" s="2" t="s">
        <v>33</v>
      </c>
      <c r="F225" s="4" t="s">
        <v>17</v>
      </c>
      <c r="J225" s="3" t="str">
        <f>IF(AND(Tabla11524[[#This Row],[Valor logrado]]&gt;=Tabla11524[[#This Row],[Meta]],Tabla11524[[#This Row],[Valor logrado]]&gt;0,Tabla11524[[#This Row],[Meta]]&gt;0),"Sí","No")</f>
        <v>No</v>
      </c>
    </row>
    <row r="226" spans="1:10" x14ac:dyDescent="0.25">
      <c r="A226" s="1" t="s">
        <v>459</v>
      </c>
      <c r="B226" s="1" t="s">
        <v>460</v>
      </c>
      <c r="C226" s="1" t="s">
        <v>463</v>
      </c>
      <c r="D226">
        <v>230004</v>
      </c>
      <c r="E226" s="2" t="s">
        <v>33</v>
      </c>
      <c r="F226" s="4" t="s">
        <v>17</v>
      </c>
      <c r="J226" s="3" t="str">
        <f>IF(AND(Tabla11524[[#This Row],[Valor logrado]]&gt;=Tabla11524[[#This Row],[Meta]],Tabla11524[[#This Row],[Valor logrado]]&gt;0,Tabla11524[[#This Row],[Meta]]&gt;0),"Sí","No")</f>
        <v>No</v>
      </c>
    </row>
    <row r="227" spans="1:10" x14ac:dyDescent="0.25">
      <c r="A227" s="1" t="s">
        <v>459</v>
      </c>
      <c r="B227" s="1" t="s">
        <v>460</v>
      </c>
      <c r="C227" s="1" t="s">
        <v>464</v>
      </c>
      <c r="D227">
        <v>230000</v>
      </c>
      <c r="E227" s="2" t="s">
        <v>16</v>
      </c>
      <c r="F227" s="4">
        <v>0.9</v>
      </c>
      <c r="J227" s="3" t="str">
        <f>IF(AND(Tabla11524[[#This Row],[Valor logrado]]&gt;=Tabla11524[[#This Row],[Meta]],Tabla11524[[#This Row],[Valor logrado]]&gt;0,Tabla11524[[#This Row],[Meta]]&gt;0),"Sí","No")</f>
        <v>No</v>
      </c>
    </row>
    <row r="228" spans="1:10" x14ac:dyDescent="0.25">
      <c r="A228" s="1" t="s">
        <v>459</v>
      </c>
      <c r="B228" s="1" t="s">
        <v>465</v>
      </c>
      <c r="C228" s="1" t="s">
        <v>466</v>
      </c>
      <c r="D228">
        <v>230001</v>
      </c>
      <c r="E228" s="2" t="s">
        <v>13</v>
      </c>
      <c r="F228" s="4" t="s">
        <v>17</v>
      </c>
      <c r="J228" s="3" t="str">
        <f>IF(AND(Tabla11524[[#This Row],[Valor logrado]]&gt;=Tabla11524[[#This Row],[Meta]],Tabla11524[[#This Row],[Valor logrado]]&gt;0,Tabla11524[[#This Row],[Meta]]&gt;0),"Sí","No")</f>
        <v>No</v>
      </c>
    </row>
    <row r="229" spans="1:10" x14ac:dyDescent="0.25">
      <c r="A229" s="1" t="s">
        <v>467</v>
      </c>
      <c r="B229" s="1" t="s">
        <v>468</v>
      </c>
      <c r="C229" s="1" t="s">
        <v>469</v>
      </c>
      <c r="D229">
        <v>240000</v>
      </c>
      <c r="E229" s="2" t="s">
        <v>16</v>
      </c>
      <c r="F229" s="4">
        <v>0.9</v>
      </c>
      <c r="J229" s="3" t="str">
        <f>IF(AND(Tabla11524[[#This Row],[Valor logrado]]&gt;=Tabla11524[[#This Row],[Meta]],Tabla11524[[#This Row],[Valor logrado]]&gt;0,Tabla11524[[#This Row],[Meta]]&gt;0),"Sí","No")</f>
        <v>No</v>
      </c>
    </row>
    <row r="230" spans="1:10" x14ac:dyDescent="0.25">
      <c r="A230" s="1" t="s">
        <v>467</v>
      </c>
      <c r="B230" s="1" t="s">
        <v>470</v>
      </c>
      <c r="C230" s="1" t="s">
        <v>471</v>
      </c>
      <c r="D230">
        <v>240001</v>
      </c>
      <c r="E230" s="2" t="s">
        <v>13</v>
      </c>
      <c r="F230" s="4" t="s">
        <v>17</v>
      </c>
      <c r="J230" s="3" t="str">
        <f>IF(AND(Tabla11524[[#This Row],[Valor logrado]]&gt;=Tabla11524[[#This Row],[Meta]],Tabla11524[[#This Row],[Valor logrado]]&gt;0,Tabla11524[[#This Row],[Meta]]&gt;0),"Sí","No")</f>
        <v>No</v>
      </c>
    </row>
    <row r="231" spans="1:10" ht="25.5" x14ac:dyDescent="0.25">
      <c r="A231" s="1" t="s">
        <v>467</v>
      </c>
      <c r="B231" s="1" t="s">
        <v>472</v>
      </c>
      <c r="C231" s="1" t="s">
        <v>473</v>
      </c>
      <c r="D231">
        <v>240002</v>
      </c>
      <c r="E231" s="2" t="s">
        <v>13</v>
      </c>
      <c r="F231" s="4" t="s">
        <v>17</v>
      </c>
      <c r="J231" s="3" t="str">
        <f>IF(AND(Tabla11524[[#This Row],[Valor logrado]]&gt;=Tabla11524[[#This Row],[Meta]],Tabla11524[[#This Row],[Valor logrado]]&gt;0,Tabla11524[[#This Row],[Meta]]&gt;0),"Sí","No")</f>
        <v>No</v>
      </c>
    </row>
    <row r="232" spans="1:10" x14ac:dyDescent="0.25">
      <c r="A232" s="1" t="s">
        <v>467</v>
      </c>
      <c r="B232" s="1" t="s">
        <v>474</v>
      </c>
      <c r="C232" s="1" t="s">
        <v>475</v>
      </c>
      <c r="D232">
        <v>240003</v>
      </c>
      <c r="E232" s="2" t="s">
        <v>13</v>
      </c>
      <c r="F232" s="4" t="s">
        <v>17</v>
      </c>
      <c r="J232" s="3" t="str">
        <f>IF(AND(Tabla11524[[#This Row],[Valor logrado]]&gt;=Tabla11524[[#This Row],[Meta]],Tabla11524[[#This Row],[Valor logrado]]&gt;0,Tabla11524[[#This Row],[Meta]]&gt;0),"Sí","No")</f>
        <v>No</v>
      </c>
    </row>
    <row r="233" spans="1:10" x14ac:dyDescent="0.25">
      <c r="A233" s="1" t="s">
        <v>476</v>
      </c>
      <c r="B233" s="1" t="s">
        <v>477</v>
      </c>
      <c r="C233" s="1" t="s">
        <v>478</v>
      </c>
      <c r="D233">
        <v>250000</v>
      </c>
      <c r="E233" s="2" t="s">
        <v>16</v>
      </c>
      <c r="F233" s="4">
        <v>0.9</v>
      </c>
      <c r="J233" s="3" t="str">
        <f>IF(AND(Tabla11524[[#This Row],[Valor logrado]]&gt;=Tabla11524[[#This Row],[Meta]],Tabla11524[[#This Row],[Valor logrado]]&gt;0,Tabla11524[[#This Row],[Meta]]&gt;0),"Sí","No")</f>
        <v>No</v>
      </c>
    </row>
    <row r="234" spans="1:10" x14ac:dyDescent="0.25">
      <c r="A234" s="1" t="s">
        <v>476</v>
      </c>
      <c r="B234" s="1" t="s">
        <v>479</v>
      </c>
      <c r="C234" s="1" t="s">
        <v>480</v>
      </c>
      <c r="D234">
        <v>250004</v>
      </c>
      <c r="E234" s="2" t="s">
        <v>13</v>
      </c>
      <c r="F234" s="4" t="s">
        <v>17</v>
      </c>
      <c r="J234" s="3" t="str">
        <f>IF(AND(Tabla11524[[#This Row],[Valor logrado]]&gt;=Tabla11524[[#This Row],[Meta]],Tabla11524[[#This Row],[Valor logrado]]&gt;0,Tabla11524[[#This Row],[Meta]]&gt;0),"Sí","No")</f>
        <v>No</v>
      </c>
    </row>
    <row r="235" spans="1:10" x14ac:dyDescent="0.25">
      <c r="A235" s="1" t="s">
        <v>476</v>
      </c>
      <c r="B235" s="1" t="s">
        <v>481</v>
      </c>
      <c r="C235" s="1" t="s">
        <v>482</v>
      </c>
      <c r="D235">
        <v>250002</v>
      </c>
      <c r="E235" s="2" t="s">
        <v>13</v>
      </c>
      <c r="F235" s="4" t="s">
        <v>17</v>
      </c>
      <c r="J235" s="3" t="str">
        <f>IF(AND(Tabla11524[[#This Row],[Valor logrado]]&gt;=Tabla11524[[#This Row],[Meta]],Tabla11524[[#This Row],[Valor logrado]]&gt;0,Tabla11524[[#This Row],[Meta]]&gt;0),"Sí","No")</f>
        <v>No</v>
      </c>
    </row>
    <row r="236" spans="1:10" x14ac:dyDescent="0.25">
      <c r="A236" s="1" t="s">
        <v>476</v>
      </c>
      <c r="B236" s="1" t="s">
        <v>483</v>
      </c>
      <c r="C236" s="1" t="s">
        <v>484</v>
      </c>
      <c r="D236">
        <v>250001</v>
      </c>
      <c r="E236" s="2" t="s">
        <v>13</v>
      </c>
      <c r="F236" s="4" t="s">
        <v>17</v>
      </c>
      <c r="J236" s="3" t="str">
        <f>IF(AND(Tabla11524[[#This Row],[Valor logrado]]&gt;=Tabla11524[[#This Row],[Meta]],Tabla11524[[#This Row],[Valor logrado]]&gt;0,Tabla11524[[#This Row],[Meta]]&gt;0),"Sí","No")</f>
        <v>No</v>
      </c>
    </row>
    <row r="237" spans="1:10" x14ac:dyDescent="0.25">
      <c r="A237" s="1" t="s">
        <v>476</v>
      </c>
      <c r="B237" s="1" t="s">
        <v>485</v>
      </c>
      <c r="C237" s="1" t="s">
        <v>486</v>
      </c>
      <c r="D237">
        <v>250003</v>
      </c>
      <c r="E237" s="2" t="s">
        <v>13</v>
      </c>
      <c r="F237" s="4" t="s">
        <v>17</v>
      </c>
      <c r="J237" s="3" t="str">
        <f>IF(AND(Tabla11524[[#This Row],[Valor logrado]]&gt;=Tabla11524[[#This Row],[Meta]],Tabla11524[[#This Row],[Valor logrado]]&gt;0,Tabla11524[[#This Row],[Meta]]&gt;0),"Sí","No")</f>
        <v>No</v>
      </c>
    </row>
    <row r="238" spans="1:10" x14ac:dyDescent="0.25">
      <c r="A238" s="1" t="s">
        <v>487</v>
      </c>
      <c r="B238" s="1" t="s">
        <v>488</v>
      </c>
      <c r="C238" s="1" t="s">
        <v>489</v>
      </c>
      <c r="D238">
        <v>150200</v>
      </c>
      <c r="E238" s="2" t="s">
        <v>16</v>
      </c>
      <c r="F238" s="4">
        <v>0.9</v>
      </c>
      <c r="J238" s="3" t="str">
        <f>IF(AND(Tabla11524[[#This Row],[Valor logrado]]&gt;=Tabla11524[[#This Row],[Meta]],Tabla11524[[#This Row],[Valor logrado]]&gt;0,Tabla11524[[#This Row],[Meta]]&gt;0),"Sí","No")</f>
        <v>No</v>
      </c>
    </row>
    <row r="239" spans="1:10" x14ac:dyDescent="0.25">
      <c r="A239" s="1" t="s">
        <v>487</v>
      </c>
      <c r="B239" s="1" t="s">
        <v>490</v>
      </c>
      <c r="C239" s="1" t="s">
        <v>491</v>
      </c>
      <c r="D239">
        <v>150201</v>
      </c>
      <c r="E239" s="2" t="s">
        <v>13</v>
      </c>
      <c r="F239" s="4" t="s">
        <v>17</v>
      </c>
      <c r="J239" s="3" t="str">
        <f>IF(AND(Tabla11524[[#This Row],[Valor logrado]]&gt;=Tabla11524[[#This Row],[Meta]],Tabla11524[[#This Row],[Valor logrado]]&gt;0,Tabla11524[[#This Row],[Meta]]&gt;0),"Sí","No")</f>
        <v>No</v>
      </c>
    </row>
    <row r="240" spans="1:10" x14ac:dyDescent="0.25">
      <c r="A240" s="1" t="s">
        <v>487</v>
      </c>
      <c r="B240" s="1" t="s">
        <v>492</v>
      </c>
      <c r="C240" s="1" t="s">
        <v>493</v>
      </c>
      <c r="D240">
        <v>150202</v>
      </c>
      <c r="E240" s="2" t="s">
        <v>13</v>
      </c>
      <c r="F240" s="4" t="s">
        <v>17</v>
      </c>
      <c r="J240" s="3" t="str">
        <f>IF(AND(Tabla11524[[#This Row],[Valor logrado]]&gt;=Tabla11524[[#This Row],[Meta]],Tabla11524[[#This Row],[Valor logrado]]&gt;0,Tabla11524[[#This Row],[Meta]]&gt;0),"Sí","No")</f>
        <v>No</v>
      </c>
    </row>
    <row r="241" spans="1:10" x14ac:dyDescent="0.25">
      <c r="A241" s="1" t="s">
        <v>487</v>
      </c>
      <c r="B241" s="1" t="s">
        <v>494</v>
      </c>
      <c r="C241" s="1" t="s">
        <v>495</v>
      </c>
      <c r="D241">
        <v>150203</v>
      </c>
      <c r="E241" s="2" t="s">
        <v>13</v>
      </c>
      <c r="F241" s="4" t="s">
        <v>17</v>
      </c>
      <c r="J241" s="3" t="str">
        <f>IF(AND(Tabla11524[[#This Row],[Valor logrado]]&gt;=Tabla11524[[#This Row],[Meta]],Tabla11524[[#This Row],[Valor logrado]]&gt;0,Tabla11524[[#This Row],[Meta]]&gt;0),"Sí","No")</f>
        <v>No</v>
      </c>
    </row>
    <row r="242" spans="1:10" x14ac:dyDescent="0.25">
      <c r="A242" s="1" t="s">
        <v>487</v>
      </c>
      <c r="B242" s="1" t="s">
        <v>496</v>
      </c>
      <c r="C242" s="1" t="s">
        <v>497</v>
      </c>
      <c r="D242">
        <v>150204</v>
      </c>
      <c r="E242" s="2" t="s">
        <v>13</v>
      </c>
      <c r="F242" s="4" t="s">
        <v>17</v>
      </c>
      <c r="J242" s="3" t="str">
        <f>IF(AND(Tabla11524[[#This Row],[Valor logrado]]&gt;=Tabla11524[[#This Row],[Meta]],Tabla11524[[#This Row],[Valor logrado]]&gt;0,Tabla11524[[#This Row],[Meta]]&gt;0),"Sí","No")</f>
        <v>No</v>
      </c>
    </row>
    <row r="243" spans="1:10" x14ac:dyDescent="0.25">
      <c r="A243" s="1" t="s">
        <v>487</v>
      </c>
      <c r="B243" s="1" t="s">
        <v>498</v>
      </c>
      <c r="C243" s="1" t="s">
        <v>499</v>
      </c>
      <c r="D243">
        <v>150205</v>
      </c>
      <c r="E243" s="2" t="s">
        <v>13</v>
      </c>
      <c r="F243" s="4" t="s">
        <v>17</v>
      </c>
      <c r="J243" s="3" t="str">
        <f>IF(AND(Tabla11524[[#This Row],[Valor logrado]]&gt;=Tabla11524[[#This Row],[Meta]],Tabla11524[[#This Row],[Valor logrado]]&gt;0,Tabla11524[[#This Row],[Meta]]&gt;0),"Sí","No")</f>
        <v>No</v>
      </c>
    </row>
    <row r="244" spans="1:10" x14ac:dyDescent="0.25">
      <c r="A244" s="1" t="s">
        <v>487</v>
      </c>
      <c r="B244" s="1" t="s">
        <v>500</v>
      </c>
      <c r="C244" s="1" t="s">
        <v>501</v>
      </c>
      <c r="D244">
        <v>150206</v>
      </c>
      <c r="E244" s="2" t="s">
        <v>13</v>
      </c>
      <c r="F244" s="4" t="s">
        <v>17</v>
      </c>
      <c r="J244" s="3" t="str">
        <f>IF(AND(Tabla11524[[#This Row],[Valor logrado]]&gt;=Tabla11524[[#This Row],[Meta]],Tabla11524[[#This Row],[Valor logrado]]&gt;0,Tabla11524[[#This Row],[Meta]]&gt;0),"Sí","No")</f>
        <v>No</v>
      </c>
    </row>
    <row r="245" spans="1:10" x14ac:dyDescent="0.25">
      <c r="A245" s="1" t="s">
        <v>487</v>
      </c>
      <c r="B245" s="1" t="s">
        <v>502</v>
      </c>
      <c r="C245" s="1" t="s">
        <v>503</v>
      </c>
      <c r="D245">
        <v>150207</v>
      </c>
      <c r="E245" s="2" t="s">
        <v>13</v>
      </c>
      <c r="F245" s="4" t="s">
        <v>17</v>
      </c>
      <c r="J245" s="3" t="str">
        <f>IF(AND(Tabla11524[[#This Row],[Valor logrado]]&gt;=Tabla11524[[#This Row],[Meta]],Tabla11524[[#This Row],[Valor logrado]]&gt;0,Tabla11524[[#This Row],[Meta]]&gt;0),"Sí","No")</f>
        <v>No</v>
      </c>
    </row>
    <row r="246" spans="1:10" x14ac:dyDescent="0.25">
      <c r="A246" s="1" t="s">
        <v>487</v>
      </c>
      <c r="B246" s="1" t="s">
        <v>504</v>
      </c>
      <c r="C246" s="1" t="s">
        <v>505</v>
      </c>
      <c r="D246">
        <v>150208</v>
      </c>
      <c r="E246" s="2" t="s">
        <v>13</v>
      </c>
      <c r="F246" s="4" t="s">
        <v>17</v>
      </c>
      <c r="J246" s="3" t="str">
        <f>IF(AND(Tabla11524[[#This Row],[Valor logrado]]&gt;=Tabla11524[[#This Row],[Meta]],Tabla11524[[#This Row],[Valor logrado]]&gt;0,Tabla11524[[#This Row],[Meta]]&gt;0),"Sí","No")</f>
        <v>No</v>
      </c>
    </row>
    <row r="247" spans="1:10" x14ac:dyDescent="0.25">
      <c r="A247" s="1" t="s">
        <v>487</v>
      </c>
      <c r="B247" s="1" t="s">
        <v>506</v>
      </c>
      <c r="C247" s="1" t="s">
        <v>507</v>
      </c>
      <c r="D247">
        <v>150209</v>
      </c>
      <c r="E247" s="2" t="s">
        <v>13</v>
      </c>
      <c r="F247" s="4" t="s">
        <v>17</v>
      </c>
      <c r="J247" s="3" t="str">
        <f>IF(AND(Tabla11524[[#This Row],[Valor logrado]]&gt;=Tabla11524[[#This Row],[Meta]],Tabla11524[[#This Row],[Valor logrado]]&gt;0,Tabla11524[[#This Row],[Meta]]&gt;0),"Sí","No")</f>
        <v>No</v>
      </c>
    </row>
    <row r="248" spans="1:10" x14ac:dyDescent="0.25">
      <c r="A248" s="1" t="s">
        <v>508</v>
      </c>
      <c r="B248" s="1" t="s">
        <v>509</v>
      </c>
      <c r="C248" s="1" t="s">
        <v>510</v>
      </c>
      <c r="D248">
        <v>70101</v>
      </c>
      <c r="E248" s="2" t="s">
        <v>16</v>
      </c>
      <c r="F248" s="4">
        <v>0.9</v>
      </c>
      <c r="J248" s="3" t="str">
        <f>IF(AND(Tabla11524[[#This Row],[Valor logrado]]&gt;=Tabla11524[[#This Row],[Meta]],Tabla11524[[#This Row],[Valor logrado]]&gt;0,Tabla11524[[#This Row],[Meta]]&gt;0),"Sí","No")</f>
        <v>No</v>
      </c>
    </row>
    <row r="249" spans="1:10" x14ac:dyDescent="0.25">
      <c r="A249" s="1" t="s">
        <v>508</v>
      </c>
      <c r="B249" s="1" t="s">
        <v>511</v>
      </c>
      <c r="C249" s="1" t="s">
        <v>512</v>
      </c>
      <c r="D249">
        <v>70102</v>
      </c>
      <c r="E249" s="2" t="s">
        <v>13</v>
      </c>
      <c r="F249" s="4" t="s">
        <v>17</v>
      </c>
      <c r="J249" s="3" t="str">
        <f>IF(AND(Tabla11524[[#This Row],[Valor logrado]]&gt;=Tabla11524[[#This Row],[Meta]],Tabla11524[[#This Row],[Valor logrado]]&gt;0,Tabla11524[[#This Row],[Meta]]&gt;0),"Sí","No")</f>
        <v>No</v>
      </c>
    </row>
  </sheetData>
  <pageMargins left="0.7" right="0.7" top="0.75" bottom="0.75" header="0.3" footer="0.3"/>
  <tableParts count="1">
    <tablePart r:id="rId1"/>
  </tablePart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991C9-68AD-4439-8019-1E734E705A21}">
  <sheetPr codeName="Hoja24">
    <tabColor theme="9" tint="-0.249977111117893"/>
  </sheetPr>
  <dimension ref="A1:J249"/>
  <sheetViews>
    <sheetView workbookViewId="0"/>
  </sheetViews>
  <sheetFormatPr baseColWidth="10" defaultColWidth="11.42578125" defaultRowHeight="15" x14ac:dyDescent="0.25"/>
  <cols>
    <col min="1" max="1" width="21.7109375" bestFit="1" customWidth="1"/>
    <col min="2" max="2" width="74.85546875" customWidth="1"/>
    <col min="3" max="3" width="36.28515625" customWidth="1"/>
    <col min="4" max="4" width="25.140625" customWidth="1"/>
    <col min="5" max="5" width="17.7109375" bestFit="1" customWidth="1"/>
    <col min="6" max="6" width="14.7109375" style="4" customWidth="1"/>
    <col min="7" max="7" width="13.28515625" style="3" customWidth="1"/>
    <col min="8" max="8" width="15.28515625" style="3" customWidth="1"/>
    <col min="9" max="9" width="15" style="4" customWidth="1"/>
    <col min="10" max="10" width="15.85546875" style="3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4" t="s">
        <v>5</v>
      </c>
      <c r="G1" s="3" t="s">
        <v>6</v>
      </c>
      <c r="H1" s="3" t="s">
        <v>7</v>
      </c>
      <c r="I1" s="4" t="s">
        <v>8</v>
      </c>
      <c r="J1" s="3" t="s">
        <v>9</v>
      </c>
    </row>
    <row r="2" spans="1:10" x14ac:dyDescent="0.25">
      <c r="A2" s="1" t="s">
        <v>10</v>
      </c>
      <c r="B2" s="1" t="s">
        <v>11</v>
      </c>
      <c r="C2" s="1" t="s">
        <v>12</v>
      </c>
      <c r="D2">
        <v>150102</v>
      </c>
      <c r="E2" s="2" t="s">
        <v>13</v>
      </c>
      <c r="F2" s="4">
        <v>0.85</v>
      </c>
      <c r="J2" s="3" t="str">
        <f>IF(AND(Tabla11525[[#This Row],[Valor logrado]]&gt;=Tabla11525[[#This Row],[Meta]],Tabla11525[[#This Row],[Valor logrado]]&gt;0,Tabla11525[[#This Row],[Meta]]&gt;0),"Sí","No")</f>
        <v>No</v>
      </c>
    </row>
    <row r="3" spans="1:10" x14ac:dyDescent="0.25">
      <c r="A3" s="1" t="s">
        <v>10</v>
      </c>
      <c r="B3" s="1" t="s">
        <v>14</v>
      </c>
      <c r="C3" s="1" t="s">
        <v>15</v>
      </c>
      <c r="D3">
        <v>150101</v>
      </c>
      <c r="E3" s="2" t="s">
        <v>16</v>
      </c>
      <c r="F3" s="4">
        <v>0.85</v>
      </c>
      <c r="J3" s="3" t="str">
        <f>IF(AND(Tabla11525[[#This Row],[Valor logrado]]&gt;=Tabla11525[[#This Row],[Meta]],Tabla11525[[#This Row],[Valor logrado]]&gt;0,Tabla11525[[#This Row],[Meta]]&gt;0),"Sí","No")</f>
        <v>No</v>
      </c>
    </row>
    <row r="4" spans="1:10" x14ac:dyDescent="0.25">
      <c r="A4" s="1" t="s">
        <v>10</v>
      </c>
      <c r="B4" s="1" t="s">
        <v>18</v>
      </c>
      <c r="C4" s="1" t="s">
        <v>19</v>
      </c>
      <c r="D4">
        <v>150103</v>
      </c>
      <c r="E4" s="2" t="s">
        <v>13</v>
      </c>
      <c r="F4" s="4">
        <v>0.85</v>
      </c>
      <c r="J4" s="3" t="str">
        <f>IF(AND(Tabla11525[[#This Row],[Valor logrado]]&gt;=Tabla11525[[#This Row],[Meta]],Tabla11525[[#This Row],[Valor logrado]]&gt;0,Tabla11525[[#This Row],[Meta]]&gt;0),"Sí","No")</f>
        <v>No</v>
      </c>
    </row>
    <row r="5" spans="1:10" x14ac:dyDescent="0.25">
      <c r="A5" s="1" t="s">
        <v>10</v>
      </c>
      <c r="B5" s="1" t="s">
        <v>20</v>
      </c>
      <c r="C5" s="1" t="s">
        <v>21</v>
      </c>
      <c r="D5">
        <v>150104</v>
      </c>
      <c r="E5" s="2" t="s">
        <v>13</v>
      </c>
      <c r="F5" s="4">
        <v>0.85</v>
      </c>
      <c r="J5" s="3" t="str">
        <f>IF(AND(Tabla11525[[#This Row],[Valor logrado]]&gt;=Tabla11525[[#This Row],[Meta]],Tabla11525[[#This Row],[Valor logrado]]&gt;0,Tabla11525[[#This Row],[Meta]]&gt;0),"Sí","No")</f>
        <v>No</v>
      </c>
    </row>
    <row r="6" spans="1:10" x14ac:dyDescent="0.25">
      <c r="A6" s="1" t="s">
        <v>10</v>
      </c>
      <c r="B6" s="1" t="s">
        <v>22</v>
      </c>
      <c r="C6" s="1" t="s">
        <v>23</v>
      </c>
      <c r="D6">
        <v>150105</v>
      </c>
      <c r="E6" s="2" t="s">
        <v>13</v>
      </c>
      <c r="F6" s="4">
        <v>0.85</v>
      </c>
      <c r="J6" s="3" t="str">
        <f>IF(AND(Tabla11525[[#This Row],[Valor logrado]]&gt;=Tabla11525[[#This Row],[Meta]],Tabla11525[[#This Row],[Valor logrado]]&gt;0,Tabla11525[[#This Row],[Meta]]&gt;0),"Sí","No")</f>
        <v>No</v>
      </c>
    </row>
    <row r="7" spans="1:10" x14ac:dyDescent="0.25">
      <c r="A7" s="1" t="s">
        <v>10</v>
      </c>
      <c r="B7" s="1" t="s">
        <v>24</v>
      </c>
      <c r="C7" s="1" t="s">
        <v>25</v>
      </c>
      <c r="D7">
        <v>150106</v>
      </c>
      <c r="E7" s="2" t="s">
        <v>13</v>
      </c>
      <c r="F7" s="4">
        <v>0.85</v>
      </c>
      <c r="J7" s="3" t="str">
        <f>IF(AND(Tabla11525[[#This Row],[Valor logrado]]&gt;=Tabla11525[[#This Row],[Meta]],Tabla11525[[#This Row],[Valor logrado]]&gt;0,Tabla11525[[#This Row],[Meta]]&gt;0),"Sí","No")</f>
        <v>No</v>
      </c>
    </row>
    <row r="8" spans="1:10" x14ac:dyDescent="0.25">
      <c r="A8" s="1" t="s">
        <v>10</v>
      </c>
      <c r="B8" s="1" t="s">
        <v>26</v>
      </c>
      <c r="C8" s="1" t="s">
        <v>27</v>
      </c>
      <c r="D8">
        <v>150107</v>
      </c>
      <c r="E8" s="2" t="s">
        <v>13</v>
      </c>
      <c r="F8" s="4">
        <v>0.85</v>
      </c>
      <c r="J8" s="3" t="str">
        <f>IF(AND(Tabla11525[[#This Row],[Valor logrado]]&gt;=Tabla11525[[#This Row],[Meta]],Tabla11525[[#This Row],[Valor logrado]]&gt;0,Tabla11525[[#This Row],[Meta]]&gt;0),"Sí","No")</f>
        <v>No</v>
      </c>
    </row>
    <row r="9" spans="1:10" x14ac:dyDescent="0.25">
      <c r="A9" s="1" t="s">
        <v>10</v>
      </c>
      <c r="B9" s="1" t="s">
        <v>28</v>
      </c>
      <c r="C9" s="1" t="s">
        <v>29</v>
      </c>
      <c r="D9">
        <v>150108</v>
      </c>
      <c r="E9" s="2" t="s">
        <v>13</v>
      </c>
      <c r="F9" s="4">
        <v>0.85</v>
      </c>
      <c r="J9" s="3" t="str">
        <f>IF(AND(Tabla11525[[#This Row],[Valor logrado]]&gt;=Tabla11525[[#This Row],[Meta]],Tabla11525[[#This Row],[Valor logrado]]&gt;0,Tabla11525[[#This Row],[Meta]]&gt;0),"Sí","No")</f>
        <v>No</v>
      </c>
    </row>
    <row r="10" spans="1:10" x14ac:dyDescent="0.25">
      <c r="A10" s="1" t="s">
        <v>30</v>
      </c>
      <c r="B10" s="1" t="s">
        <v>31</v>
      </c>
      <c r="C10" s="1" t="s">
        <v>32</v>
      </c>
      <c r="D10">
        <v>10003</v>
      </c>
      <c r="E10" s="2" t="s">
        <v>33</v>
      </c>
      <c r="F10" s="4">
        <v>0.85</v>
      </c>
      <c r="J10" s="3" t="str">
        <f>IF(AND(Tabla11525[[#This Row],[Valor logrado]]&gt;=Tabla11525[[#This Row],[Meta]],Tabla11525[[#This Row],[Valor logrado]]&gt;0,Tabla11525[[#This Row],[Meta]]&gt;0),"Sí","No")</f>
        <v>No</v>
      </c>
    </row>
    <row r="11" spans="1:10" x14ac:dyDescent="0.25">
      <c r="A11" s="1" t="s">
        <v>30</v>
      </c>
      <c r="B11" s="1" t="s">
        <v>31</v>
      </c>
      <c r="C11" s="1" t="s">
        <v>34</v>
      </c>
      <c r="D11">
        <v>10001</v>
      </c>
      <c r="E11" s="2" t="s">
        <v>33</v>
      </c>
      <c r="F11" s="4">
        <v>0.85</v>
      </c>
      <c r="J11" s="3" t="str">
        <f>IF(AND(Tabla11525[[#This Row],[Valor logrado]]&gt;=Tabla11525[[#This Row],[Meta]],Tabla11525[[#This Row],[Valor logrado]]&gt;0,Tabla11525[[#This Row],[Meta]]&gt;0),"Sí","No")</f>
        <v>No</v>
      </c>
    </row>
    <row r="12" spans="1:10" x14ac:dyDescent="0.25">
      <c r="A12" s="1" t="s">
        <v>30</v>
      </c>
      <c r="B12" s="1" t="s">
        <v>31</v>
      </c>
      <c r="C12" s="1" t="s">
        <v>35</v>
      </c>
      <c r="D12">
        <v>10000</v>
      </c>
      <c r="E12" s="2" t="s">
        <v>16</v>
      </c>
      <c r="F12" s="4">
        <v>0.65</v>
      </c>
      <c r="J12" s="3" t="str">
        <f>IF(AND(Tabla11525[[#This Row],[Valor logrado]]&gt;=Tabla11525[[#This Row],[Meta]],Tabla11525[[#This Row],[Valor logrado]]&gt;0,Tabla11525[[#This Row],[Meta]]&gt;0),"Sí","No")</f>
        <v>No</v>
      </c>
    </row>
    <row r="13" spans="1:10" x14ac:dyDescent="0.25">
      <c r="A13" s="1" t="s">
        <v>30</v>
      </c>
      <c r="B13" s="1" t="s">
        <v>31</v>
      </c>
      <c r="C13" s="1" t="s">
        <v>36</v>
      </c>
      <c r="D13">
        <v>10005</v>
      </c>
      <c r="E13" s="2" t="s">
        <v>33</v>
      </c>
      <c r="F13" s="4">
        <v>0.75</v>
      </c>
      <c r="J13" s="3" t="str">
        <f>IF(AND(Tabla11525[[#This Row],[Valor logrado]]&gt;=Tabla11525[[#This Row],[Meta]],Tabla11525[[#This Row],[Valor logrado]]&gt;0,Tabla11525[[#This Row],[Meta]]&gt;0),"Sí","No")</f>
        <v>No</v>
      </c>
    </row>
    <row r="14" spans="1:10" x14ac:dyDescent="0.25">
      <c r="A14" s="1" t="s">
        <v>30</v>
      </c>
      <c r="B14" s="1" t="s">
        <v>31</v>
      </c>
      <c r="C14" s="1" t="s">
        <v>37</v>
      </c>
      <c r="D14">
        <v>10006</v>
      </c>
      <c r="E14" s="2" t="s">
        <v>33</v>
      </c>
      <c r="F14" s="4">
        <v>0.75</v>
      </c>
      <c r="J14" s="3" t="str">
        <f>IF(AND(Tabla11525[[#This Row],[Valor logrado]]&gt;=Tabla11525[[#This Row],[Meta]],Tabla11525[[#This Row],[Valor logrado]]&gt;0,Tabla11525[[#This Row],[Meta]]&gt;0),"Sí","No")</f>
        <v>No</v>
      </c>
    </row>
    <row r="15" spans="1:10" x14ac:dyDescent="0.25">
      <c r="A15" s="1" t="s">
        <v>30</v>
      </c>
      <c r="B15" s="1" t="s">
        <v>38</v>
      </c>
      <c r="C15" s="1" t="s">
        <v>39</v>
      </c>
      <c r="D15">
        <v>10007</v>
      </c>
      <c r="E15" s="2" t="s">
        <v>13</v>
      </c>
      <c r="F15" s="4">
        <v>0.75</v>
      </c>
      <c r="J15" s="3" t="str">
        <f>IF(AND(Tabla11525[[#This Row],[Valor logrado]]&gt;=Tabla11525[[#This Row],[Meta]],Tabla11525[[#This Row],[Valor logrado]]&gt;0,Tabla11525[[#This Row],[Meta]]&gt;0),"Sí","No")</f>
        <v>No</v>
      </c>
    </row>
    <row r="16" spans="1:10" x14ac:dyDescent="0.25">
      <c r="A16" s="1" t="s">
        <v>30</v>
      </c>
      <c r="B16" s="1" t="s">
        <v>40</v>
      </c>
      <c r="C16" s="1" t="s">
        <v>41</v>
      </c>
      <c r="D16">
        <v>10004</v>
      </c>
      <c r="E16" s="2" t="s">
        <v>13</v>
      </c>
      <c r="F16" s="4">
        <v>0.65</v>
      </c>
      <c r="J16" s="3" t="str">
        <f>IF(AND(Tabla11525[[#This Row],[Valor logrado]]&gt;=Tabla11525[[#This Row],[Meta]],Tabla11525[[#This Row],[Valor logrado]]&gt;0,Tabla11525[[#This Row],[Meta]]&gt;0),"Sí","No")</f>
        <v>No</v>
      </c>
    </row>
    <row r="17" spans="1:10" x14ac:dyDescent="0.25">
      <c r="A17" s="1" t="s">
        <v>30</v>
      </c>
      <c r="B17" s="1" t="s">
        <v>42</v>
      </c>
      <c r="C17" s="1" t="s">
        <v>43</v>
      </c>
      <c r="D17">
        <v>10002</v>
      </c>
      <c r="E17" s="2" t="s">
        <v>13</v>
      </c>
      <c r="F17" s="4">
        <v>0.85</v>
      </c>
      <c r="J17" s="3" t="str">
        <f>IF(AND(Tabla11525[[#This Row],[Valor logrado]]&gt;=Tabla11525[[#This Row],[Meta]],Tabla11525[[#This Row],[Valor logrado]]&gt;0,Tabla11525[[#This Row],[Meta]]&gt;0),"Sí","No")</f>
        <v>No</v>
      </c>
    </row>
    <row r="18" spans="1:10" x14ac:dyDescent="0.25">
      <c r="A18" s="1" t="s">
        <v>30</v>
      </c>
      <c r="B18" s="1" t="s">
        <v>42</v>
      </c>
      <c r="C18" s="1" t="s">
        <v>44</v>
      </c>
      <c r="D18">
        <v>10009</v>
      </c>
      <c r="E18" s="2" t="s">
        <v>33</v>
      </c>
      <c r="F18" s="4">
        <v>0.65</v>
      </c>
      <c r="J18" s="3" t="str">
        <f>IF(AND(Tabla11525[[#This Row],[Valor logrado]]&gt;=Tabla11525[[#This Row],[Meta]],Tabla11525[[#This Row],[Valor logrado]]&gt;0,Tabla11525[[#This Row],[Meta]]&gt;0),"Sí","No")</f>
        <v>No</v>
      </c>
    </row>
    <row r="19" spans="1:10" x14ac:dyDescent="0.25">
      <c r="A19" s="1" t="s">
        <v>45</v>
      </c>
      <c r="B19" s="1" t="s">
        <v>46</v>
      </c>
      <c r="C19" s="1" t="s">
        <v>47</v>
      </c>
      <c r="D19">
        <v>20000</v>
      </c>
      <c r="E19" s="2" t="s">
        <v>16</v>
      </c>
      <c r="F19" s="4">
        <v>0.65</v>
      </c>
      <c r="J19" s="3" t="str">
        <f>IF(AND(Tabla11525[[#This Row],[Valor logrado]]&gt;=Tabla11525[[#This Row],[Meta]],Tabla11525[[#This Row],[Valor logrado]]&gt;0,Tabla11525[[#This Row],[Meta]]&gt;0),"Sí","No")</f>
        <v>No</v>
      </c>
    </row>
    <row r="20" spans="1:10" x14ac:dyDescent="0.25">
      <c r="A20" s="1" t="s">
        <v>45</v>
      </c>
      <c r="B20" s="1" t="s">
        <v>48</v>
      </c>
      <c r="C20" s="1" t="s">
        <v>49</v>
      </c>
      <c r="D20">
        <v>20018</v>
      </c>
      <c r="E20" s="2" t="s">
        <v>13</v>
      </c>
      <c r="F20" s="4">
        <v>0.85</v>
      </c>
      <c r="J20" s="3" t="str">
        <f>IF(AND(Tabla11525[[#This Row],[Valor logrado]]&gt;=Tabla11525[[#This Row],[Meta]],Tabla11525[[#This Row],[Valor logrado]]&gt;0,Tabla11525[[#This Row],[Meta]]&gt;0),"Sí","No")</f>
        <v>No</v>
      </c>
    </row>
    <row r="21" spans="1:10" x14ac:dyDescent="0.25">
      <c r="A21" s="1" t="s">
        <v>45</v>
      </c>
      <c r="B21" s="1" t="s">
        <v>50</v>
      </c>
      <c r="C21" s="1" t="s">
        <v>51</v>
      </c>
      <c r="D21">
        <v>20012</v>
      </c>
      <c r="E21" s="2" t="s">
        <v>13</v>
      </c>
      <c r="F21" s="4">
        <v>0.75</v>
      </c>
      <c r="J21" s="3" t="str">
        <f>IF(AND(Tabla11525[[#This Row],[Valor logrado]]&gt;=Tabla11525[[#This Row],[Meta]],Tabla11525[[#This Row],[Valor logrado]]&gt;0,Tabla11525[[#This Row],[Meta]]&gt;0),"Sí","No")</f>
        <v>No</v>
      </c>
    </row>
    <row r="22" spans="1:10" x14ac:dyDescent="0.25">
      <c r="A22" s="1" t="s">
        <v>45</v>
      </c>
      <c r="B22" s="1" t="s">
        <v>52</v>
      </c>
      <c r="C22" s="1" t="s">
        <v>53</v>
      </c>
      <c r="D22">
        <v>20011</v>
      </c>
      <c r="E22" s="2" t="s">
        <v>13</v>
      </c>
      <c r="F22" s="4">
        <v>0.75</v>
      </c>
      <c r="J22" s="3" t="str">
        <f>IF(AND(Tabla11525[[#This Row],[Valor logrado]]&gt;=Tabla11525[[#This Row],[Meta]],Tabla11525[[#This Row],[Valor logrado]]&gt;0,Tabla11525[[#This Row],[Meta]]&gt;0),"Sí","No")</f>
        <v>No</v>
      </c>
    </row>
    <row r="23" spans="1:10" x14ac:dyDescent="0.25">
      <c r="A23" s="1" t="s">
        <v>45</v>
      </c>
      <c r="B23" s="1" t="s">
        <v>54</v>
      </c>
      <c r="C23" s="1" t="s">
        <v>55</v>
      </c>
      <c r="D23">
        <v>20002</v>
      </c>
      <c r="E23" s="2" t="s">
        <v>13</v>
      </c>
      <c r="F23" s="4">
        <v>0.75</v>
      </c>
      <c r="J23" s="3" t="str">
        <f>IF(AND(Tabla11525[[#This Row],[Valor logrado]]&gt;=Tabla11525[[#This Row],[Meta]],Tabla11525[[#This Row],[Valor logrado]]&gt;0,Tabla11525[[#This Row],[Meta]]&gt;0),"Sí","No")</f>
        <v>No</v>
      </c>
    </row>
    <row r="24" spans="1:10" x14ac:dyDescent="0.25">
      <c r="A24" s="1" t="s">
        <v>45</v>
      </c>
      <c r="B24" s="1" t="s">
        <v>56</v>
      </c>
      <c r="C24" s="1" t="s">
        <v>57</v>
      </c>
      <c r="D24">
        <v>20016</v>
      </c>
      <c r="E24" s="2" t="s">
        <v>13</v>
      </c>
      <c r="F24" s="4">
        <v>0.75</v>
      </c>
      <c r="J24" s="3" t="str">
        <f>IF(AND(Tabla11525[[#This Row],[Valor logrado]]&gt;=Tabla11525[[#This Row],[Meta]],Tabla11525[[#This Row],[Valor logrado]]&gt;0,Tabla11525[[#This Row],[Meta]]&gt;0),"Sí","No")</f>
        <v>No</v>
      </c>
    </row>
    <row r="25" spans="1:10" x14ac:dyDescent="0.25">
      <c r="A25" s="1" t="s">
        <v>45</v>
      </c>
      <c r="B25" s="1" t="s">
        <v>58</v>
      </c>
      <c r="C25" s="1" t="s">
        <v>59</v>
      </c>
      <c r="D25">
        <v>20019</v>
      </c>
      <c r="E25" s="2" t="s">
        <v>13</v>
      </c>
      <c r="F25" s="4">
        <v>0.75</v>
      </c>
      <c r="J25" s="3" t="str">
        <f>IF(AND(Tabla11525[[#This Row],[Valor logrado]]&gt;=Tabla11525[[#This Row],[Meta]],Tabla11525[[#This Row],[Valor logrado]]&gt;0,Tabla11525[[#This Row],[Meta]]&gt;0),"Sí","No")</f>
        <v>No</v>
      </c>
    </row>
    <row r="26" spans="1:10" x14ac:dyDescent="0.25">
      <c r="A26" s="1" t="s">
        <v>45</v>
      </c>
      <c r="B26" s="1" t="s">
        <v>60</v>
      </c>
      <c r="C26" s="1" t="s">
        <v>61</v>
      </c>
      <c r="D26">
        <v>20007</v>
      </c>
      <c r="E26" s="2" t="s">
        <v>13</v>
      </c>
      <c r="F26" s="4">
        <v>0.75</v>
      </c>
      <c r="J26" s="3" t="str">
        <f>IF(AND(Tabla11525[[#This Row],[Valor logrado]]&gt;=Tabla11525[[#This Row],[Meta]],Tabla11525[[#This Row],[Valor logrado]]&gt;0,Tabla11525[[#This Row],[Meta]]&gt;0),"Sí","No")</f>
        <v>No</v>
      </c>
    </row>
    <row r="27" spans="1:10" x14ac:dyDescent="0.25">
      <c r="A27" s="1" t="s">
        <v>45</v>
      </c>
      <c r="B27" s="1" t="s">
        <v>62</v>
      </c>
      <c r="C27" s="1" t="s">
        <v>63</v>
      </c>
      <c r="D27">
        <v>20010</v>
      </c>
      <c r="E27" s="2" t="s">
        <v>13</v>
      </c>
      <c r="F27" s="4">
        <v>0.75</v>
      </c>
      <c r="J27" s="3" t="str">
        <f>IF(AND(Tabla11525[[#This Row],[Valor logrado]]&gt;=Tabla11525[[#This Row],[Meta]],Tabla11525[[#This Row],[Valor logrado]]&gt;0,Tabla11525[[#This Row],[Meta]]&gt;0),"Sí","No")</f>
        <v>No</v>
      </c>
    </row>
    <row r="28" spans="1:10" x14ac:dyDescent="0.25">
      <c r="A28" s="1" t="s">
        <v>45</v>
      </c>
      <c r="B28" s="1" t="s">
        <v>64</v>
      </c>
      <c r="C28" s="1" t="s">
        <v>65</v>
      </c>
      <c r="D28">
        <v>20015</v>
      </c>
      <c r="E28" s="2" t="s">
        <v>13</v>
      </c>
      <c r="F28" s="4">
        <v>0.75</v>
      </c>
      <c r="J28" s="3" t="str">
        <f>IF(AND(Tabla11525[[#This Row],[Valor logrado]]&gt;=Tabla11525[[#This Row],[Meta]],Tabla11525[[#This Row],[Valor logrado]]&gt;0,Tabla11525[[#This Row],[Meta]]&gt;0),"Sí","No")</f>
        <v>No</v>
      </c>
    </row>
    <row r="29" spans="1:10" x14ac:dyDescent="0.25">
      <c r="A29" s="1" t="s">
        <v>45</v>
      </c>
      <c r="B29" s="1" t="s">
        <v>66</v>
      </c>
      <c r="C29" s="1" t="s">
        <v>67</v>
      </c>
      <c r="D29">
        <v>20008</v>
      </c>
      <c r="E29" s="2" t="s">
        <v>13</v>
      </c>
      <c r="F29" s="4">
        <v>0.85</v>
      </c>
      <c r="J29" s="3" t="str">
        <f>IF(AND(Tabla11525[[#This Row],[Valor logrado]]&gt;=Tabla11525[[#This Row],[Meta]],Tabla11525[[#This Row],[Valor logrado]]&gt;0,Tabla11525[[#This Row],[Meta]]&gt;0),"Sí","No")</f>
        <v>No</v>
      </c>
    </row>
    <row r="30" spans="1:10" x14ac:dyDescent="0.25">
      <c r="A30" s="1" t="s">
        <v>45</v>
      </c>
      <c r="B30" s="1" t="s">
        <v>68</v>
      </c>
      <c r="C30" s="1" t="s">
        <v>69</v>
      </c>
      <c r="D30">
        <v>20001</v>
      </c>
      <c r="E30" s="2" t="s">
        <v>13</v>
      </c>
      <c r="F30" s="4">
        <v>0.85</v>
      </c>
      <c r="J30" s="3" t="str">
        <f>IF(AND(Tabla11525[[#This Row],[Valor logrado]]&gt;=Tabla11525[[#This Row],[Meta]],Tabla11525[[#This Row],[Valor logrado]]&gt;0,Tabla11525[[#This Row],[Meta]]&gt;0),"Sí","No")</f>
        <v>No</v>
      </c>
    </row>
    <row r="31" spans="1:10" x14ac:dyDescent="0.25">
      <c r="A31" s="1" t="s">
        <v>45</v>
      </c>
      <c r="B31" s="1" t="s">
        <v>70</v>
      </c>
      <c r="C31" s="1" t="s">
        <v>71</v>
      </c>
      <c r="D31">
        <v>20003</v>
      </c>
      <c r="E31" s="2" t="s">
        <v>13</v>
      </c>
      <c r="F31" s="4">
        <v>0.75</v>
      </c>
      <c r="J31" s="3" t="str">
        <f>IF(AND(Tabla11525[[#This Row],[Valor logrado]]&gt;=Tabla11525[[#This Row],[Meta]],Tabla11525[[#This Row],[Valor logrado]]&gt;0,Tabla11525[[#This Row],[Meta]]&gt;0),"Sí","No")</f>
        <v>No</v>
      </c>
    </row>
    <row r="32" spans="1:10" x14ac:dyDescent="0.25">
      <c r="A32" s="1" t="s">
        <v>45</v>
      </c>
      <c r="B32" s="1" t="s">
        <v>72</v>
      </c>
      <c r="C32" s="1" t="s">
        <v>73</v>
      </c>
      <c r="D32">
        <v>20005</v>
      </c>
      <c r="E32" s="2" t="s">
        <v>13</v>
      </c>
      <c r="F32" s="4">
        <v>0.75</v>
      </c>
      <c r="J32" s="3" t="str">
        <f>IF(AND(Tabla11525[[#This Row],[Valor logrado]]&gt;=Tabla11525[[#This Row],[Meta]],Tabla11525[[#This Row],[Valor logrado]]&gt;0,Tabla11525[[#This Row],[Meta]]&gt;0),"Sí","No")</f>
        <v>No</v>
      </c>
    </row>
    <row r="33" spans="1:10" x14ac:dyDescent="0.25">
      <c r="A33" s="1" t="s">
        <v>45</v>
      </c>
      <c r="B33" s="1" t="s">
        <v>74</v>
      </c>
      <c r="C33" s="1" t="s">
        <v>75</v>
      </c>
      <c r="D33">
        <v>20004</v>
      </c>
      <c r="E33" s="2" t="s">
        <v>13</v>
      </c>
      <c r="F33" s="4">
        <v>0.75</v>
      </c>
      <c r="J33" s="3" t="str">
        <f>IF(AND(Tabla11525[[#This Row],[Valor logrado]]&gt;=Tabla11525[[#This Row],[Meta]],Tabla11525[[#This Row],[Valor logrado]]&gt;0,Tabla11525[[#This Row],[Meta]]&gt;0),"Sí","No")</f>
        <v>No</v>
      </c>
    </row>
    <row r="34" spans="1:10" x14ac:dyDescent="0.25">
      <c r="A34" s="1" t="s">
        <v>45</v>
      </c>
      <c r="B34" s="1" t="s">
        <v>76</v>
      </c>
      <c r="C34" s="1" t="s">
        <v>77</v>
      </c>
      <c r="D34">
        <v>20006</v>
      </c>
      <c r="E34" s="2" t="s">
        <v>13</v>
      </c>
      <c r="F34" s="4">
        <v>0.85</v>
      </c>
      <c r="J34" s="3" t="str">
        <f>IF(AND(Tabla11525[[#This Row],[Valor logrado]]&gt;=Tabla11525[[#This Row],[Meta]],Tabla11525[[#This Row],[Valor logrado]]&gt;0,Tabla11525[[#This Row],[Meta]]&gt;0),"Sí","No")</f>
        <v>No</v>
      </c>
    </row>
    <row r="35" spans="1:10" x14ac:dyDescent="0.25">
      <c r="A35" s="1" t="s">
        <v>45</v>
      </c>
      <c r="B35" s="1" t="s">
        <v>78</v>
      </c>
      <c r="C35" s="1" t="s">
        <v>79</v>
      </c>
      <c r="D35">
        <v>20013</v>
      </c>
      <c r="E35" s="2" t="s">
        <v>13</v>
      </c>
      <c r="F35" s="4">
        <v>0.65</v>
      </c>
      <c r="J35" s="3" t="str">
        <f>IF(AND(Tabla11525[[#This Row],[Valor logrado]]&gt;=Tabla11525[[#This Row],[Meta]],Tabla11525[[#This Row],[Valor logrado]]&gt;0,Tabla11525[[#This Row],[Meta]]&gt;0),"Sí","No")</f>
        <v>No</v>
      </c>
    </row>
    <row r="36" spans="1:10" x14ac:dyDescent="0.25">
      <c r="A36" s="1" t="s">
        <v>45</v>
      </c>
      <c r="B36" s="1" t="s">
        <v>80</v>
      </c>
      <c r="C36" s="1" t="s">
        <v>81</v>
      </c>
      <c r="D36">
        <v>20014</v>
      </c>
      <c r="E36" s="2" t="s">
        <v>13</v>
      </c>
      <c r="F36" s="4">
        <v>0.75</v>
      </c>
      <c r="J36" s="3" t="str">
        <f>IF(AND(Tabla11525[[#This Row],[Valor logrado]]&gt;=Tabla11525[[#This Row],[Meta]],Tabla11525[[#This Row],[Valor logrado]]&gt;0,Tabla11525[[#This Row],[Meta]]&gt;0),"Sí","No")</f>
        <v>No</v>
      </c>
    </row>
    <row r="37" spans="1:10" x14ac:dyDescent="0.25">
      <c r="A37" s="1" t="s">
        <v>45</v>
      </c>
      <c r="B37" s="1" t="s">
        <v>82</v>
      </c>
      <c r="C37" s="1" t="s">
        <v>83</v>
      </c>
      <c r="D37">
        <v>20017</v>
      </c>
      <c r="E37" s="2" t="s">
        <v>13</v>
      </c>
      <c r="F37" s="4">
        <v>0.85</v>
      </c>
      <c r="J37" s="3" t="str">
        <f>IF(AND(Tabla11525[[#This Row],[Valor logrado]]&gt;=Tabla11525[[#This Row],[Meta]],Tabla11525[[#This Row],[Valor logrado]]&gt;0,Tabla11525[[#This Row],[Meta]]&gt;0),"Sí","No")</f>
        <v>No</v>
      </c>
    </row>
    <row r="38" spans="1:10" x14ac:dyDescent="0.25">
      <c r="A38" s="1" t="s">
        <v>45</v>
      </c>
      <c r="B38" s="1" t="s">
        <v>84</v>
      </c>
      <c r="C38" s="1" t="s">
        <v>85</v>
      </c>
      <c r="D38">
        <v>20020</v>
      </c>
      <c r="E38" s="2" t="s">
        <v>13</v>
      </c>
      <c r="F38" s="4">
        <v>0.75</v>
      </c>
      <c r="J38" s="3" t="str">
        <f>IF(AND(Tabla11525[[#This Row],[Valor logrado]]&gt;=Tabla11525[[#This Row],[Meta]],Tabla11525[[#This Row],[Valor logrado]]&gt;0,Tabla11525[[#This Row],[Meta]]&gt;0),"Sí","No")</f>
        <v>No</v>
      </c>
    </row>
    <row r="39" spans="1:10" x14ac:dyDescent="0.25">
      <c r="A39" s="1" t="s">
        <v>45</v>
      </c>
      <c r="B39" s="1" t="s">
        <v>86</v>
      </c>
      <c r="C39" s="1" t="s">
        <v>87</v>
      </c>
      <c r="D39">
        <v>20009</v>
      </c>
      <c r="E39" s="2" t="s">
        <v>13</v>
      </c>
      <c r="F39" s="4">
        <v>0.75</v>
      </c>
      <c r="J39" s="3" t="str">
        <f>IF(AND(Tabla11525[[#This Row],[Valor logrado]]&gt;=Tabla11525[[#This Row],[Meta]],Tabla11525[[#This Row],[Valor logrado]]&gt;0,Tabla11525[[#This Row],[Meta]]&gt;0),"Sí","No")</f>
        <v>No</v>
      </c>
    </row>
    <row r="40" spans="1:10" x14ac:dyDescent="0.25">
      <c r="A40" s="1" t="s">
        <v>88</v>
      </c>
      <c r="B40" s="1" t="s">
        <v>89</v>
      </c>
      <c r="C40" s="1" t="s">
        <v>90</v>
      </c>
      <c r="D40">
        <v>30000</v>
      </c>
      <c r="E40" s="2" t="s">
        <v>91</v>
      </c>
      <c r="F40" s="4">
        <v>0.65</v>
      </c>
      <c r="J40" s="3" t="str">
        <f>IF(AND(Tabla11525[[#This Row],[Valor logrado]]&gt;=Tabla11525[[#This Row],[Meta]],Tabla11525[[#This Row],[Valor logrado]]&gt;0,Tabla11525[[#This Row],[Meta]]&gt;0),"Sí","No")</f>
        <v>No</v>
      </c>
    </row>
    <row r="41" spans="1:10" x14ac:dyDescent="0.25">
      <c r="A41" s="1" t="s">
        <v>88</v>
      </c>
      <c r="B41" s="1" t="s">
        <v>92</v>
      </c>
      <c r="C41" s="1" t="s">
        <v>93</v>
      </c>
      <c r="D41">
        <v>30002</v>
      </c>
      <c r="E41" s="2" t="s">
        <v>13</v>
      </c>
      <c r="F41" s="4">
        <v>0.85</v>
      </c>
      <c r="J41" s="3" t="str">
        <f>IF(AND(Tabla11525[[#This Row],[Valor logrado]]&gt;=Tabla11525[[#This Row],[Meta]],Tabla11525[[#This Row],[Valor logrado]]&gt;0,Tabla11525[[#This Row],[Meta]]&gt;0),"Sí","No")</f>
        <v>No</v>
      </c>
    </row>
    <row r="42" spans="1:10" x14ac:dyDescent="0.25">
      <c r="A42" s="1" t="s">
        <v>88</v>
      </c>
      <c r="B42" s="1" t="s">
        <v>94</v>
      </c>
      <c r="C42" s="1" t="s">
        <v>95</v>
      </c>
      <c r="D42">
        <v>30005</v>
      </c>
      <c r="E42" s="2" t="s">
        <v>13</v>
      </c>
      <c r="F42" s="4">
        <v>0.65</v>
      </c>
      <c r="J42" s="3" t="str">
        <f>IF(AND(Tabla11525[[#This Row],[Valor logrado]]&gt;=Tabla11525[[#This Row],[Meta]],Tabla11525[[#This Row],[Valor logrado]]&gt;0,Tabla11525[[#This Row],[Meta]]&gt;0),"Sí","No")</f>
        <v>No</v>
      </c>
    </row>
    <row r="43" spans="1:10" x14ac:dyDescent="0.25">
      <c r="A43" s="1" t="s">
        <v>88</v>
      </c>
      <c r="B43" s="1" t="s">
        <v>96</v>
      </c>
      <c r="C43" s="1" t="s">
        <v>97</v>
      </c>
      <c r="D43">
        <v>30006</v>
      </c>
      <c r="E43" s="2" t="s">
        <v>13</v>
      </c>
      <c r="F43" s="4">
        <v>0.75</v>
      </c>
      <c r="J43" s="3" t="str">
        <f>IF(AND(Tabla11525[[#This Row],[Valor logrado]]&gt;=Tabla11525[[#This Row],[Meta]],Tabla11525[[#This Row],[Valor logrado]]&gt;0,Tabla11525[[#This Row],[Meta]]&gt;0),"Sí","No")</f>
        <v>No</v>
      </c>
    </row>
    <row r="44" spans="1:10" x14ac:dyDescent="0.25">
      <c r="A44" s="1" t="s">
        <v>88</v>
      </c>
      <c r="B44" s="1" t="s">
        <v>98</v>
      </c>
      <c r="C44" s="1" t="s">
        <v>99</v>
      </c>
      <c r="D44">
        <v>30007</v>
      </c>
      <c r="E44" s="2" t="s">
        <v>13</v>
      </c>
      <c r="F44" s="4">
        <v>0.75</v>
      </c>
      <c r="J44" s="3" t="str">
        <f>IF(AND(Tabla11525[[#This Row],[Valor logrado]]&gt;=Tabla11525[[#This Row],[Meta]],Tabla11525[[#This Row],[Valor logrado]]&gt;0,Tabla11525[[#This Row],[Meta]]&gt;0),"Sí","No")</f>
        <v>No</v>
      </c>
    </row>
    <row r="45" spans="1:10" x14ac:dyDescent="0.25">
      <c r="A45" s="1" t="s">
        <v>88</v>
      </c>
      <c r="B45" s="1" t="s">
        <v>100</v>
      </c>
      <c r="C45" s="1" t="s">
        <v>101</v>
      </c>
      <c r="D45">
        <v>30008</v>
      </c>
      <c r="E45" s="2" t="s">
        <v>13</v>
      </c>
      <c r="F45" s="4">
        <v>0.75</v>
      </c>
      <c r="J45" s="3" t="str">
        <f>IF(AND(Tabla11525[[#This Row],[Valor logrado]]&gt;=Tabla11525[[#This Row],[Meta]],Tabla11525[[#This Row],[Valor logrado]]&gt;0,Tabla11525[[#This Row],[Meta]]&gt;0),"Sí","No")</f>
        <v>No</v>
      </c>
    </row>
    <row r="46" spans="1:10" x14ac:dyDescent="0.25">
      <c r="A46" s="1" t="s">
        <v>88</v>
      </c>
      <c r="B46" s="1" t="s">
        <v>102</v>
      </c>
      <c r="C46" s="1" t="s">
        <v>103</v>
      </c>
      <c r="D46">
        <v>30004</v>
      </c>
      <c r="E46" s="2" t="s">
        <v>13</v>
      </c>
      <c r="F46" s="4">
        <v>0.75</v>
      </c>
      <c r="J46" s="3" t="str">
        <f>IF(AND(Tabla11525[[#This Row],[Valor logrado]]&gt;=Tabla11525[[#This Row],[Meta]],Tabla11525[[#This Row],[Valor logrado]]&gt;0,Tabla11525[[#This Row],[Meta]]&gt;0),"Sí","No")</f>
        <v>No</v>
      </c>
    </row>
    <row r="47" spans="1:10" x14ac:dyDescent="0.25">
      <c r="A47" s="1" t="s">
        <v>88</v>
      </c>
      <c r="B47" s="1" t="s">
        <v>104</v>
      </c>
      <c r="C47" s="1" t="s">
        <v>105</v>
      </c>
      <c r="D47">
        <v>30001</v>
      </c>
      <c r="E47" s="2" t="s">
        <v>13</v>
      </c>
      <c r="F47" s="4">
        <v>0.85</v>
      </c>
      <c r="J47" s="3" t="str">
        <f>IF(AND(Tabla11525[[#This Row],[Valor logrado]]&gt;=Tabla11525[[#This Row],[Meta]],Tabla11525[[#This Row],[Valor logrado]]&gt;0,Tabla11525[[#This Row],[Meta]]&gt;0),"Sí","No")</f>
        <v>No</v>
      </c>
    </row>
    <row r="48" spans="1:10" x14ac:dyDescent="0.25">
      <c r="A48" s="1" t="s">
        <v>88</v>
      </c>
      <c r="B48" s="1" t="s">
        <v>106</v>
      </c>
      <c r="C48" s="1" t="s">
        <v>107</v>
      </c>
      <c r="D48">
        <v>30003</v>
      </c>
      <c r="E48" s="2" t="s">
        <v>13</v>
      </c>
      <c r="F48" s="4">
        <v>0.75</v>
      </c>
      <c r="J48" s="3" t="str">
        <f>IF(AND(Tabla11525[[#This Row],[Valor logrado]]&gt;=Tabla11525[[#This Row],[Meta]],Tabla11525[[#This Row],[Valor logrado]]&gt;0,Tabla11525[[#This Row],[Meta]]&gt;0),"Sí","No")</f>
        <v>No</v>
      </c>
    </row>
    <row r="49" spans="1:10" x14ac:dyDescent="0.25">
      <c r="A49" s="1" t="s">
        <v>108</v>
      </c>
      <c r="B49" s="1" t="s">
        <v>109</v>
      </c>
      <c r="C49" s="1" t="s">
        <v>110</v>
      </c>
      <c r="D49">
        <v>40000</v>
      </c>
      <c r="E49" s="2" t="s">
        <v>91</v>
      </c>
      <c r="F49" s="4">
        <v>0.75</v>
      </c>
      <c r="J49" s="3" t="str">
        <f>IF(AND(Tabla11525[[#This Row],[Valor logrado]]&gt;=Tabla11525[[#This Row],[Meta]],Tabla11525[[#This Row],[Valor logrado]]&gt;0,Tabla11525[[#This Row],[Meta]]&gt;0),"Sí","No")</f>
        <v>No</v>
      </c>
    </row>
    <row r="50" spans="1:10" x14ac:dyDescent="0.25">
      <c r="A50" s="1" t="s">
        <v>108</v>
      </c>
      <c r="B50" s="1" t="s">
        <v>111</v>
      </c>
      <c r="C50" s="1" t="s">
        <v>112</v>
      </c>
      <c r="D50">
        <v>40001</v>
      </c>
      <c r="E50" s="2" t="s">
        <v>13</v>
      </c>
      <c r="F50" s="4">
        <v>0.85</v>
      </c>
      <c r="J50" s="3" t="str">
        <f>IF(AND(Tabla11525[[#This Row],[Valor logrado]]&gt;=Tabla11525[[#This Row],[Meta]],Tabla11525[[#This Row],[Valor logrado]]&gt;0,Tabla11525[[#This Row],[Meta]]&gt;0),"Sí","No")</f>
        <v>No</v>
      </c>
    </row>
    <row r="51" spans="1:10" x14ac:dyDescent="0.25">
      <c r="A51" s="1" t="s">
        <v>108</v>
      </c>
      <c r="B51" s="1" t="s">
        <v>113</v>
      </c>
      <c r="C51" s="1" t="s">
        <v>114</v>
      </c>
      <c r="D51">
        <v>40002</v>
      </c>
      <c r="E51" s="2" t="s">
        <v>13</v>
      </c>
      <c r="F51" s="4">
        <v>0.85</v>
      </c>
      <c r="J51" s="3" t="str">
        <f>IF(AND(Tabla11525[[#This Row],[Valor logrado]]&gt;=Tabla11525[[#This Row],[Meta]],Tabla11525[[#This Row],[Valor logrado]]&gt;0,Tabla11525[[#This Row],[Meta]]&gt;0),"Sí","No")</f>
        <v>No</v>
      </c>
    </row>
    <row r="52" spans="1:10" x14ac:dyDescent="0.25">
      <c r="A52" s="1" t="s">
        <v>108</v>
      </c>
      <c r="B52" s="1" t="s">
        <v>115</v>
      </c>
      <c r="C52" s="1" t="s">
        <v>116</v>
      </c>
      <c r="D52">
        <v>40003</v>
      </c>
      <c r="E52" s="2" t="s">
        <v>13</v>
      </c>
      <c r="F52" s="4">
        <v>0.85</v>
      </c>
      <c r="J52" s="3" t="str">
        <f>IF(AND(Tabla11525[[#This Row],[Valor logrado]]&gt;=Tabla11525[[#This Row],[Meta]],Tabla11525[[#This Row],[Valor logrado]]&gt;0,Tabla11525[[#This Row],[Meta]]&gt;0),"Sí","No")</f>
        <v>No</v>
      </c>
    </row>
    <row r="53" spans="1:10" x14ac:dyDescent="0.25">
      <c r="A53" s="1" t="s">
        <v>108</v>
      </c>
      <c r="B53" s="1" t="s">
        <v>117</v>
      </c>
      <c r="C53" s="1" t="s">
        <v>118</v>
      </c>
      <c r="D53">
        <v>40004</v>
      </c>
      <c r="E53" s="2" t="s">
        <v>13</v>
      </c>
      <c r="F53" s="4">
        <v>0.75</v>
      </c>
      <c r="J53" s="3" t="str">
        <f>IF(AND(Tabla11525[[#This Row],[Valor logrado]]&gt;=Tabla11525[[#This Row],[Meta]],Tabla11525[[#This Row],[Valor logrado]]&gt;0,Tabla11525[[#This Row],[Meta]]&gt;0),"Sí","No")</f>
        <v>No</v>
      </c>
    </row>
    <row r="54" spans="1:10" x14ac:dyDescent="0.25">
      <c r="A54" s="1" t="s">
        <v>108</v>
      </c>
      <c r="B54" s="1" t="s">
        <v>119</v>
      </c>
      <c r="C54" s="1" t="s">
        <v>120</v>
      </c>
      <c r="D54">
        <v>40005</v>
      </c>
      <c r="E54" s="2" t="s">
        <v>13</v>
      </c>
      <c r="F54" s="4">
        <v>0.85</v>
      </c>
      <c r="J54" s="3" t="str">
        <f>IF(AND(Tabla11525[[#This Row],[Valor logrado]]&gt;=Tabla11525[[#This Row],[Meta]],Tabla11525[[#This Row],[Valor logrado]]&gt;0,Tabla11525[[#This Row],[Meta]]&gt;0),"Sí","No")</f>
        <v>No</v>
      </c>
    </row>
    <row r="55" spans="1:10" x14ac:dyDescent="0.25">
      <c r="A55" s="1" t="s">
        <v>108</v>
      </c>
      <c r="B55" s="1" t="s">
        <v>121</v>
      </c>
      <c r="C55" s="1" t="s">
        <v>122</v>
      </c>
      <c r="D55">
        <v>40007</v>
      </c>
      <c r="E55" s="2" t="s">
        <v>13</v>
      </c>
      <c r="F55" s="4">
        <v>0.75</v>
      </c>
      <c r="J55" s="3" t="str">
        <f>IF(AND(Tabla11525[[#This Row],[Valor logrado]]&gt;=Tabla11525[[#This Row],[Meta]],Tabla11525[[#This Row],[Valor logrado]]&gt;0,Tabla11525[[#This Row],[Meta]]&gt;0),"Sí","No")</f>
        <v>No</v>
      </c>
    </row>
    <row r="56" spans="1:10" x14ac:dyDescent="0.25">
      <c r="A56" s="1" t="s">
        <v>108</v>
      </c>
      <c r="B56" s="1" t="s">
        <v>123</v>
      </c>
      <c r="C56" s="1" t="s">
        <v>124</v>
      </c>
      <c r="D56">
        <v>40008</v>
      </c>
      <c r="E56" s="2" t="s">
        <v>13</v>
      </c>
      <c r="F56" s="4">
        <v>0.85</v>
      </c>
      <c r="J56" s="3" t="str">
        <f>IF(AND(Tabla11525[[#This Row],[Valor logrado]]&gt;=Tabla11525[[#This Row],[Meta]],Tabla11525[[#This Row],[Valor logrado]]&gt;0,Tabla11525[[#This Row],[Meta]]&gt;0),"Sí","No")</f>
        <v>No</v>
      </c>
    </row>
    <row r="57" spans="1:10" x14ac:dyDescent="0.25">
      <c r="A57" s="1" t="s">
        <v>108</v>
      </c>
      <c r="B57" s="1" t="s">
        <v>125</v>
      </c>
      <c r="C57" s="1" t="s">
        <v>126</v>
      </c>
      <c r="D57">
        <v>40009</v>
      </c>
      <c r="E57" s="2" t="s">
        <v>13</v>
      </c>
      <c r="F57" s="4">
        <v>0.75</v>
      </c>
      <c r="J57" s="3" t="str">
        <f>IF(AND(Tabla11525[[#This Row],[Valor logrado]]&gt;=Tabla11525[[#This Row],[Meta]],Tabla11525[[#This Row],[Valor logrado]]&gt;0,Tabla11525[[#This Row],[Meta]]&gt;0),"Sí","No")</f>
        <v>No</v>
      </c>
    </row>
    <row r="58" spans="1:10" x14ac:dyDescent="0.25">
      <c r="A58" s="1" t="s">
        <v>108</v>
      </c>
      <c r="B58" s="1" t="s">
        <v>127</v>
      </c>
      <c r="C58" s="1" t="s">
        <v>128</v>
      </c>
      <c r="D58">
        <v>40006</v>
      </c>
      <c r="E58" s="2" t="s">
        <v>13</v>
      </c>
      <c r="F58" s="4">
        <v>0.75</v>
      </c>
      <c r="J58" s="3" t="str">
        <f>IF(AND(Tabla11525[[#This Row],[Valor logrado]]&gt;=Tabla11525[[#This Row],[Meta]],Tabla11525[[#This Row],[Valor logrado]]&gt;0,Tabla11525[[#This Row],[Meta]]&gt;0),"Sí","No")</f>
        <v>No</v>
      </c>
    </row>
    <row r="59" spans="1:10" x14ac:dyDescent="0.25">
      <c r="A59" s="1" t="s">
        <v>108</v>
      </c>
      <c r="B59" s="1" t="s">
        <v>129</v>
      </c>
      <c r="C59" s="1" t="s">
        <v>130</v>
      </c>
      <c r="D59">
        <v>40010</v>
      </c>
      <c r="E59" s="2" t="s">
        <v>13</v>
      </c>
      <c r="F59" s="4">
        <v>0.85</v>
      </c>
      <c r="J59" s="3" t="str">
        <f>IF(AND(Tabla11525[[#This Row],[Valor logrado]]&gt;=Tabla11525[[#This Row],[Meta]],Tabla11525[[#This Row],[Valor logrado]]&gt;0,Tabla11525[[#This Row],[Meta]]&gt;0),"Sí","No")</f>
        <v>No</v>
      </c>
    </row>
    <row r="60" spans="1:10" x14ac:dyDescent="0.25">
      <c r="A60" s="1" t="s">
        <v>131</v>
      </c>
      <c r="B60" s="1" t="s">
        <v>132</v>
      </c>
      <c r="C60" s="1" t="s">
        <v>133</v>
      </c>
      <c r="D60">
        <v>50000</v>
      </c>
      <c r="E60" s="2" t="s">
        <v>16</v>
      </c>
      <c r="F60" s="4">
        <v>0.75</v>
      </c>
      <c r="J60" s="3" t="str">
        <f>IF(AND(Tabla11525[[#This Row],[Valor logrado]]&gt;=Tabla11525[[#This Row],[Meta]],Tabla11525[[#This Row],[Valor logrado]]&gt;0,Tabla11525[[#This Row],[Meta]]&gt;0),"Sí","No")</f>
        <v>No</v>
      </c>
    </row>
    <row r="61" spans="1:10" x14ac:dyDescent="0.25">
      <c r="A61" s="1" t="s">
        <v>131</v>
      </c>
      <c r="B61" s="1" t="s">
        <v>134</v>
      </c>
      <c r="C61" s="1" t="s">
        <v>135</v>
      </c>
      <c r="D61">
        <v>50002</v>
      </c>
      <c r="E61" s="2" t="s">
        <v>13</v>
      </c>
      <c r="F61" s="4">
        <v>0.75</v>
      </c>
      <c r="J61" s="3" t="str">
        <f>IF(AND(Tabla11525[[#This Row],[Valor logrado]]&gt;=Tabla11525[[#This Row],[Meta]],Tabla11525[[#This Row],[Valor logrado]]&gt;0,Tabla11525[[#This Row],[Meta]]&gt;0),"Sí","No")</f>
        <v>No</v>
      </c>
    </row>
    <row r="62" spans="1:10" x14ac:dyDescent="0.25">
      <c r="A62" s="1" t="s">
        <v>131</v>
      </c>
      <c r="B62" s="1" t="s">
        <v>136</v>
      </c>
      <c r="C62" s="1" t="s">
        <v>137</v>
      </c>
      <c r="D62">
        <v>50006</v>
      </c>
      <c r="E62" s="2" t="s">
        <v>13</v>
      </c>
      <c r="F62" s="4">
        <v>0.75</v>
      </c>
      <c r="J62" s="3" t="str">
        <f>IF(AND(Tabla11525[[#This Row],[Valor logrado]]&gt;=Tabla11525[[#This Row],[Meta]],Tabla11525[[#This Row],[Valor logrado]]&gt;0,Tabla11525[[#This Row],[Meta]]&gt;0),"Sí","No")</f>
        <v>No</v>
      </c>
    </row>
    <row r="63" spans="1:10" x14ac:dyDescent="0.25">
      <c r="A63" s="1" t="s">
        <v>131</v>
      </c>
      <c r="B63" s="1" t="s">
        <v>138</v>
      </c>
      <c r="C63" s="1" t="s">
        <v>139</v>
      </c>
      <c r="D63">
        <v>50007</v>
      </c>
      <c r="E63" s="2" t="s">
        <v>13</v>
      </c>
      <c r="F63" s="4">
        <v>0.75</v>
      </c>
      <c r="J63" s="3" t="str">
        <f>IF(AND(Tabla11525[[#This Row],[Valor logrado]]&gt;=Tabla11525[[#This Row],[Meta]],Tabla11525[[#This Row],[Valor logrado]]&gt;0,Tabla11525[[#This Row],[Meta]]&gt;0),"Sí","No")</f>
        <v>No</v>
      </c>
    </row>
    <row r="64" spans="1:10" x14ac:dyDescent="0.25">
      <c r="A64" s="1" t="s">
        <v>131</v>
      </c>
      <c r="B64" s="1" t="s">
        <v>140</v>
      </c>
      <c r="C64" s="1" t="s">
        <v>141</v>
      </c>
      <c r="D64">
        <v>50008</v>
      </c>
      <c r="E64" s="2" t="s">
        <v>13</v>
      </c>
      <c r="F64" s="4">
        <v>0.75</v>
      </c>
      <c r="J64" s="3" t="str">
        <f>IF(AND(Tabla11525[[#This Row],[Valor logrado]]&gt;=Tabla11525[[#This Row],[Meta]],Tabla11525[[#This Row],[Valor logrado]]&gt;0,Tabla11525[[#This Row],[Meta]]&gt;0),"Sí","No")</f>
        <v>No</v>
      </c>
    </row>
    <row r="65" spans="1:10" x14ac:dyDescent="0.25">
      <c r="A65" s="1" t="s">
        <v>131</v>
      </c>
      <c r="B65" s="1" t="s">
        <v>142</v>
      </c>
      <c r="C65" s="1" t="s">
        <v>143</v>
      </c>
      <c r="D65">
        <v>50004</v>
      </c>
      <c r="E65" s="2" t="s">
        <v>13</v>
      </c>
      <c r="F65" s="4">
        <v>0.75</v>
      </c>
      <c r="J65" s="3" t="str">
        <f>IF(AND(Tabla11525[[#This Row],[Valor logrado]]&gt;=Tabla11525[[#This Row],[Meta]],Tabla11525[[#This Row],[Valor logrado]]&gt;0,Tabla11525[[#This Row],[Meta]]&gt;0),"Sí","No")</f>
        <v>No</v>
      </c>
    </row>
    <row r="66" spans="1:10" x14ac:dyDescent="0.25">
      <c r="A66" s="1" t="s">
        <v>131</v>
      </c>
      <c r="B66" s="1" t="s">
        <v>144</v>
      </c>
      <c r="C66" s="1" t="s">
        <v>145</v>
      </c>
      <c r="D66">
        <v>50005</v>
      </c>
      <c r="E66" s="2" t="s">
        <v>13</v>
      </c>
      <c r="F66" s="4">
        <v>0.75</v>
      </c>
      <c r="J66" s="3" t="str">
        <f>IF(AND(Tabla11525[[#This Row],[Valor logrado]]&gt;=Tabla11525[[#This Row],[Meta]],Tabla11525[[#This Row],[Valor logrado]]&gt;0,Tabla11525[[#This Row],[Meta]]&gt;0),"Sí","No")</f>
        <v>No</v>
      </c>
    </row>
    <row r="67" spans="1:10" x14ac:dyDescent="0.25">
      <c r="A67" s="1" t="s">
        <v>131</v>
      </c>
      <c r="B67" s="1" t="s">
        <v>146</v>
      </c>
      <c r="C67" s="1" t="s">
        <v>147</v>
      </c>
      <c r="D67">
        <v>50001</v>
      </c>
      <c r="E67" s="2" t="s">
        <v>13</v>
      </c>
      <c r="F67" s="4">
        <v>0.85</v>
      </c>
      <c r="J67" s="3" t="str">
        <f>IF(AND(Tabla11525[[#This Row],[Valor logrado]]&gt;=Tabla11525[[#This Row],[Meta]],Tabla11525[[#This Row],[Valor logrado]]&gt;0,Tabla11525[[#This Row],[Meta]]&gt;0),"Sí","No")</f>
        <v>No</v>
      </c>
    </row>
    <row r="68" spans="1:10" x14ac:dyDescent="0.25">
      <c r="A68" s="1" t="s">
        <v>131</v>
      </c>
      <c r="B68" s="1" t="s">
        <v>148</v>
      </c>
      <c r="C68" s="1" t="s">
        <v>149</v>
      </c>
      <c r="D68">
        <v>50009</v>
      </c>
      <c r="E68" s="2" t="s">
        <v>13</v>
      </c>
      <c r="F68" s="4">
        <v>0.75</v>
      </c>
      <c r="J68" s="3" t="str">
        <f>IF(AND(Tabla11525[[#This Row],[Valor logrado]]&gt;=Tabla11525[[#This Row],[Meta]],Tabla11525[[#This Row],[Valor logrado]]&gt;0,Tabla11525[[#This Row],[Meta]]&gt;0),"Sí","No")</f>
        <v>No</v>
      </c>
    </row>
    <row r="69" spans="1:10" x14ac:dyDescent="0.25">
      <c r="A69" s="1" t="s">
        <v>131</v>
      </c>
      <c r="B69" s="1" t="s">
        <v>150</v>
      </c>
      <c r="C69" s="1" t="s">
        <v>151</v>
      </c>
      <c r="D69">
        <v>50010</v>
      </c>
      <c r="E69" s="2" t="s">
        <v>13</v>
      </c>
      <c r="F69" s="4">
        <v>0.75</v>
      </c>
      <c r="J69" s="3" t="str">
        <f>IF(AND(Tabla11525[[#This Row],[Valor logrado]]&gt;=Tabla11525[[#This Row],[Meta]],Tabla11525[[#This Row],[Valor logrado]]&gt;0,Tabla11525[[#This Row],[Meta]]&gt;0),"Sí","No")</f>
        <v>No</v>
      </c>
    </row>
    <row r="70" spans="1:10" x14ac:dyDescent="0.25">
      <c r="A70" s="1" t="s">
        <v>131</v>
      </c>
      <c r="B70" s="1" t="s">
        <v>152</v>
      </c>
      <c r="C70" s="1" t="s">
        <v>153</v>
      </c>
      <c r="D70">
        <v>50011</v>
      </c>
      <c r="E70" s="2" t="s">
        <v>13</v>
      </c>
      <c r="F70" s="4">
        <v>0.75</v>
      </c>
      <c r="J70" s="3" t="str">
        <f>IF(AND(Tabla11525[[#This Row],[Valor logrado]]&gt;=Tabla11525[[#This Row],[Meta]],Tabla11525[[#This Row],[Valor logrado]]&gt;0,Tabla11525[[#This Row],[Meta]]&gt;0),"Sí","No")</f>
        <v>No</v>
      </c>
    </row>
    <row r="71" spans="1:10" x14ac:dyDescent="0.25">
      <c r="A71" s="1" t="s">
        <v>131</v>
      </c>
      <c r="B71" s="1" t="s">
        <v>154</v>
      </c>
      <c r="C71" s="1" t="s">
        <v>155</v>
      </c>
      <c r="D71">
        <v>50003</v>
      </c>
      <c r="E71" s="2" t="s">
        <v>13</v>
      </c>
      <c r="F71" s="4">
        <v>0.85</v>
      </c>
      <c r="J71" s="3" t="str">
        <f>IF(AND(Tabla11525[[#This Row],[Valor logrado]]&gt;=Tabla11525[[#This Row],[Meta]],Tabla11525[[#This Row],[Valor logrado]]&gt;0,Tabla11525[[#This Row],[Meta]]&gt;0),"Sí","No")</f>
        <v>No</v>
      </c>
    </row>
    <row r="72" spans="1:10" x14ac:dyDescent="0.25">
      <c r="A72" s="1" t="s">
        <v>156</v>
      </c>
      <c r="B72" s="1" t="s">
        <v>157</v>
      </c>
      <c r="C72" s="1" t="s">
        <v>158</v>
      </c>
      <c r="D72">
        <v>60000</v>
      </c>
      <c r="E72" s="2" t="s">
        <v>16</v>
      </c>
      <c r="F72" s="4">
        <v>0.75</v>
      </c>
      <c r="J72" s="3" t="str">
        <f>IF(AND(Tabla11525[[#This Row],[Valor logrado]]&gt;=Tabla11525[[#This Row],[Meta]],Tabla11525[[#This Row],[Valor logrado]]&gt;0,Tabla11525[[#This Row],[Meta]]&gt;0),"Sí","No")</f>
        <v>No</v>
      </c>
    </row>
    <row r="73" spans="1:10" x14ac:dyDescent="0.25">
      <c r="A73" s="1" t="s">
        <v>156</v>
      </c>
      <c r="B73" s="1" t="s">
        <v>159</v>
      </c>
      <c r="C73" s="1" t="s">
        <v>160</v>
      </c>
      <c r="D73">
        <v>60004</v>
      </c>
      <c r="E73" s="2" t="s">
        <v>13</v>
      </c>
      <c r="F73" s="4">
        <v>0.85</v>
      </c>
      <c r="J73" s="3" t="str">
        <f>IF(AND(Tabla11525[[#This Row],[Valor logrado]]&gt;=Tabla11525[[#This Row],[Meta]],Tabla11525[[#This Row],[Valor logrado]]&gt;0,Tabla11525[[#This Row],[Meta]]&gt;0),"Sí","No")</f>
        <v>No</v>
      </c>
    </row>
    <row r="74" spans="1:10" x14ac:dyDescent="0.25">
      <c r="A74" s="1" t="s">
        <v>156</v>
      </c>
      <c r="B74" s="1" t="s">
        <v>161</v>
      </c>
      <c r="C74" s="1" t="s">
        <v>162</v>
      </c>
      <c r="D74">
        <v>60006</v>
      </c>
      <c r="E74" s="2" t="s">
        <v>13</v>
      </c>
      <c r="F74" s="4">
        <v>0.75</v>
      </c>
      <c r="J74" s="3" t="str">
        <f>IF(AND(Tabla11525[[#This Row],[Valor logrado]]&gt;=Tabla11525[[#This Row],[Meta]],Tabla11525[[#This Row],[Valor logrado]]&gt;0,Tabla11525[[#This Row],[Meta]]&gt;0),"Sí","No")</f>
        <v>No</v>
      </c>
    </row>
    <row r="75" spans="1:10" x14ac:dyDescent="0.25">
      <c r="A75" s="1" t="s">
        <v>156</v>
      </c>
      <c r="B75" s="1" t="s">
        <v>163</v>
      </c>
      <c r="C75" s="1" t="s">
        <v>164</v>
      </c>
      <c r="D75">
        <v>60008</v>
      </c>
      <c r="E75" s="2" t="s">
        <v>13</v>
      </c>
      <c r="F75" s="4">
        <v>0.85</v>
      </c>
      <c r="J75" s="3" t="str">
        <f>IF(AND(Tabla11525[[#This Row],[Valor logrado]]&gt;=Tabla11525[[#This Row],[Meta]],Tabla11525[[#This Row],[Valor logrado]]&gt;0,Tabla11525[[#This Row],[Meta]]&gt;0),"Sí","No")</f>
        <v>No</v>
      </c>
    </row>
    <row r="76" spans="1:10" x14ac:dyDescent="0.25">
      <c r="A76" s="1" t="s">
        <v>156</v>
      </c>
      <c r="B76" s="1" t="s">
        <v>165</v>
      </c>
      <c r="C76" s="1" t="s">
        <v>166</v>
      </c>
      <c r="D76">
        <v>60009</v>
      </c>
      <c r="E76" s="2" t="s">
        <v>13</v>
      </c>
      <c r="F76" s="4">
        <v>0.75</v>
      </c>
      <c r="J76" s="3" t="str">
        <f>IF(AND(Tabla11525[[#This Row],[Valor logrado]]&gt;=Tabla11525[[#This Row],[Meta]],Tabla11525[[#This Row],[Valor logrado]]&gt;0,Tabla11525[[#This Row],[Meta]]&gt;0),"Sí","No")</f>
        <v>No</v>
      </c>
    </row>
    <row r="77" spans="1:10" x14ac:dyDescent="0.25">
      <c r="A77" s="1" t="s">
        <v>156</v>
      </c>
      <c r="B77" s="1" t="s">
        <v>167</v>
      </c>
      <c r="C77" s="1" t="s">
        <v>168</v>
      </c>
      <c r="D77">
        <v>60013</v>
      </c>
      <c r="E77" s="2" t="s">
        <v>13</v>
      </c>
      <c r="F77" s="4">
        <v>0.75</v>
      </c>
      <c r="J77" s="3" t="str">
        <f>IF(AND(Tabla11525[[#This Row],[Valor logrado]]&gt;=Tabla11525[[#This Row],[Meta]],Tabla11525[[#This Row],[Valor logrado]]&gt;0,Tabla11525[[#This Row],[Meta]]&gt;0),"Sí","No")</f>
        <v>No</v>
      </c>
    </row>
    <row r="78" spans="1:10" x14ac:dyDescent="0.25">
      <c r="A78" s="1" t="s">
        <v>156</v>
      </c>
      <c r="B78" s="1" t="s">
        <v>169</v>
      </c>
      <c r="C78" s="1" t="s">
        <v>170</v>
      </c>
      <c r="D78">
        <v>60002</v>
      </c>
      <c r="E78" s="2" t="s">
        <v>13</v>
      </c>
      <c r="F78" s="4">
        <v>0.75</v>
      </c>
      <c r="J78" s="3" t="str">
        <f>IF(AND(Tabla11525[[#This Row],[Valor logrado]]&gt;=Tabla11525[[#This Row],[Meta]],Tabla11525[[#This Row],[Valor logrado]]&gt;0,Tabla11525[[#This Row],[Meta]]&gt;0),"Sí","No")</f>
        <v>No</v>
      </c>
    </row>
    <row r="79" spans="1:10" x14ac:dyDescent="0.25">
      <c r="A79" s="1" t="s">
        <v>156</v>
      </c>
      <c r="B79" s="1" t="s">
        <v>171</v>
      </c>
      <c r="C79" s="1" t="s">
        <v>172</v>
      </c>
      <c r="D79">
        <v>60007</v>
      </c>
      <c r="E79" s="2" t="s">
        <v>13</v>
      </c>
      <c r="F79" s="4">
        <v>0.85</v>
      </c>
      <c r="J79" s="3" t="str">
        <f>IF(AND(Tabla11525[[#This Row],[Valor logrado]]&gt;=Tabla11525[[#This Row],[Meta]],Tabla11525[[#This Row],[Valor logrado]]&gt;0,Tabla11525[[#This Row],[Meta]]&gt;0),"Sí","No")</f>
        <v>No</v>
      </c>
    </row>
    <row r="80" spans="1:10" x14ac:dyDescent="0.25">
      <c r="A80" s="1" t="s">
        <v>156</v>
      </c>
      <c r="B80" s="1" t="s">
        <v>173</v>
      </c>
      <c r="C80" s="1" t="s">
        <v>174</v>
      </c>
      <c r="D80">
        <v>60003</v>
      </c>
      <c r="E80" s="2" t="s">
        <v>13</v>
      </c>
      <c r="F80" s="4">
        <v>0.75</v>
      </c>
      <c r="J80" s="3" t="str">
        <f>IF(AND(Tabla11525[[#This Row],[Valor logrado]]&gt;=Tabla11525[[#This Row],[Meta]],Tabla11525[[#This Row],[Valor logrado]]&gt;0,Tabla11525[[#This Row],[Meta]]&gt;0),"Sí","No")</f>
        <v>No</v>
      </c>
    </row>
    <row r="81" spans="1:10" x14ac:dyDescent="0.25">
      <c r="A81" s="1" t="s">
        <v>156</v>
      </c>
      <c r="B81" s="1" t="s">
        <v>175</v>
      </c>
      <c r="C81" s="1" t="s">
        <v>176</v>
      </c>
      <c r="D81">
        <v>60001</v>
      </c>
      <c r="E81" s="2" t="s">
        <v>13</v>
      </c>
      <c r="F81" s="4">
        <v>0.85</v>
      </c>
      <c r="J81" s="3" t="str">
        <f>IF(AND(Tabla11525[[#This Row],[Valor logrado]]&gt;=Tabla11525[[#This Row],[Meta]],Tabla11525[[#This Row],[Valor logrado]]&gt;0,Tabla11525[[#This Row],[Meta]]&gt;0),"Sí","No")</f>
        <v>No</v>
      </c>
    </row>
    <row r="82" spans="1:10" x14ac:dyDescent="0.25">
      <c r="A82" s="1" t="s">
        <v>156</v>
      </c>
      <c r="B82" s="1" t="s">
        <v>177</v>
      </c>
      <c r="C82" s="1" t="s">
        <v>178</v>
      </c>
      <c r="D82">
        <v>60010</v>
      </c>
      <c r="E82" s="2" t="s">
        <v>13</v>
      </c>
      <c r="F82" s="4">
        <v>0.75</v>
      </c>
      <c r="J82" s="3" t="str">
        <f>IF(AND(Tabla11525[[#This Row],[Valor logrado]]&gt;=Tabla11525[[#This Row],[Meta]],Tabla11525[[#This Row],[Valor logrado]]&gt;0,Tabla11525[[#This Row],[Meta]]&gt;0),"Sí","No")</f>
        <v>No</v>
      </c>
    </row>
    <row r="83" spans="1:10" x14ac:dyDescent="0.25">
      <c r="A83" s="1" t="s">
        <v>156</v>
      </c>
      <c r="B83" s="1" t="s">
        <v>179</v>
      </c>
      <c r="C83" s="1" t="s">
        <v>180</v>
      </c>
      <c r="D83">
        <v>60005</v>
      </c>
      <c r="E83" s="2" t="s">
        <v>13</v>
      </c>
      <c r="F83" s="4">
        <v>0.85</v>
      </c>
      <c r="J83" s="3" t="str">
        <f>IF(AND(Tabla11525[[#This Row],[Valor logrado]]&gt;=Tabla11525[[#This Row],[Meta]],Tabla11525[[#This Row],[Valor logrado]]&gt;0,Tabla11525[[#This Row],[Meta]]&gt;0),"Sí","No")</f>
        <v>No</v>
      </c>
    </row>
    <row r="84" spans="1:10" x14ac:dyDescent="0.25">
      <c r="A84" s="1" t="s">
        <v>156</v>
      </c>
      <c r="B84" s="1" t="s">
        <v>181</v>
      </c>
      <c r="C84" s="1" t="s">
        <v>182</v>
      </c>
      <c r="D84">
        <v>60011</v>
      </c>
      <c r="E84" s="2" t="s">
        <v>13</v>
      </c>
      <c r="F84" s="4">
        <v>0.75</v>
      </c>
      <c r="J84" s="3" t="str">
        <f>IF(AND(Tabla11525[[#This Row],[Valor logrado]]&gt;=Tabla11525[[#This Row],[Meta]],Tabla11525[[#This Row],[Valor logrado]]&gt;0,Tabla11525[[#This Row],[Meta]]&gt;0),"Sí","No")</f>
        <v>No</v>
      </c>
    </row>
    <row r="85" spans="1:10" x14ac:dyDescent="0.25">
      <c r="A85" s="1" t="s">
        <v>156</v>
      </c>
      <c r="B85" s="1" t="s">
        <v>183</v>
      </c>
      <c r="C85" s="1" t="s">
        <v>184</v>
      </c>
      <c r="D85">
        <v>60012</v>
      </c>
      <c r="E85" s="2" t="s">
        <v>13</v>
      </c>
      <c r="F85" s="4">
        <v>0.75</v>
      </c>
      <c r="J85" s="3" t="str">
        <f>IF(AND(Tabla11525[[#This Row],[Valor logrado]]&gt;=Tabla11525[[#This Row],[Meta]],Tabla11525[[#This Row],[Valor logrado]]&gt;0,Tabla11525[[#This Row],[Meta]]&gt;0),"Sí","No")</f>
        <v>No</v>
      </c>
    </row>
    <row r="86" spans="1:10" x14ac:dyDescent="0.25">
      <c r="A86" s="1" t="s">
        <v>185</v>
      </c>
      <c r="B86" s="1" t="s">
        <v>186</v>
      </c>
      <c r="C86" s="1" t="s">
        <v>187</v>
      </c>
      <c r="D86">
        <v>80000</v>
      </c>
      <c r="E86" s="2" t="s">
        <v>16</v>
      </c>
      <c r="F86" s="4">
        <v>0.75</v>
      </c>
      <c r="J86" s="3" t="str">
        <f>IF(AND(Tabla11525[[#This Row],[Valor logrado]]&gt;=Tabla11525[[#This Row],[Meta]],Tabla11525[[#This Row],[Valor logrado]]&gt;0,Tabla11525[[#This Row],[Meta]]&gt;0),"Sí","No")</f>
        <v>No</v>
      </c>
    </row>
    <row r="87" spans="1:10" x14ac:dyDescent="0.25">
      <c r="A87" s="1" t="s">
        <v>185</v>
      </c>
      <c r="B87" s="1" t="s">
        <v>188</v>
      </c>
      <c r="C87" s="1" t="s">
        <v>189</v>
      </c>
      <c r="D87">
        <v>80006</v>
      </c>
      <c r="E87" s="2" t="s">
        <v>13</v>
      </c>
      <c r="F87" s="4">
        <v>0.75</v>
      </c>
      <c r="J87" s="3" t="str">
        <f>IF(AND(Tabla11525[[#This Row],[Valor logrado]]&gt;=Tabla11525[[#This Row],[Meta]],Tabla11525[[#This Row],[Valor logrado]]&gt;0,Tabla11525[[#This Row],[Meta]]&gt;0),"Sí","No")</f>
        <v>No</v>
      </c>
    </row>
    <row r="88" spans="1:10" x14ac:dyDescent="0.25">
      <c r="A88" s="1" t="s">
        <v>185</v>
      </c>
      <c r="B88" s="1" t="s">
        <v>190</v>
      </c>
      <c r="C88" s="1" t="s">
        <v>191</v>
      </c>
      <c r="D88">
        <v>80012</v>
      </c>
      <c r="E88" s="2" t="s">
        <v>13</v>
      </c>
      <c r="F88" s="4">
        <v>0.75</v>
      </c>
      <c r="J88" s="3" t="str">
        <f>IF(AND(Tabla11525[[#This Row],[Valor logrado]]&gt;=Tabla11525[[#This Row],[Meta]],Tabla11525[[#This Row],[Valor logrado]]&gt;0,Tabla11525[[#This Row],[Meta]]&gt;0),"Sí","No")</f>
        <v>No</v>
      </c>
    </row>
    <row r="89" spans="1:10" x14ac:dyDescent="0.25">
      <c r="A89" s="1" t="s">
        <v>185</v>
      </c>
      <c r="B89" s="1" t="s">
        <v>192</v>
      </c>
      <c r="C89" s="1" t="s">
        <v>193</v>
      </c>
      <c r="D89">
        <v>80009</v>
      </c>
      <c r="E89" s="2" t="s">
        <v>13</v>
      </c>
      <c r="F89" s="4">
        <v>0.75</v>
      </c>
      <c r="J89" s="3" t="str">
        <f>IF(AND(Tabla11525[[#This Row],[Valor logrado]]&gt;=Tabla11525[[#This Row],[Meta]],Tabla11525[[#This Row],[Valor logrado]]&gt;0,Tabla11525[[#This Row],[Meta]]&gt;0),"Sí","No")</f>
        <v>No</v>
      </c>
    </row>
    <row r="90" spans="1:10" x14ac:dyDescent="0.25">
      <c r="A90" s="1" t="s">
        <v>185</v>
      </c>
      <c r="B90" s="1" t="s">
        <v>194</v>
      </c>
      <c r="C90" s="1" t="s">
        <v>195</v>
      </c>
      <c r="D90">
        <v>80007</v>
      </c>
      <c r="E90" s="2" t="s">
        <v>13</v>
      </c>
      <c r="F90" s="4">
        <v>0.75</v>
      </c>
      <c r="J90" s="3" t="str">
        <f>IF(AND(Tabla11525[[#This Row],[Valor logrado]]&gt;=Tabla11525[[#This Row],[Meta]],Tabla11525[[#This Row],[Valor logrado]]&gt;0,Tabla11525[[#This Row],[Meta]]&gt;0),"Sí","No")</f>
        <v>No</v>
      </c>
    </row>
    <row r="91" spans="1:10" x14ac:dyDescent="0.25">
      <c r="A91" s="1" t="s">
        <v>185</v>
      </c>
      <c r="B91" s="1" t="s">
        <v>196</v>
      </c>
      <c r="C91" s="1" t="s">
        <v>197</v>
      </c>
      <c r="D91">
        <v>80010</v>
      </c>
      <c r="E91" s="2" t="s">
        <v>13</v>
      </c>
      <c r="F91" s="4">
        <v>0.75</v>
      </c>
      <c r="J91" s="3" t="str">
        <f>IF(AND(Tabla11525[[#This Row],[Valor logrado]]&gt;=Tabla11525[[#This Row],[Meta]],Tabla11525[[#This Row],[Valor logrado]]&gt;0,Tabla11525[[#This Row],[Meta]]&gt;0),"Sí","No")</f>
        <v>No</v>
      </c>
    </row>
    <row r="92" spans="1:10" x14ac:dyDescent="0.25">
      <c r="A92" s="1" t="s">
        <v>185</v>
      </c>
      <c r="B92" s="1" t="s">
        <v>198</v>
      </c>
      <c r="C92" s="1" t="s">
        <v>199</v>
      </c>
      <c r="D92">
        <v>80013</v>
      </c>
      <c r="E92" s="2" t="s">
        <v>13</v>
      </c>
      <c r="F92" s="4">
        <v>0.85</v>
      </c>
      <c r="J92" s="3" t="str">
        <f>IF(AND(Tabla11525[[#This Row],[Valor logrado]]&gt;=Tabla11525[[#This Row],[Meta]],Tabla11525[[#This Row],[Valor logrado]]&gt;0,Tabla11525[[#This Row],[Meta]]&gt;0),"Sí","No")</f>
        <v>No</v>
      </c>
    </row>
    <row r="93" spans="1:10" x14ac:dyDescent="0.25">
      <c r="A93" s="1" t="s">
        <v>185</v>
      </c>
      <c r="B93" s="1" t="s">
        <v>200</v>
      </c>
      <c r="C93" s="1" t="s">
        <v>201</v>
      </c>
      <c r="D93">
        <v>80011</v>
      </c>
      <c r="E93" s="2" t="s">
        <v>13</v>
      </c>
      <c r="F93" s="4">
        <v>0.75</v>
      </c>
      <c r="J93" s="3" t="str">
        <f>IF(AND(Tabla11525[[#This Row],[Valor logrado]]&gt;=Tabla11525[[#This Row],[Meta]],Tabla11525[[#This Row],[Valor logrado]]&gt;0,Tabla11525[[#This Row],[Meta]]&gt;0),"Sí","No")</f>
        <v>No</v>
      </c>
    </row>
    <row r="94" spans="1:10" x14ac:dyDescent="0.25">
      <c r="A94" s="1" t="s">
        <v>185</v>
      </c>
      <c r="B94" s="1" t="s">
        <v>202</v>
      </c>
      <c r="C94" s="1" t="s">
        <v>203</v>
      </c>
      <c r="D94">
        <v>80008</v>
      </c>
      <c r="E94" s="2" t="s">
        <v>13</v>
      </c>
      <c r="F94" s="4">
        <v>0.75</v>
      </c>
      <c r="J94" s="3" t="str">
        <f>IF(AND(Tabla11525[[#This Row],[Valor logrado]]&gt;=Tabla11525[[#This Row],[Meta]],Tabla11525[[#This Row],[Valor logrado]]&gt;0,Tabla11525[[#This Row],[Meta]]&gt;0),"Sí","No")</f>
        <v>No</v>
      </c>
    </row>
    <row r="95" spans="1:10" x14ac:dyDescent="0.25">
      <c r="A95" s="1" t="s">
        <v>185</v>
      </c>
      <c r="B95" s="1" t="s">
        <v>204</v>
      </c>
      <c r="C95" s="1" t="s">
        <v>205</v>
      </c>
      <c r="D95">
        <v>80004</v>
      </c>
      <c r="E95" s="2" t="s">
        <v>13</v>
      </c>
      <c r="F95" s="4">
        <v>0.85</v>
      </c>
      <c r="J95" s="3" t="str">
        <f>IF(AND(Tabla11525[[#This Row],[Valor logrado]]&gt;=Tabla11525[[#This Row],[Meta]],Tabla11525[[#This Row],[Valor logrado]]&gt;0,Tabla11525[[#This Row],[Meta]]&gt;0),"Sí","No")</f>
        <v>No</v>
      </c>
    </row>
    <row r="96" spans="1:10" x14ac:dyDescent="0.25">
      <c r="A96" s="1" t="s">
        <v>185</v>
      </c>
      <c r="B96" s="1" t="s">
        <v>206</v>
      </c>
      <c r="C96" s="1" t="s">
        <v>207</v>
      </c>
      <c r="D96">
        <v>80001</v>
      </c>
      <c r="E96" s="2" t="s">
        <v>13</v>
      </c>
      <c r="F96" s="4">
        <v>0.85</v>
      </c>
      <c r="J96" s="3" t="str">
        <f>IF(AND(Tabla11525[[#This Row],[Valor logrado]]&gt;=Tabla11525[[#This Row],[Meta]],Tabla11525[[#This Row],[Valor logrado]]&gt;0,Tabla11525[[#This Row],[Meta]]&gt;0),"Sí","No")</f>
        <v>No</v>
      </c>
    </row>
    <row r="97" spans="1:10" x14ac:dyDescent="0.25">
      <c r="A97" s="1" t="s">
        <v>185</v>
      </c>
      <c r="B97" s="1" t="s">
        <v>208</v>
      </c>
      <c r="C97" s="1" t="s">
        <v>209</v>
      </c>
      <c r="D97">
        <v>80005</v>
      </c>
      <c r="E97" s="2" t="s">
        <v>13</v>
      </c>
      <c r="F97" s="4">
        <v>0.75</v>
      </c>
      <c r="J97" s="3" t="str">
        <f>IF(AND(Tabla11525[[#This Row],[Valor logrado]]&gt;=Tabla11525[[#This Row],[Meta]],Tabla11525[[#This Row],[Valor logrado]]&gt;0,Tabla11525[[#This Row],[Meta]]&gt;0),"Sí","No")</f>
        <v>No</v>
      </c>
    </row>
    <row r="98" spans="1:10" x14ac:dyDescent="0.25">
      <c r="A98" s="1" t="s">
        <v>185</v>
      </c>
      <c r="B98" s="1" t="s">
        <v>210</v>
      </c>
      <c r="C98" s="1" t="s">
        <v>211</v>
      </c>
      <c r="D98">
        <v>80002</v>
      </c>
      <c r="E98" s="2" t="s">
        <v>13</v>
      </c>
      <c r="F98" s="4">
        <v>0.75</v>
      </c>
      <c r="J98" s="3" t="str">
        <f>IF(AND(Tabla11525[[#This Row],[Valor logrado]]&gt;=Tabla11525[[#This Row],[Meta]],Tabla11525[[#This Row],[Valor logrado]]&gt;0,Tabla11525[[#This Row],[Meta]]&gt;0),"Sí","No")</f>
        <v>No</v>
      </c>
    </row>
    <row r="99" spans="1:10" x14ac:dyDescent="0.25">
      <c r="A99" s="1" t="s">
        <v>185</v>
      </c>
      <c r="B99" s="1" t="s">
        <v>212</v>
      </c>
      <c r="C99" s="1" t="s">
        <v>213</v>
      </c>
      <c r="D99">
        <v>80003</v>
      </c>
      <c r="E99" s="2" t="s">
        <v>13</v>
      </c>
      <c r="F99" s="4">
        <v>0.75</v>
      </c>
      <c r="J99" s="3" t="str">
        <f>IF(AND(Tabla11525[[#This Row],[Valor logrado]]&gt;=Tabla11525[[#This Row],[Meta]],Tabla11525[[#This Row],[Valor logrado]]&gt;0,Tabla11525[[#This Row],[Meta]]&gt;0),"Sí","No")</f>
        <v>No</v>
      </c>
    </row>
    <row r="100" spans="1:10" ht="25.5" x14ac:dyDescent="0.25">
      <c r="A100" s="1" t="s">
        <v>185</v>
      </c>
      <c r="B100" s="1" t="s">
        <v>214</v>
      </c>
      <c r="C100" s="1" t="s">
        <v>215</v>
      </c>
      <c r="D100">
        <v>80014</v>
      </c>
      <c r="E100" s="2" t="s">
        <v>13</v>
      </c>
      <c r="F100" s="4">
        <v>0.75</v>
      </c>
      <c r="J100" s="3" t="str">
        <f>IF(AND(Tabla11525[[#This Row],[Valor logrado]]&gt;=Tabla11525[[#This Row],[Meta]],Tabla11525[[#This Row],[Valor logrado]]&gt;0,Tabla11525[[#This Row],[Meta]]&gt;0),"Sí","No")</f>
        <v>No</v>
      </c>
    </row>
    <row r="101" spans="1:10" x14ac:dyDescent="0.25">
      <c r="A101" s="1" t="s">
        <v>216</v>
      </c>
      <c r="B101" s="1" t="s">
        <v>217</v>
      </c>
      <c r="C101" s="1" t="s">
        <v>218</v>
      </c>
      <c r="D101">
        <v>90000</v>
      </c>
      <c r="E101" s="2" t="s">
        <v>16</v>
      </c>
      <c r="F101" s="4">
        <v>0.65</v>
      </c>
      <c r="J101" s="3" t="str">
        <f>IF(AND(Tabla11525[[#This Row],[Valor logrado]]&gt;=Tabla11525[[#This Row],[Meta]],Tabla11525[[#This Row],[Valor logrado]]&gt;0,Tabla11525[[#This Row],[Meta]]&gt;0),"Sí","No")</f>
        <v>No</v>
      </c>
    </row>
    <row r="102" spans="1:10" x14ac:dyDescent="0.25">
      <c r="A102" s="1" t="s">
        <v>216</v>
      </c>
      <c r="B102" s="1" t="s">
        <v>219</v>
      </c>
      <c r="C102" s="1" t="s">
        <v>220</v>
      </c>
      <c r="D102">
        <v>90003</v>
      </c>
      <c r="E102" s="2" t="s">
        <v>13</v>
      </c>
      <c r="F102" s="4">
        <v>0.75</v>
      </c>
      <c r="J102" s="3" t="str">
        <f>IF(AND(Tabla11525[[#This Row],[Valor logrado]]&gt;=Tabla11525[[#This Row],[Meta]],Tabla11525[[#This Row],[Valor logrado]]&gt;0,Tabla11525[[#This Row],[Meta]]&gt;0),"Sí","No")</f>
        <v>No</v>
      </c>
    </row>
    <row r="103" spans="1:10" x14ac:dyDescent="0.25">
      <c r="A103" s="1" t="s">
        <v>216</v>
      </c>
      <c r="B103" s="1" t="s">
        <v>221</v>
      </c>
      <c r="C103" s="1" t="s">
        <v>222</v>
      </c>
      <c r="D103">
        <v>90009</v>
      </c>
      <c r="E103" s="2" t="s">
        <v>13</v>
      </c>
      <c r="F103" s="4">
        <v>0.65</v>
      </c>
      <c r="J103" s="3" t="str">
        <f>IF(AND(Tabla11525[[#This Row],[Valor logrado]]&gt;=Tabla11525[[#This Row],[Meta]],Tabla11525[[#This Row],[Valor logrado]]&gt;0,Tabla11525[[#This Row],[Meta]]&gt;0),"Sí","No")</f>
        <v>No</v>
      </c>
    </row>
    <row r="104" spans="1:10" x14ac:dyDescent="0.25">
      <c r="A104" s="1" t="s">
        <v>216</v>
      </c>
      <c r="B104" s="1" t="s">
        <v>223</v>
      </c>
      <c r="C104" s="1" t="s">
        <v>224</v>
      </c>
      <c r="D104">
        <v>90002</v>
      </c>
      <c r="E104" s="2" t="s">
        <v>13</v>
      </c>
      <c r="F104" s="4">
        <v>0.75</v>
      </c>
      <c r="J104" s="3" t="str">
        <f>IF(AND(Tabla11525[[#This Row],[Valor logrado]]&gt;=Tabla11525[[#This Row],[Meta]],Tabla11525[[#This Row],[Valor logrado]]&gt;0,Tabla11525[[#This Row],[Meta]]&gt;0),"Sí","No")</f>
        <v>No</v>
      </c>
    </row>
    <row r="105" spans="1:10" x14ac:dyDescent="0.25">
      <c r="A105" s="1" t="s">
        <v>216</v>
      </c>
      <c r="B105" s="1" t="s">
        <v>225</v>
      </c>
      <c r="C105" s="1" t="s">
        <v>226</v>
      </c>
      <c r="D105">
        <v>90001</v>
      </c>
      <c r="E105" s="2" t="s">
        <v>13</v>
      </c>
      <c r="F105" s="4">
        <v>0.85</v>
      </c>
      <c r="J105" s="3" t="str">
        <f>IF(AND(Tabla11525[[#This Row],[Valor logrado]]&gt;=Tabla11525[[#This Row],[Meta]],Tabla11525[[#This Row],[Valor logrado]]&gt;0,Tabla11525[[#This Row],[Meta]]&gt;0),"Sí","No")</f>
        <v>No</v>
      </c>
    </row>
    <row r="106" spans="1:10" x14ac:dyDescent="0.25">
      <c r="A106" s="1" t="s">
        <v>216</v>
      </c>
      <c r="B106" s="1" t="s">
        <v>227</v>
      </c>
      <c r="C106" s="1" t="s">
        <v>228</v>
      </c>
      <c r="D106">
        <v>90006</v>
      </c>
      <c r="E106" s="2" t="s">
        <v>13</v>
      </c>
      <c r="F106" s="4">
        <v>0.65</v>
      </c>
      <c r="J106" s="3" t="str">
        <f>IF(AND(Tabla11525[[#This Row],[Valor logrado]]&gt;=Tabla11525[[#This Row],[Meta]],Tabla11525[[#This Row],[Valor logrado]]&gt;0,Tabla11525[[#This Row],[Meta]]&gt;0),"Sí","No")</f>
        <v>No</v>
      </c>
    </row>
    <row r="107" spans="1:10" x14ac:dyDescent="0.25">
      <c r="A107" s="1" t="s">
        <v>216</v>
      </c>
      <c r="B107" s="1" t="s">
        <v>229</v>
      </c>
      <c r="C107" s="1" t="s">
        <v>230</v>
      </c>
      <c r="D107">
        <v>90007</v>
      </c>
      <c r="E107" s="2" t="s">
        <v>13</v>
      </c>
      <c r="F107" s="4">
        <v>0.75</v>
      </c>
      <c r="J107" s="3" t="str">
        <f>IF(AND(Tabla11525[[#This Row],[Valor logrado]]&gt;=Tabla11525[[#This Row],[Meta]],Tabla11525[[#This Row],[Valor logrado]]&gt;0,Tabla11525[[#This Row],[Meta]]&gt;0),"Sí","No")</f>
        <v>No</v>
      </c>
    </row>
    <row r="108" spans="1:10" x14ac:dyDescent="0.25">
      <c r="A108" s="1" t="s">
        <v>216</v>
      </c>
      <c r="B108" s="1" t="s">
        <v>231</v>
      </c>
      <c r="C108" s="1" t="s">
        <v>232</v>
      </c>
      <c r="D108">
        <v>90004</v>
      </c>
      <c r="E108" s="2" t="s">
        <v>13</v>
      </c>
      <c r="F108" s="4">
        <v>0.65</v>
      </c>
      <c r="J108" s="3" t="str">
        <f>IF(AND(Tabla11525[[#This Row],[Valor logrado]]&gt;=Tabla11525[[#This Row],[Meta]],Tabla11525[[#This Row],[Valor logrado]]&gt;0,Tabla11525[[#This Row],[Meta]]&gt;0),"Sí","No")</f>
        <v>No</v>
      </c>
    </row>
    <row r="109" spans="1:10" x14ac:dyDescent="0.25">
      <c r="A109" s="1" t="s">
        <v>216</v>
      </c>
      <c r="B109" s="1" t="s">
        <v>233</v>
      </c>
      <c r="C109" s="1" t="s">
        <v>234</v>
      </c>
      <c r="D109">
        <v>90005</v>
      </c>
      <c r="E109" s="2" t="s">
        <v>13</v>
      </c>
      <c r="F109" s="4">
        <v>0.75</v>
      </c>
      <c r="J109" s="3" t="str">
        <f>IF(AND(Tabla11525[[#This Row],[Valor logrado]]&gt;=Tabla11525[[#This Row],[Meta]],Tabla11525[[#This Row],[Valor logrado]]&gt;0,Tabla11525[[#This Row],[Meta]]&gt;0),"Sí","No")</f>
        <v>No</v>
      </c>
    </row>
    <row r="110" spans="1:10" x14ac:dyDescent="0.25">
      <c r="A110" s="1" t="s">
        <v>235</v>
      </c>
      <c r="B110" s="1" t="s">
        <v>236</v>
      </c>
      <c r="C110" s="1" t="s">
        <v>237</v>
      </c>
      <c r="D110">
        <v>100000</v>
      </c>
      <c r="E110" s="2" t="s">
        <v>16</v>
      </c>
      <c r="F110" s="4">
        <v>0.65</v>
      </c>
      <c r="J110" s="3" t="str">
        <f>IF(AND(Tabla11525[[#This Row],[Valor logrado]]&gt;=Tabla11525[[#This Row],[Meta]],Tabla11525[[#This Row],[Valor logrado]]&gt;0,Tabla11525[[#This Row],[Meta]]&gt;0),"Sí","No")</f>
        <v>No</v>
      </c>
    </row>
    <row r="111" spans="1:10" x14ac:dyDescent="0.25">
      <c r="A111" s="1" t="s">
        <v>235</v>
      </c>
      <c r="B111" s="1" t="s">
        <v>238</v>
      </c>
      <c r="C111" s="1" t="s">
        <v>239</v>
      </c>
      <c r="D111">
        <v>100009</v>
      </c>
      <c r="E111" s="2" t="s">
        <v>13</v>
      </c>
      <c r="F111" s="4">
        <v>0.75</v>
      </c>
      <c r="J111" s="3" t="str">
        <f>IF(AND(Tabla11525[[#This Row],[Valor logrado]]&gt;=Tabla11525[[#This Row],[Meta]],Tabla11525[[#This Row],[Valor logrado]]&gt;0,Tabla11525[[#This Row],[Meta]]&gt;0),"Sí","No")</f>
        <v>No</v>
      </c>
    </row>
    <row r="112" spans="1:10" x14ac:dyDescent="0.25">
      <c r="A112" s="1" t="s">
        <v>235</v>
      </c>
      <c r="B112" s="1" t="s">
        <v>240</v>
      </c>
      <c r="C112" s="1" t="s">
        <v>241</v>
      </c>
      <c r="D112">
        <v>100008</v>
      </c>
      <c r="E112" s="2" t="s">
        <v>13</v>
      </c>
      <c r="F112" s="4">
        <v>0.75</v>
      </c>
      <c r="J112" s="3" t="str">
        <f>IF(AND(Tabla11525[[#This Row],[Valor logrado]]&gt;=Tabla11525[[#This Row],[Meta]],Tabla11525[[#This Row],[Valor logrado]]&gt;0,Tabla11525[[#This Row],[Meta]]&gt;0),"Sí","No")</f>
        <v>No</v>
      </c>
    </row>
    <row r="113" spans="1:10" x14ac:dyDescent="0.25">
      <c r="A113" s="1" t="s">
        <v>235</v>
      </c>
      <c r="B113" s="1" t="s">
        <v>242</v>
      </c>
      <c r="C113" s="1" t="s">
        <v>243</v>
      </c>
      <c r="D113">
        <v>100003</v>
      </c>
      <c r="E113" s="2" t="s">
        <v>13</v>
      </c>
      <c r="F113" s="4">
        <v>0.75</v>
      </c>
      <c r="J113" s="3" t="str">
        <f>IF(AND(Tabla11525[[#This Row],[Valor logrado]]&gt;=Tabla11525[[#This Row],[Meta]],Tabla11525[[#This Row],[Valor logrado]]&gt;0,Tabla11525[[#This Row],[Meta]]&gt;0),"Sí","No")</f>
        <v>No</v>
      </c>
    </row>
    <row r="114" spans="1:10" x14ac:dyDescent="0.25">
      <c r="A114" s="1" t="s">
        <v>235</v>
      </c>
      <c r="B114" s="1" t="s">
        <v>244</v>
      </c>
      <c r="C114" s="1" t="s">
        <v>245</v>
      </c>
      <c r="D114">
        <v>100010</v>
      </c>
      <c r="E114" s="2" t="s">
        <v>13</v>
      </c>
      <c r="F114" s="4">
        <v>0.75</v>
      </c>
      <c r="J114" s="3" t="str">
        <f>IF(AND(Tabla11525[[#This Row],[Valor logrado]]&gt;=Tabla11525[[#This Row],[Meta]],Tabla11525[[#This Row],[Valor logrado]]&gt;0,Tabla11525[[#This Row],[Meta]]&gt;0),"Sí","No")</f>
        <v>No</v>
      </c>
    </row>
    <row r="115" spans="1:10" x14ac:dyDescent="0.25">
      <c r="A115" s="1" t="s">
        <v>235</v>
      </c>
      <c r="B115" s="1" t="s">
        <v>246</v>
      </c>
      <c r="C115" s="1" t="s">
        <v>247</v>
      </c>
      <c r="D115">
        <v>100007</v>
      </c>
      <c r="E115" s="2" t="s">
        <v>13</v>
      </c>
      <c r="F115" s="4">
        <v>0.75</v>
      </c>
      <c r="J115" s="3" t="str">
        <f>IF(AND(Tabla11525[[#This Row],[Valor logrado]]&gt;=Tabla11525[[#This Row],[Meta]],Tabla11525[[#This Row],[Valor logrado]]&gt;0,Tabla11525[[#This Row],[Meta]]&gt;0),"Sí","No")</f>
        <v>No</v>
      </c>
    </row>
    <row r="116" spans="1:10" x14ac:dyDescent="0.25">
      <c r="A116" s="1" t="s">
        <v>235</v>
      </c>
      <c r="B116" s="1" t="s">
        <v>248</v>
      </c>
      <c r="C116" s="1" t="s">
        <v>249</v>
      </c>
      <c r="D116">
        <v>100011</v>
      </c>
      <c r="E116" s="2" t="s">
        <v>13</v>
      </c>
      <c r="F116" s="4">
        <v>0.65</v>
      </c>
      <c r="J116" s="3" t="str">
        <f>IF(AND(Tabla11525[[#This Row],[Valor logrado]]&gt;=Tabla11525[[#This Row],[Meta]],Tabla11525[[#This Row],[Valor logrado]]&gt;0,Tabla11525[[#This Row],[Meta]]&gt;0),"Sí","No")</f>
        <v>No</v>
      </c>
    </row>
    <row r="117" spans="1:10" x14ac:dyDescent="0.25">
      <c r="A117" s="1" t="s">
        <v>235</v>
      </c>
      <c r="B117" s="1" t="s">
        <v>250</v>
      </c>
      <c r="C117" s="1" t="s">
        <v>251</v>
      </c>
      <c r="D117">
        <v>100006</v>
      </c>
      <c r="E117" s="2" t="s">
        <v>13</v>
      </c>
      <c r="F117" s="4">
        <v>0.65</v>
      </c>
      <c r="J117" s="3" t="str">
        <f>IF(AND(Tabla11525[[#This Row],[Valor logrado]]&gt;=Tabla11525[[#This Row],[Meta]],Tabla11525[[#This Row],[Valor logrado]]&gt;0,Tabla11525[[#This Row],[Meta]]&gt;0),"Sí","No")</f>
        <v>No</v>
      </c>
    </row>
    <row r="118" spans="1:10" x14ac:dyDescent="0.25">
      <c r="A118" s="1" t="s">
        <v>235</v>
      </c>
      <c r="B118" s="1" t="s">
        <v>252</v>
      </c>
      <c r="C118" s="1" t="s">
        <v>253</v>
      </c>
      <c r="D118">
        <v>100002</v>
      </c>
      <c r="E118" s="2" t="s">
        <v>13</v>
      </c>
      <c r="F118" s="4">
        <v>0.75</v>
      </c>
      <c r="J118" s="3" t="str">
        <f>IF(AND(Tabla11525[[#This Row],[Valor logrado]]&gt;=Tabla11525[[#This Row],[Meta]],Tabla11525[[#This Row],[Valor logrado]]&gt;0,Tabla11525[[#This Row],[Meta]]&gt;0),"Sí","No")</f>
        <v>No</v>
      </c>
    </row>
    <row r="119" spans="1:10" x14ac:dyDescent="0.25">
      <c r="A119" s="1" t="s">
        <v>235</v>
      </c>
      <c r="B119" s="1" t="s">
        <v>254</v>
      </c>
      <c r="C119" s="1" t="s">
        <v>255</v>
      </c>
      <c r="D119">
        <v>100004</v>
      </c>
      <c r="E119" s="2" t="s">
        <v>13</v>
      </c>
      <c r="F119" s="4">
        <v>0.65</v>
      </c>
      <c r="J119" s="3" t="str">
        <f>IF(AND(Tabla11525[[#This Row],[Valor logrado]]&gt;=Tabla11525[[#This Row],[Meta]],Tabla11525[[#This Row],[Valor logrado]]&gt;0,Tabla11525[[#This Row],[Meta]]&gt;0),"Sí","No")</f>
        <v>No</v>
      </c>
    </row>
    <row r="120" spans="1:10" x14ac:dyDescent="0.25">
      <c r="A120" s="1" t="s">
        <v>235</v>
      </c>
      <c r="B120" s="1" t="s">
        <v>256</v>
      </c>
      <c r="C120" s="1" t="s">
        <v>257</v>
      </c>
      <c r="D120">
        <v>100005</v>
      </c>
      <c r="E120" s="2" t="s">
        <v>13</v>
      </c>
      <c r="F120" s="4">
        <v>0.75</v>
      </c>
      <c r="J120" s="3" t="str">
        <f>IF(AND(Tabla11525[[#This Row],[Valor logrado]]&gt;=Tabla11525[[#This Row],[Meta]],Tabla11525[[#This Row],[Valor logrado]]&gt;0,Tabla11525[[#This Row],[Meta]]&gt;0),"Sí","No")</f>
        <v>No</v>
      </c>
    </row>
    <row r="121" spans="1:10" x14ac:dyDescent="0.25">
      <c r="A121" s="1" t="s">
        <v>235</v>
      </c>
      <c r="B121" s="1" t="s">
        <v>258</v>
      </c>
      <c r="C121" s="1" t="s">
        <v>259</v>
      </c>
      <c r="D121">
        <v>100001</v>
      </c>
      <c r="E121" s="2" t="s">
        <v>13</v>
      </c>
      <c r="F121" s="4">
        <v>0.85</v>
      </c>
      <c r="J121" s="3" t="str">
        <f>IF(AND(Tabla11525[[#This Row],[Valor logrado]]&gt;=Tabla11525[[#This Row],[Meta]],Tabla11525[[#This Row],[Valor logrado]]&gt;0,Tabla11525[[#This Row],[Meta]]&gt;0),"Sí","No")</f>
        <v>No</v>
      </c>
    </row>
    <row r="122" spans="1:10" x14ac:dyDescent="0.25">
      <c r="A122" s="1" t="s">
        <v>260</v>
      </c>
      <c r="B122" s="1" t="s">
        <v>261</v>
      </c>
      <c r="C122" s="1" t="s">
        <v>262</v>
      </c>
      <c r="D122">
        <v>110000</v>
      </c>
      <c r="E122" s="2" t="s">
        <v>16</v>
      </c>
      <c r="F122" s="4">
        <v>0.75</v>
      </c>
      <c r="J122" s="3" t="str">
        <f>IF(AND(Tabla11525[[#This Row],[Valor logrado]]&gt;=Tabla11525[[#This Row],[Meta]],Tabla11525[[#This Row],[Valor logrado]]&gt;0,Tabla11525[[#This Row],[Meta]]&gt;0),"Sí","No")</f>
        <v>No</v>
      </c>
    </row>
    <row r="123" spans="1:10" x14ac:dyDescent="0.25">
      <c r="A123" s="1" t="s">
        <v>260</v>
      </c>
      <c r="B123" s="1" t="s">
        <v>261</v>
      </c>
      <c r="C123" s="1" t="s">
        <v>263</v>
      </c>
      <c r="D123">
        <v>110001</v>
      </c>
      <c r="E123" s="2" t="s">
        <v>33</v>
      </c>
      <c r="F123" s="4">
        <v>0.85</v>
      </c>
      <c r="J123" s="3" t="str">
        <f>IF(AND(Tabla11525[[#This Row],[Valor logrado]]&gt;=Tabla11525[[#This Row],[Meta]],Tabla11525[[#This Row],[Valor logrado]]&gt;0,Tabla11525[[#This Row],[Meta]]&gt;0),"Sí","No")</f>
        <v>No</v>
      </c>
    </row>
    <row r="124" spans="1:10" x14ac:dyDescent="0.25">
      <c r="A124" s="1" t="s">
        <v>260</v>
      </c>
      <c r="B124" s="1" t="s">
        <v>264</v>
      </c>
      <c r="C124" s="1" t="s">
        <v>265</v>
      </c>
      <c r="D124">
        <v>110002</v>
      </c>
      <c r="E124" s="2" t="s">
        <v>13</v>
      </c>
      <c r="F124" s="4">
        <v>0.85</v>
      </c>
      <c r="J124" s="3" t="str">
        <f>IF(AND(Tabla11525[[#This Row],[Valor logrado]]&gt;=Tabla11525[[#This Row],[Meta]],Tabla11525[[#This Row],[Valor logrado]]&gt;0,Tabla11525[[#This Row],[Meta]]&gt;0),"Sí","No")</f>
        <v>No</v>
      </c>
    </row>
    <row r="125" spans="1:10" x14ac:dyDescent="0.25">
      <c r="A125" s="1" t="s">
        <v>260</v>
      </c>
      <c r="B125" s="1" t="s">
        <v>266</v>
      </c>
      <c r="C125" s="1" t="s">
        <v>267</v>
      </c>
      <c r="D125">
        <v>110003</v>
      </c>
      <c r="E125" s="2" t="s">
        <v>13</v>
      </c>
      <c r="F125" s="4">
        <v>0.85</v>
      </c>
      <c r="J125" s="3" t="str">
        <f>IF(AND(Tabla11525[[#This Row],[Valor logrado]]&gt;=Tabla11525[[#This Row],[Meta]],Tabla11525[[#This Row],[Valor logrado]]&gt;0,Tabla11525[[#This Row],[Meta]]&gt;0),"Sí","No")</f>
        <v>No</v>
      </c>
    </row>
    <row r="126" spans="1:10" x14ac:dyDescent="0.25">
      <c r="A126" s="1" t="s">
        <v>260</v>
      </c>
      <c r="B126" s="1" t="s">
        <v>268</v>
      </c>
      <c r="C126" s="1" t="s">
        <v>269</v>
      </c>
      <c r="D126">
        <v>110005</v>
      </c>
      <c r="E126" s="2" t="s">
        <v>13</v>
      </c>
      <c r="F126" s="4">
        <v>0.85</v>
      </c>
      <c r="J126" s="3" t="str">
        <f>IF(AND(Tabla11525[[#This Row],[Valor logrado]]&gt;=Tabla11525[[#This Row],[Meta]],Tabla11525[[#This Row],[Valor logrado]]&gt;0,Tabla11525[[#This Row],[Meta]]&gt;0),"Sí","No")</f>
        <v>No</v>
      </c>
    </row>
    <row r="127" spans="1:10" x14ac:dyDescent="0.25">
      <c r="A127" s="1" t="s">
        <v>260</v>
      </c>
      <c r="B127" s="1" t="s">
        <v>270</v>
      </c>
      <c r="C127" s="1" t="s">
        <v>271</v>
      </c>
      <c r="D127">
        <v>110004</v>
      </c>
      <c r="E127" s="2" t="s">
        <v>13</v>
      </c>
      <c r="F127" s="4">
        <v>0.75</v>
      </c>
      <c r="J127" s="3" t="str">
        <f>IF(AND(Tabla11525[[#This Row],[Valor logrado]]&gt;=Tabla11525[[#This Row],[Meta]],Tabla11525[[#This Row],[Valor logrado]]&gt;0,Tabla11525[[#This Row],[Meta]]&gt;0),"Sí","No")</f>
        <v>No</v>
      </c>
    </row>
    <row r="128" spans="1:10" x14ac:dyDescent="0.25">
      <c r="A128" s="1" t="s">
        <v>272</v>
      </c>
      <c r="B128" s="1" t="s">
        <v>273</v>
      </c>
      <c r="C128" s="1" t="s">
        <v>274</v>
      </c>
      <c r="D128">
        <v>120000</v>
      </c>
      <c r="E128" s="2" t="s">
        <v>16</v>
      </c>
      <c r="F128" s="4">
        <v>0.65</v>
      </c>
      <c r="J128" s="3" t="str">
        <f>IF(AND(Tabla11525[[#This Row],[Valor logrado]]&gt;=Tabla11525[[#This Row],[Meta]],Tabla11525[[#This Row],[Valor logrado]]&gt;0,Tabla11525[[#This Row],[Meta]]&gt;0),"Sí","No")</f>
        <v>No</v>
      </c>
    </row>
    <row r="129" spans="1:10" x14ac:dyDescent="0.25">
      <c r="A129" s="1" t="s">
        <v>272</v>
      </c>
      <c r="B129" s="1" t="s">
        <v>275</v>
      </c>
      <c r="C129" s="1" t="s">
        <v>276</v>
      </c>
      <c r="D129">
        <v>120008</v>
      </c>
      <c r="E129" s="2" t="s">
        <v>13</v>
      </c>
      <c r="F129" s="4">
        <v>0.85</v>
      </c>
      <c r="J129" s="3" t="str">
        <f>IF(AND(Tabla11525[[#This Row],[Valor logrado]]&gt;=Tabla11525[[#This Row],[Meta]],Tabla11525[[#This Row],[Valor logrado]]&gt;0,Tabla11525[[#This Row],[Meta]]&gt;0),"Sí","No")</f>
        <v>No</v>
      </c>
    </row>
    <row r="130" spans="1:10" x14ac:dyDescent="0.25">
      <c r="A130" s="1" t="s">
        <v>272</v>
      </c>
      <c r="B130" s="1" t="s">
        <v>277</v>
      </c>
      <c r="C130" s="1" t="s">
        <v>278</v>
      </c>
      <c r="D130">
        <v>120007</v>
      </c>
      <c r="E130" s="2" t="s">
        <v>13</v>
      </c>
      <c r="F130" s="4">
        <v>0.75</v>
      </c>
      <c r="J130" s="3" t="str">
        <f>IF(AND(Tabla11525[[#This Row],[Valor logrado]]&gt;=Tabla11525[[#This Row],[Meta]],Tabla11525[[#This Row],[Valor logrado]]&gt;0,Tabla11525[[#This Row],[Meta]]&gt;0),"Sí","No")</f>
        <v>No</v>
      </c>
    </row>
    <row r="131" spans="1:10" x14ac:dyDescent="0.25">
      <c r="A131" s="1" t="s">
        <v>272</v>
      </c>
      <c r="B131" s="1" t="s">
        <v>277</v>
      </c>
      <c r="C131" s="1" t="s">
        <v>279</v>
      </c>
      <c r="D131">
        <v>120014</v>
      </c>
      <c r="E131" s="2" t="s">
        <v>33</v>
      </c>
      <c r="F131" s="4">
        <v>0.65</v>
      </c>
      <c r="J131" s="3" t="str">
        <f>IF(AND(Tabla11525[[#This Row],[Valor logrado]]&gt;=Tabla11525[[#This Row],[Meta]],Tabla11525[[#This Row],[Valor logrado]]&gt;0,Tabla11525[[#This Row],[Meta]]&gt;0),"Sí","No")</f>
        <v>No</v>
      </c>
    </row>
    <row r="132" spans="1:10" x14ac:dyDescent="0.25">
      <c r="A132" s="1" t="s">
        <v>272</v>
      </c>
      <c r="B132" s="1" t="s">
        <v>280</v>
      </c>
      <c r="C132" s="1" t="s">
        <v>281</v>
      </c>
      <c r="D132">
        <v>120004</v>
      </c>
      <c r="E132" s="2" t="s">
        <v>13</v>
      </c>
      <c r="F132" s="4">
        <v>0.75</v>
      </c>
      <c r="J132" s="3" t="str">
        <f>IF(AND(Tabla11525[[#This Row],[Valor logrado]]&gt;=Tabla11525[[#This Row],[Meta]],Tabla11525[[#This Row],[Valor logrado]]&gt;0,Tabla11525[[#This Row],[Meta]]&gt;0),"Sí","No")</f>
        <v>No</v>
      </c>
    </row>
    <row r="133" spans="1:10" x14ac:dyDescent="0.25">
      <c r="A133" s="1" t="s">
        <v>272</v>
      </c>
      <c r="B133" s="1" t="s">
        <v>282</v>
      </c>
      <c r="C133" s="1" t="s">
        <v>283</v>
      </c>
      <c r="D133">
        <v>120001</v>
      </c>
      <c r="E133" s="2" t="s">
        <v>13</v>
      </c>
      <c r="F133" s="4">
        <v>0.85</v>
      </c>
      <c r="J133" s="3" t="str">
        <f>IF(AND(Tabla11525[[#This Row],[Valor logrado]]&gt;=Tabla11525[[#This Row],[Meta]],Tabla11525[[#This Row],[Valor logrado]]&gt;0,Tabla11525[[#This Row],[Meta]]&gt;0),"Sí","No")</f>
        <v>No</v>
      </c>
    </row>
    <row r="134" spans="1:10" x14ac:dyDescent="0.25">
      <c r="A134" s="1" t="s">
        <v>272</v>
      </c>
      <c r="B134" s="1" t="s">
        <v>284</v>
      </c>
      <c r="C134" s="1" t="s">
        <v>285</v>
      </c>
      <c r="D134">
        <v>120003</v>
      </c>
      <c r="E134" s="2" t="s">
        <v>13</v>
      </c>
      <c r="F134" s="4">
        <v>0.75</v>
      </c>
      <c r="J134" s="3" t="str">
        <f>IF(AND(Tabla11525[[#This Row],[Valor logrado]]&gt;=Tabla11525[[#This Row],[Meta]],Tabla11525[[#This Row],[Valor logrado]]&gt;0,Tabla11525[[#This Row],[Meta]]&gt;0),"Sí","No")</f>
        <v>No</v>
      </c>
    </row>
    <row r="135" spans="1:10" x14ac:dyDescent="0.25">
      <c r="A135" s="1" t="s">
        <v>272</v>
      </c>
      <c r="B135" s="1" t="s">
        <v>286</v>
      </c>
      <c r="C135" s="1" t="s">
        <v>287</v>
      </c>
      <c r="D135">
        <v>120002</v>
      </c>
      <c r="E135" s="2" t="s">
        <v>13</v>
      </c>
      <c r="F135" s="4">
        <v>0.85</v>
      </c>
      <c r="J135" s="3" t="str">
        <f>IF(AND(Tabla11525[[#This Row],[Valor logrado]]&gt;=Tabla11525[[#This Row],[Meta]],Tabla11525[[#This Row],[Valor logrado]]&gt;0,Tabla11525[[#This Row],[Meta]]&gt;0),"Sí","No")</f>
        <v>No</v>
      </c>
    </row>
    <row r="136" spans="1:10" x14ac:dyDescent="0.25">
      <c r="A136" s="1" t="s">
        <v>272</v>
      </c>
      <c r="B136" s="1" t="s">
        <v>288</v>
      </c>
      <c r="C136" s="1" t="s">
        <v>289</v>
      </c>
      <c r="D136">
        <v>120005</v>
      </c>
      <c r="E136" s="2" t="s">
        <v>13</v>
      </c>
      <c r="F136" s="4">
        <v>0.85</v>
      </c>
      <c r="J136" s="3" t="str">
        <f>IF(AND(Tabla11525[[#This Row],[Valor logrado]]&gt;=Tabla11525[[#This Row],[Meta]],Tabla11525[[#This Row],[Valor logrado]]&gt;0,Tabla11525[[#This Row],[Meta]]&gt;0),"Sí","No")</f>
        <v>No</v>
      </c>
    </row>
    <row r="137" spans="1:10" x14ac:dyDescent="0.25">
      <c r="A137" s="1" t="s">
        <v>272</v>
      </c>
      <c r="B137" s="1" t="s">
        <v>290</v>
      </c>
      <c r="C137" s="1" t="s">
        <v>291</v>
      </c>
      <c r="D137">
        <v>120009</v>
      </c>
      <c r="E137" s="2" t="s">
        <v>13</v>
      </c>
      <c r="F137" s="4">
        <v>0.75</v>
      </c>
      <c r="J137" s="3" t="str">
        <f>IF(AND(Tabla11525[[#This Row],[Valor logrado]]&gt;=Tabla11525[[#This Row],[Meta]],Tabla11525[[#This Row],[Valor logrado]]&gt;0,Tabla11525[[#This Row],[Meta]]&gt;0),"Sí","No")</f>
        <v>No</v>
      </c>
    </row>
    <row r="138" spans="1:10" x14ac:dyDescent="0.25">
      <c r="A138" s="1" t="s">
        <v>272</v>
      </c>
      <c r="B138" s="1" t="s">
        <v>292</v>
      </c>
      <c r="C138" s="1" t="s">
        <v>293</v>
      </c>
      <c r="D138">
        <v>120006</v>
      </c>
      <c r="E138" s="2" t="s">
        <v>13</v>
      </c>
      <c r="F138" s="4">
        <v>0.75</v>
      </c>
      <c r="J138" s="3" t="str">
        <f>IF(AND(Tabla11525[[#This Row],[Valor logrado]]&gt;=Tabla11525[[#This Row],[Meta]],Tabla11525[[#This Row],[Valor logrado]]&gt;0,Tabla11525[[#This Row],[Meta]]&gt;0),"Sí","No")</f>
        <v>No</v>
      </c>
    </row>
    <row r="139" spans="1:10" x14ac:dyDescent="0.25">
      <c r="A139" s="1" t="s">
        <v>272</v>
      </c>
      <c r="B139" s="1" t="s">
        <v>294</v>
      </c>
      <c r="C139" s="1" t="s">
        <v>295</v>
      </c>
      <c r="D139">
        <v>120011</v>
      </c>
      <c r="E139" s="2" t="s">
        <v>13</v>
      </c>
      <c r="F139" s="4">
        <v>0.75</v>
      </c>
      <c r="J139" s="3" t="str">
        <f>IF(AND(Tabla11525[[#This Row],[Valor logrado]]&gt;=Tabla11525[[#This Row],[Meta]],Tabla11525[[#This Row],[Valor logrado]]&gt;0,Tabla11525[[#This Row],[Meta]]&gt;0),"Sí","No")</f>
        <v>No</v>
      </c>
    </row>
    <row r="140" spans="1:10" x14ac:dyDescent="0.25">
      <c r="A140" s="1" t="s">
        <v>272</v>
      </c>
      <c r="B140" s="1" t="s">
        <v>296</v>
      </c>
      <c r="C140" s="1" t="s">
        <v>297</v>
      </c>
      <c r="D140">
        <v>120010</v>
      </c>
      <c r="E140" s="2" t="s">
        <v>13</v>
      </c>
      <c r="F140" s="4">
        <v>0.75</v>
      </c>
      <c r="J140" s="3" t="str">
        <f>IF(AND(Tabla11525[[#This Row],[Valor logrado]]&gt;=Tabla11525[[#This Row],[Meta]],Tabla11525[[#This Row],[Valor logrado]]&gt;0,Tabla11525[[#This Row],[Meta]]&gt;0),"Sí","No")</f>
        <v>No</v>
      </c>
    </row>
    <row r="141" spans="1:10" x14ac:dyDescent="0.25">
      <c r="A141" s="1" t="s">
        <v>272</v>
      </c>
      <c r="B141" s="1" t="s">
        <v>298</v>
      </c>
      <c r="C141" s="1" t="s">
        <v>299</v>
      </c>
      <c r="D141">
        <v>120012</v>
      </c>
      <c r="E141" s="2" t="s">
        <v>13</v>
      </c>
      <c r="F141" s="4">
        <v>0.65</v>
      </c>
      <c r="J141" s="3" t="str">
        <f>IF(AND(Tabla11525[[#This Row],[Valor logrado]]&gt;=Tabla11525[[#This Row],[Meta]],Tabla11525[[#This Row],[Valor logrado]]&gt;0,Tabla11525[[#This Row],[Meta]]&gt;0),"Sí","No")</f>
        <v>No</v>
      </c>
    </row>
    <row r="142" spans="1:10" x14ac:dyDescent="0.25">
      <c r="A142" s="1" t="s">
        <v>300</v>
      </c>
      <c r="B142" s="1" t="s">
        <v>301</v>
      </c>
      <c r="C142" s="1" t="s">
        <v>302</v>
      </c>
      <c r="D142">
        <v>130000</v>
      </c>
      <c r="E142" s="2" t="s">
        <v>91</v>
      </c>
      <c r="F142" s="4">
        <v>0.65</v>
      </c>
      <c r="J142" s="3" t="str">
        <f>IF(AND(Tabla11525[[#This Row],[Valor logrado]]&gt;=Tabla11525[[#This Row],[Meta]],Tabla11525[[#This Row],[Valor logrado]]&gt;0,Tabla11525[[#This Row],[Meta]]&gt;0),"Sí","No")</f>
        <v>No</v>
      </c>
    </row>
    <row r="143" spans="1:10" x14ac:dyDescent="0.25">
      <c r="A143" s="1" t="s">
        <v>300</v>
      </c>
      <c r="B143" s="1" t="s">
        <v>303</v>
      </c>
      <c r="C143" s="1" t="s">
        <v>304</v>
      </c>
      <c r="D143">
        <v>130005</v>
      </c>
      <c r="E143" s="2" t="s">
        <v>13</v>
      </c>
      <c r="F143" s="4">
        <v>0.85</v>
      </c>
      <c r="J143" s="3" t="str">
        <f>IF(AND(Tabla11525[[#This Row],[Valor logrado]]&gt;=Tabla11525[[#This Row],[Meta]],Tabla11525[[#This Row],[Valor logrado]]&gt;0,Tabla11525[[#This Row],[Meta]]&gt;0),"Sí","No")</f>
        <v>No</v>
      </c>
    </row>
    <row r="144" spans="1:10" x14ac:dyDescent="0.25">
      <c r="A144" s="1" t="s">
        <v>300</v>
      </c>
      <c r="B144" s="1" t="s">
        <v>305</v>
      </c>
      <c r="C144" s="1" t="s">
        <v>306</v>
      </c>
      <c r="D144">
        <v>130008</v>
      </c>
      <c r="E144" s="2" t="s">
        <v>13</v>
      </c>
      <c r="F144" s="4">
        <v>0.85</v>
      </c>
      <c r="J144" s="3" t="str">
        <f>IF(AND(Tabla11525[[#This Row],[Valor logrado]]&gt;=Tabla11525[[#This Row],[Meta]],Tabla11525[[#This Row],[Valor logrado]]&gt;0,Tabla11525[[#This Row],[Meta]]&gt;0),"Sí","No")</f>
        <v>No</v>
      </c>
    </row>
    <row r="145" spans="1:10" x14ac:dyDescent="0.25">
      <c r="A145" s="1" t="s">
        <v>300</v>
      </c>
      <c r="B145" s="1" t="s">
        <v>307</v>
      </c>
      <c r="C145" s="1" t="s">
        <v>308</v>
      </c>
      <c r="D145">
        <v>130003</v>
      </c>
      <c r="E145" s="2" t="s">
        <v>13</v>
      </c>
      <c r="F145" s="4">
        <v>0.85</v>
      </c>
      <c r="J145" s="3" t="str">
        <f>IF(AND(Tabla11525[[#This Row],[Valor logrado]]&gt;=Tabla11525[[#This Row],[Meta]],Tabla11525[[#This Row],[Valor logrado]]&gt;0,Tabla11525[[#This Row],[Meta]]&gt;0),"Sí","No")</f>
        <v>No</v>
      </c>
    </row>
    <row r="146" spans="1:10" x14ac:dyDescent="0.25">
      <c r="A146" s="1" t="s">
        <v>300</v>
      </c>
      <c r="B146" s="1" t="s">
        <v>309</v>
      </c>
      <c r="C146" s="1" t="s">
        <v>310</v>
      </c>
      <c r="D146">
        <v>130012</v>
      </c>
      <c r="E146" s="2" t="s">
        <v>13</v>
      </c>
      <c r="F146" s="4">
        <v>0.65</v>
      </c>
      <c r="J146" s="3" t="str">
        <f>IF(AND(Tabla11525[[#This Row],[Valor logrado]]&gt;=Tabla11525[[#This Row],[Meta]],Tabla11525[[#This Row],[Valor logrado]]&gt;0,Tabla11525[[#This Row],[Meta]]&gt;0),"Sí","No")</f>
        <v>No</v>
      </c>
    </row>
    <row r="147" spans="1:10" x14ac:dyDescent="0.25">
      <c r="A147" s="1" t="s">
        <v>300</v>
      </c>
      <c r="B147" s="1" t="s">
        <v>311</v>
      </c>
      <c r="C147" s="1" t="s">
        <v>312</v>
      </c>
      <c r="D147">
        <v>130007</v>
      </c>
      <c r="E147" s="2" t="s">
        <v>13</v>
      </c>
      <c r="F147" s="4">
        <v>0.75</v>
      </c>
      <c r="J147" s="3" t="str">
        <f>IF(AND(Tabla11525[[#This Row],[Valor logrado]]&gt;=Tabla11525[[#This Row],[Meta]],Tabla11525[[#This Row],[Valor logrado]]&gt;0,Tabla11525[[#This Row],[Meta]]&gt;0),"Sí","No")</f>
        <v>No</v>
      </c>
    </row>
    <row r="148" spans="1:10" x14ac:dyDescent="0.25">
      <c r="A148" s="1" t="s">
        <v>300</v>
      </c>
      <c r="B148" s="1" t="s">
        <v>313</v>
      </c>
      <c r="C148" s="1" t="s">
        <v>314</v>
      </c>
      <c r="D148">
        <v>130011</v>
      </c>
      <c r="E148" s="2" t="s">
        <v>13</v>
      </c>
      <c r="F148" s="4">
        <v>0.75</v>
      </c>
      <c r="J148" s="3" t="str">
        <f>IF(AND(Tabla11525[[#This Row],[Valor logrado]]&gt;=Tabla11525[[#This Row],[Meta]],Tabla11525[[#This Row],[Valor logrado]]&gt;0,Tabla11525[[#This Row],[Meta]]&gt;0),"Sí","No")</f>
        <v>No</v>
      </c>
    </row>
    <row r="149" spans="1:10" x14ac:dyDescent="0.25">
      <c r="A149" s="1" t="s">
        <v>300</v>
      </c>
      <c r="B149" s="1" t="s">
        <v>315</v>
      </c>
      <c r="C149" s="1" t="s">
        <v>316</v>
      </c>
      <c r="D149">
        <v>130010</v>
      </c>
      <c r="E149" s="2" t="s">
        <v>13</v>
      </c>
      <c r="F149" s="4">
        <v>0.75</v>
      </c>
      <c r="J149" s="3" t="str">
        <f>IF(AND(Tabla11525[[#This Row],[Valor logrado]]&gt;=Tabla11525[[#This Row],[Meta]],Tabla11525[[#This Row],[Valor logrado]]&gt;0,Tabla11525[[#This Row],[Meta]]&gt;0),"Sí","No")</f>
        <v>No</v>
      </c>
    </row>
    <row r="150" spans="1:10" x14ac:dyDescent="0.25">
      <c r="A150" s="1" t="s">
        <v>300</v>
      </c>
      <c r="B150" s="1" t="s">
        <v>317</v>
      </c>
      <c r="C150" s="1" t="s">
        <v>318</v>
      </c>
      <c r="D150">
        <v>130009</v>
      </c>
      <c r="E150" s="2" t="s">
        <v>13</v>
      </c>
      <c r="F150" s="4">
        <v>0.65</v>
      </c>
      <c r="J150" s="3" t="str">
        <f>IF(AND(Tabla11525[[#This Row],[Valor logrado]]&gt;=Tabla11525[[#This Row],[Meta]],Tabla11525[[#This Row],[Valor logrado]]&gt;0,Tabla11525[[#This Row],[Meta]]&gt;0),"Sí","No")</f>
        <v>No</v>
      </c>
    </row>
    <row r="151" spans="1:10" x14ac:dyDescent="0.25">
      <c r="A151" s="1" t="s">
        <v>300</v>
      </c>
      <c r="B151" s="1" t="s">
        <v>319</v>
      </c>
      <c r="C151" s="1" t="s">
        <v>320</v>
      </c>
      <c r="D151">
        <v>130004</v>
      </c>
      <c r="E151" s="2" t="s">
        <v>13</v>
      </c>
      <c r="F151" s="4">
        <v>0.75</v>
      </c>
      <c r="J151" s="3" t="str">
        <f>IF(AND(Tabla11525[[#This Row],[Valor logrado]]&gt;=Tabla11525[[#This Row],[Meta]],Tabla11525[[#This Row],[Valor logrado]]&gt;0,Tabla11525[[#This Row],[Meta]]&gt;0),"Sí","No")</f>
        <v>No</v>
      </c>
    </row>
    <row r="152" spans="1:10" x14ac:dyDescent="0.25">
      <c r="A152" s="1" t="s">
        <v>300</v>
      </c>
      <c r="B152" s="1" t="s">
        <v>321</v>
      </c>
      <c r="C152" s="1" t="s">
        <v>322</v>
      </c>
      <c r="D152">
        <v>130006</v>
      </c>
      <c r="E152" s="2" t="s">
        <v>13</v>
      </c>
      <c r="F152" s="4">
        <v>0.65</v>
      </c>
      <c r="J152" s="3" t="str">
        <f>IF(AND(Tabla11525[[#This Row],[Valor logrado]]&gt;=Tabla11525[[#This Row],[Meta]],Tabla11525[[#This Row],[Valor logrado]]&gt;0,Tabla11525[[#This Row],[Meta]]&gt;0),"Sí","No")</f>
        <v>No</v>
      </c>
    </row>
    <row r="153" spans="1:10" x14ac:dyDescent="0.25">
      <c r="A153" s="1" t="s">
        <v>300</v>
      </c>
      <c r="B153" s="1" t="s">
        <v>323</v>
      </c>
      <c r="C153" s="1" t="s">
        <v>324</v>
      </c>
      <c r="D153">
        <v>130002</v>
      </c>
      <c r="E153" s="2" t="s">
        <v>13</v>
      </c>
      <c r="F153" s="4">
        <v>0.85</v>
      </c>
      <c r="J153" s="3" t="str">
        <f>IF(AND(Tabla11525[[#This Row],[Valor logrado]]&gt;=Tabla11525[[#This Row],[Meta]],Tabla11525[[#This Row],[Valor logrado]]&gt;0,Tabla11525[[#This Row],[Meta]]&gt;0),"Sí","No")</f>
        <v>No</v>
      </c>
    </row>
    <row r="154" spans="1:10" x14ac:dyDescent="0.25">
      <c r="A154" s="1" t="s">
        <v>300</v>
      </c>
      <c r="B154" s="1" t="s">
        <v>325</v>
      </c>
      <c r="C154" s="1" t="s">
        <v>326</v>
      </c>
      <c r="D154">
        <v>130014</v>
      </c>
      <c r="E154" s="2" t="s">
        <v>13</v>
      </c>
      <c r="F154" s="4">
        <v>0.85</v>
      </c>
      <c r="J154" s="3" t="str">
        <f>IF(AND(Tabla11525[[#This Row],[Valor logrado]]&gt;=Tabla11525[[#This Row],[Meta]],Tabla11525[[#This Row],[Valor logrado]]&gt;0,Tabla11525[[#This Row],[Meta]]&gt;0),"Sí","No")</f>
        <v>No</v>
      </c>
    </row>
    <row r="155" spans="1:10" x14ac:dyDescent="0.25">
      <c r="A155" s="1" t="s">
        <v>300</v>
      </c>
      <c r="B155" s="1" t="s">
        <v>327</v>
      </c>
      <c r="C155" s="1" t="s">
        <v>328</v>
      </c>
      <c r="D155">
        <v>130015</v>
      </c>
      <c r="E155" s="2" t="s">
        <v>13</v>
      </c>
      <c r="F155" s="4">
        <v>0.85</v>
      </c>
      <c r="J155" s="3" t="str">
        <f>IF(AND(Tabla11525[[#This Row],[Valor logrado]]&gt;=Tabla11525[[#This Row],[Meta]],Tabla11525[[#This Row],[Valor logrado]]&gt;0,Tabla11525[[#This Row],[Meta]]&gt;0),"Sí","No")</f>
        <v>No</v>
      </c>
    </row>
    <row r="156" spans="1:10" x14ac:dyDescent="0.25">
      <c r="A156" s="1" t="s">
        <v>300</v>
      </c>
      <c r="B156" s="1" t="s">
        <v>329</v>
      </c>
      <c r="C156" s="1" t="s">
        <v>330</v>
      </c>
      <c r="D156">
        <v>130016</v>
      </c>
      <c r="E156" s="2" t="s">
        <v>13</v>
      </c>
      <c r="F156" s="4">
        <v>0.85</v>
      </c>
      <c r="J156" s="3" t="str">
        <f>IF(AND(Tabla11525[[#This Row],[Valor logrado]]&gt;=Tabla11525[[#This Row],[Meta]],Tabla11525[[#This Row],[Valor logrado]]&gt;0,Tabla11525[[#This Row],[Meta]]&gt;0),"Sí","No")</f>
        <v>No</v>
      </c>
    </row>
    <row r="157" spans="1:10" x14ac:dyDescent="0.25">
      <c r="A157" s="1" t="s">
        <v>300</v>
      </c>
      <c r="B157" s="1" t="s">
        <v>331</v>
      </c>
      <c r="C157" s="1" t="s">
        <v>332</v>
      </c>
      <c r="D157">
        <v>130017</v>
      </c>
      <c r="E157" s="2" t="s">
        <v>13</v>
      </c>
      <c r="F157" s="4">
        <v>0.85</v>
      </c>
      <c r="J157" s="3" t="str">
        <f>IF(AND(Tabla11525[[#This Row],[Valor logrado]]&gt;=Tabla11525[[#This Row],[Meta]],Tabla11525[[#This Row],[Valor logrado]]&gt;0,Tabla11525[[#This Row],[Meta]]&gt;0),"Sí","No")</f>
        <v>No</v>
      </c>
    </row>
    <row r="158" spans="1:10" x14ac:dyDescent="0.25">
      <c r="A158" s="1" t="s">
        <v>333</v>
      </c>
      <c r="B158" s="1" t="s">
        <v>334</v>
      </c>
      <c r="C158" s="1" t="s">
        <v>335</v>
      </c>
      <c r="D158">
        <v>140001</v>
      </c>
      <c r="E158" s="2" t="s">
        <v>13</v>
      </c>
      <c r="F158" s="4">
        <v>0.85</v>
      </c>
      <c r="J158" s="3" t="str">
        <f>IF(AND(Tabla11525[[#This Row],[Valor logrado]]&gt;=Tabla11525[[#This Row],[Meta]],Tabla11525[[#This Row],[Valor logrado]]&gt;0,Tabla11525[[#This Row],[Meta]]&gt;0),"Sí","No")</f>
        <v>No</v>
      </c>
    </row>
    <row r="159" spans="1:10" x14ac:dyDescent="0.25">
      <c r="A159" s="1" t="s">
        <v>333</v>
      </c>
      <c r="B159" s="1" t="s">
        <v>336</v>
      </c>
      <c r="C159" s="1" t="s">
        <v>337</v>
      </c>
      <c r="D159">
        <v>140003</v>
      </c>
      <c r="E159" s="2" t="s">
        <v>13</v>
      </c>
      <c r="F159" s="4">
        <v>0.85</v>
      </c>
      <c r="J159" s="3" t="str">
        <f>IF(AND(Tabla11525[[#This Row],[Valor logrado]]&gt;=Tabla11525[[#This Row],[Meta]],Tabla11525[[#This Row],[Valor logrado]]&gt;0,Tabla11525[[#This Row],[Meta]]&gt;0),"Sí","No")</f>
        <v>No</v>
      </c>
    </row>
    <row r="160" spans="1:10" x14ac:dyDescent="0.25">
      <c r="A160" s="1" t="s">
        <v>333</v>
      </c>
      <c r="B160" s="1" t="s">
        <v>338</v>
      </c>
      <c r="C160" s="1" t="s">
        <v>339</v>
      </c>
      <c r="D160">
        <v>140002</v>
      </c>
      <c r="E160" s="2" t="s">
        <v>13</v>
      </c>
      <c r="F160" s="4">
        <v>0.85</v>
      </c>
      <c r="J160" s="3" t="str">
        <f>IF(AND(Tabla11525[[#This Row],[Valor logrado]]&gt;=Tabla11525[[#This Row],[Meta]],Tabla11525[[#This Row],[Valor logrado]]&gt;0,Tabla11525[[#This Row],[Meta]]&gt;0),"Sí","No")</f>
        <v>No</v>
      </c>
    </row>
    <row r="161" spans="1:10" ht="25.5" x14ac:dyDescent="0.25">
      <c r="A161" s="1" t="s">
        <v>333</v>
      </c>
      <c r="B161" s="1" t="s">
        <v>340</v>
      </c>
      <c r="C161" s="1" t="s">
        <v>341</v>
      </c>
      <c r="D161">
        <v>140000</v>
      </c>
      <c r="E161" s="2" t="s">
        <v>91</v>
      </c>
      <c r="F161" s="4">
        <v>0.85</v>
      </c>
      <c r="J161" s="3" t="str">
        <f>IF(AND(Tabla11525[[#This Row],[Valor logrado]]&gt;=Tabla11525[[#This Row],[Meta]],Tabla11525[[#This Row],[Valor logrado]]&gt;0,Tabla11525[[#This Row],[Meta]]&gt;0),"Sí","No")</f>
        <v>No</v>
      </c>
    </row>
    <row r="162" spans="1:10" x14ac:dyDescent="0.25">
      <c r="A162" s="1" t="s">
        <v>342</v>
      </c>
      <c r="B162" s="1" t="s">
        <v>343</v>
      </c>
      <c r="C162" s="1" t="s">
        <v>344</v>
      </c>
      <c r="D162">
        <v>160001</v>
      </c>
      <c r="E162" s="2" t="s">
        <v>33</v>
      </c>
      <c r="F162" s="4">
        <v>0.85</v>
      </c>
      <c r="J162" s="3" t="str">
        <f>IF(AND(Tabla11525[[#This Row],[Valor logrado]]&gt;=Tabla11525[[#This Row],[Meta]],Tabla11525[[#This Row],[Valor logrado]]&gt;0,Tabla11525[[#This Row],[Meta]]&gt;0),"Sí","No")</f>
        <v>No</v>
      </c>
    </row>
    <row r="163" spans="1:10" x14ac:dyDescent="0.25">
      <c r="A163" s="1" t="s">
        <v>342</v>
      </c>
      <c r="B163" s="1" t="s">
        <v>343</v>
      </c>
      <c r="C163" s="1" t="s">
        <v>345</v>
      </c>
      <c r="D163">
        <v>160000</v>
      </c>
      <c r="E163" s="2" t="s">
        <v>16</v>
      </c>
      <c r="F163" s="4">
        <v>0.65</v>
      </c>
      <c r="J163" s="3" t="str">
        <f>IF(AND(Tabla11525[[#This Row],[Valor logrado]]&gt;=Tabla11525[[#This Row],[Meta]],Tabla11525[[#This Row],[Valor logrado]]&gt;0,Tabla11525[[#This Row],[Meta]]&gt;0),"Sí","No")</f>
        <v>No</v>
      </c>
    </row>
    <row r="164" spans="1:10" ht="25.5" x14ac:dyDescent="0.25">
      <c r="A164" s="1" t="s">
        <v>342</v>
      </c>
      <c r="B164" s="1" t="s">
        <v>346</v>
      </c>
      <c r="C164" s="1" t="s">
        <v>347</v>
      </c>
      <c r="D164">
        <v>160002</v>
      </c>
      <c r="E164" s="2" t="s">
        <v>13</v>
      </c>
      <c r="F164" s="4">
        <v>0.75</v>
      </c>
      <c r="J164" s="3" t="str">
        <f>IF(AND(Tabla11525[[#This Row],[Valor logrado]]&gt;=Tabla11525[[#This Row],[Meta]],Tabla11525[[#This Row],[Valor logrado]]&gt;0,Tabla11525[[#This Row],[Meta]]&gt;0),"Sí","No")</f>
        <v>No</v>
      </c>
    </row>
    <row r="165" spans="1:10" x14ac:dyDescent="0.25">
      <c r="A165" s="1" t="s">
        <v>342</v>
      </c>
      <c r="B165" s="1" t="s">
        <v>348</v>
      </c>
      <c r="C165" s="1" t="s">
        <v>349</v>
      </c>
      <c r="D165">
        <v>160007</v>
      </c>
      <c r="E165" s="2" t="s">
        <v>13</v>
      </c>
      <c r="F165" s="4">
        <v>0.65</v>
      </c>
      <c r="J165" s="3" t="str">
        <f>IF(AND(Tabla11525[[#This Row],[Valor logrado]]&gt;=Tabla11525[[#This Row],[Meta]],Tabla11525[[#This Row],[Valor logrado]]&gt;0,Tabla11525[[#This Row],[Meta]]&gt;0),"Sí","No")</f>
        <v>No</v>
      </c>
    </row>
    <row r="166" spans="1:10" ht="25.5" x14ac:dyDescent="0.25">
      <c r="A166" s="1" t="s">
        <v>342</v>
      </c>
      <c r="B166" s="1" t="s">
        <v>350</v>
      </c>
      <c r="C166" s="1" t="s">
        <v>351</v>
      </c>
      <c r="D166">
        <v>160005</v>
      </c>
      <c r="E166" s="2" t="s">
        <v>13</v>
      </c>
      <c r="F166" s="4">
        <v>0.65</v>
      </c>
      <c r="J166" s="3" t="str">
        <f>IF(AND(Tabla11525[[#This Row],[Valor logrado]]&gt;=Tabla11525[[#This Row],[Meta]],Tabla11525[[#This Row],[Valor logrado]]&gt;0,Tabla11525[[#This Row],[Meta]]&gt;0),"Sí","No")</f>
        <v>No</v>
      </c>
    </row>
    <row r="167" spans="1:10" x14ac:dyDescent="0.25">
      <c r="A167" s="1" t="s">
        <v>342</v>
      </c>
      <c r="B167" s="1" t="s">
        <v>352</v>
      </c>
      <c r="C167" s="1" t="s">
        <v>353</v>
      </c>
      <c r="D167">
        <v>160006</v>
      </c>
      <c r="E167" s="2" t="s">
        <v>13</v>
      </c>
      <c r="F167" s="4">
        <v>0.65</v>
      </c>
      <c r="J167" s="3" t="str">
        <f>IF(AND(Tabla11525[[#This Row],[Valor logrado]]&gt;=Tabla11525[[#This Row],[Meta]],Tabla11525[[#This Row],[Valor logrado]]&gt;0,Tabla11525[[#This Row],[Meta]]&gt;0),"Sí","No")</f>
        <v>No</v>
      </c>
    </row>
    <row r="168" spans="1:10" x14ac:dyDescent="0.25">
      <c r="A168" s="1" t="s">
        <v>342</v>
      </c>
      <c r="B168" s="1" t="s">
        <v>354</v>
      </c>
      <c r="C168" s="1" t="s">
        <v>355</v>
      </c>
      <c r="D168">
        <v>160004</v>
      </c>
      <c r="E168" s="2" t="s">
        <v>13</v>
      </c>
      <c r="F168" s="4">
        <v>0.65</v>
      </c>
      <c r="J168" s="3" t="str">
        <f>IF(AND(Tabla11525[[#This Row],[Valor logrado]]&gt;=Tabla11525[[#This Row],[Meta]],Tabla11525[[#This Row],[Valor logrado]]&gt;0,Tabla11525[[#This Row],[Meta]]&gt;0),"Sí","No")</f>
        <v>No</v>
      </c>
    </row>
    <row r="169" spans="1:10" ht="25.5" x14ac:dyDescent="0.25">
      <c r="A169" s="1" t="s">
        <v>342</v>
      </c>
      <c r="B169" s="1" t="s">
        <v>356</v>
      </c>
      <c r="C169" s="1" t="s">
        <v>357</v>
      </c>
      <c r="D169">
        <v>160003</v>
      </c>
      <c r="E169" s="2" t="s">
        <v>13</v>
      </c>
      <c r="F169" s="4">
        <v>0.65</v>
      </c>
      <c r="J169" s="3" t="str">
        <f>IF(AND(Tabla11525[[#This Row],[Valor logrado]]&gt;=Tabla11525[[#This Row],[Meta]],Tabla11525[[#This Row],[Valor logrado]]&gt;0,Tabla11525[[#This Row],[Meta]]&gt;0),"Sí","No")</f>
        <v>No</v>
      </c>
    </row>
    <row r="170" spans="1:10" x14ac:dyDescent="0.25">
      <c r="A170" s="1" t="s">
        <v>342</v>
      </c>
      <c r="B170" s="1" t="s">
        <v>358</v>
      </c>
      <c r="C170" s="1" t="s">
        <v>359</v>
      </c>
      <c r="D170">
        <v>160008</v>
      </c>
      <c r="E170" s="2" t="s">
        <v>13</v>
      </c>
      <c r="F170" s="4">
        <v>0.65</v>
      </c>
      <c r="J170" s="3" t="str">
        <f>IF(AND(Tabla11525[[#This Row],[Valor logrado]]&gt;=Tabla11525[[#This Row],[Meta]],Tabla11525[[#This Row],[Valor logrado]]&gt;0,Tabla11525[[#This Row],[Meta]]&gt;0),"Sí","No")</f>
        <v>No</v>
      </c>
    </row>
    <row r="171" spans="1:10" x14ac:dyDescent="0.25">
      <c r="A171" s="1" t="s">
        <v>360</v>
      </c>
      <c r="B171" s="1" t="s">
        <v>361</v>
      </c>
      <c r="C171" s="1" t="s">
        <v>362</v>
      </c>
      <c r="D171">
        <v>170003</v>
      </c>
      <c r="E171" s="2" t="s">
        <v>33</v>
      </c>
      <c r="F171" s="4">
        <v>0.75</v>
      </c>
      <c r="J171" s="3" t="str">
        <f>IF(AND(Tabla11525[[#This Row],[Valor logrado]]&gt;=Tabla11525[[#This Row],[Meta]],Tabla11525[[#This Row],[Valor logrado]]&gt;0,Tabla11525[[#This Row],[Meta]]&gt;0),"Sí","No")</f>
        <v>No</v>
      </c>
    </row>
    <row r="172" spans="1:10" x14ac:dyDescent="0.25">
      <c r="A172" s="1" t="s">
        <v>360</v>
      </c>
      <c r="B172" s="1" t="s">
        <v>361</v>
      </c>
      <c r="C172" s="1" t="s">
        <v>363</v>
      </c>
      <c r="D172">
        <v>170000</v>
      </c>
      <c r="E172" s="2" t="s">
        <v>16</v>
      </c>
      <c r="F172" s="4">
        <v>0.65</v>
      </c>
      <c r="J172" s="3" t="str">
        <f>IF(AND(Tabla11525[[#This Row],[Valor logrado]]&gt;=Tabla11525[[#This Row],[Meta]],Tabla11525[[#This Row],[Valor logrado]]&gt;0,Tabla11525[[#This Row],[Meta]]&gt;0),"Sí","No")</f>
        <v>No</v>
      </c>
    </row>
    <row r="173" spans="1:10" x14ac:dyDescent="0.25">
      <c r="A173" s="1" t="s">
        <v>360</v>
      </c>
      <c r="B173" s="1" t="s">
        <v>361</v>
      </c>
      <c r="C173" s="1" t="s">
        <v>364</v>
      </c>
      <c r="D173">
        <v>170002</v>
      </c>
      <c r="E173" s="2" t="s">
        <v>33</v>
      </c>
      <c r="F173" s="4">
        <v>0.65</v>
      </c>
      <c r="J173" s="3" t="str">
        <f>IF(AND(Tabla11525[[#This Row],[Valor logrado]]&gt;=Tabla11525[[#This Row],[Meta]],Tabla11525[[#This Row],[Valor logrado]]&gt;0,Tabla11525[[#This Row],[Meta]]&gt;0),"Sí","No")</f>
        <v>No</v>
      </c>
    </row>
    <row r="174" spans="1:10" x14ac:dyDescent="0.25">
      <c r="A174" s="1" t="s">
        <v>360</v>
      </c>
      <c r="B174" s="1" t="s">
        <v>361</v>
      </c>
      <c r="C174" s="1" t="s">
        <v>365</v>
      </c>
      <c r="D174">
        <v>170001</v>
      </c>
      <c r="E174" s="2" t="s">
        <v>33</v>
      </c>
      <c r="F174" s="4">
        <v>0.85</v>
      </c>
      <c r="J174" s="3" t="str">
        <f>IF(AND(Tabla11525[[#This Row],[Valor logrado]]&gt;=Tabla11525[[#This Row],[Meta]],Tabla11525[[#This Row],[Valor logrado]]&gt;0,Tabla11525[[#This Row],[Meta]]&gt;0),"Sí","No")</f>
        <v>No</v>
      </c>
    </row>
    <row r="175" spans="1:10" x14ac:dyDescent="0.25">
      <c r="A175" s="1" t="s">
        <v>366</v>
      </c>
      <c r="B175" s="1" t="s">
        <v>367</v>
      </c>
      <c r="C175" s="1" t="s">
        <v>368</v>
      </c>
      <c r="D175">
        <v>180000</v>
      </c>
      <c r="E175" s="2" t="s">
        <v>91</v>
      </c>
      <c r="F175" s="4">
        <v>0.75</v>
      </c>
      <c r="J175" s="3" t="str">
        <f>IF(AND(Tabla11525[[#This Row],[Valor logrado]]&gt;=Tabla11525[[#This Row],[Meta]],Tabla11525[[#This Row],[Valor logrado]]&gt;0,Tabla11525[[#This Row],[Meta]]&gt;0),"Sí","No")</f>
        <v>No</v>
      </c>
    </row>
    <row r="176" spans="1:10" ht="25.5" x14ac:dyDescent="0.25">
      <c r="A176" s="1" t="s">
        <v>366</v>
      </c>
      <c r="B176" s="1" t="s">
        <v>367</v>
      </c>
      <c r="C176" s="1" t="s">
        <v>369</v>
      </c>
      <c r="D176">
        <v>180005</v>
      </c>
      <c r="E176" s="2" t="s">
        <v>33</v>
      </c>
      <c r="F176" s="4">
        <v>0.75</v>
      </c>
      <c r="J176" s="3" t="str">
        <f>IF(AND(Tabla11525[[#This Row],[Valor logrado]]&gt;=Tabla11525[[#This Row],[Meta]],Tabla11525[[#This Row],[Valor logrado]]&gt;0,Tabla11525[[#This Row],[Meta]]&gt;0),"Sí","No")</f>
        <v>No</v>
      </c>
    </row>
    <row r="177" spans="1:10" x14ac:dyDescent="0.25">
      <c r="A177" s="1" t="s">
        <v>366</v>
      </c>
      <c r="B177" s="1" t="s">
        <v>370</v>
      </c>
      <c r="C177" s="1" t="s">
        <v>371</v>
      </c>
      <c r="D177">
        <v>180003</v>
      </c>
      <c r="E177" s="2" t="s">
        <v>13</v>
      </c>
      <c r="F177" s="4">
        <v>0.85</v>
      </c>
      <c r="J177" s="3" t="str">
        <f>IF(AND(Tabla11525[[#This Row],[Valor logrado]]&gt;=Tabla11525[[#This Row],[Meta]],Tabla11525[[#This Row],[Valor logrado]]&gt;0,Tabla11525[[#This Row],[Meta]]&gt;0),"Sí","No")</f>
        <v>No</v>
      </c>
    </row>
    <row r="178" spans="1:10" x14ac:dyDescent="0.25">
      <c r="A178" s="1" t="s">
        <v>366</v>
      </c>
      <c r="B178" s="1" t="s">
        <v>372</v>
      </c>
      <c r="C178" s="1" t="s">
        <v>373</v>
      </c>
      <c r="D178">
        <v>180001</v>
      </c>
      <c r="E178" s="2" t="s">
        <v>13</v>
      </c>
      <c r="F178" s="4">
        <v>0.85</v>
      </c>
      <c r="J178" s="3" t="str">
        <f>IF(AND(Tabla11525[[#This Row],[Valor logrado]]&gt;=Tabla11525[[#This Row],[Meta]],Tabla11525[[#This Row],[Valor logrado]]&gt;0,Tabla11525[[#This Row],[Meta]]&gt;0),"Sí","No")</f>
        <v>No</v>
      </c>
    </row>
    <row r="179" spans="1:10" x14ac:dyDescent="0.25">
      <c r="A179" s="1" t="s">
        <v>366</v>
      </c>
      <c r="B179" s="1" t="s">
        <v>374</v>
      </c>
      <c r="C179" s="1" t="s">
        <v>375</v>
      </c>
      <c r="D179">
        <v>180002</v>
      </c>
      <c r="E179" s="2" t="s">
        <v>13</v>
      </c>
      <c r="F179" s="4">
        <v>0.75</v>
      </c>
      <c r="J179" s="3" t="str">
        <f>IF(AND(Tabla11525[[#This Row],[Valor logrado]]&gt;=Tabla11525[[#This Row],[Meta]],Tabla11525[[#This Row],[Valor logrado]]&gt;0,Tabla11525[[#This Row],[Meta]]&gt;0),"Sí","No")</f>
        <v>No</v>
      </c>
    </row>
    <row r="180" spans="1:10" x14ac:dyDescent="0.25">
      <c r="A180" s="1" t="s">
        <v>376</v>
      </c>
      <c r="B180" s="1" t="s">
        <v>377</v>
      </c>
      <c r="C180" s="1" t="s">
        <v>378</v>
      </c>
      <c r="D180">
        <v>190000</v>
      </c>
      <c r="E180" s="2" t="s">
        <v>16</v>
      </c>
      <c r="F180" s="4">
        <v>0.75</v>
      </c>
      <c r="J180" s="3" t="str">
        <f>IF(AND(Tabla11525[[#This Row],[Valor logrado]]&gt;=Tabla11525[[#This Row],[Meta]],Tabla11525[[#This Row],[Valor logrado]]&gt;0,Tabla11525[[#This Row],[Meta]]&gt;0),"Sí","No")</f>
        <v>No</v>
      </c>
    </row>
    <row r="181" spans="1:10" x14ac:dyDescent="0.25">
      <c r="A181" s="1" t="s">
        <v>376</v>
      </c>
      <c r="B181" s="1" t="s">
        <v>379</v>
      </c>
      <c r="C181" s="1" t="s">
        <v>380</v>
      </c>
      <c r="D181">
        <v>190006</v>
      </c>
      <c r="E181" s="2" t="s">
        <v>33</v>
      </c>
      <c r="F181" s="4">
        <v>0.75</v>
      </c>
      <c r="J181" s="3" t="str">
        <f>IF(AND(Tabla11525[[#This Row],[Valor logrado]]&gt;=Tabla11525[[#This Row],[Meta]],Tabla11525[[#This Row],[Valor logrado]]&gt;0,Tabla11525[[#This Row],[Meta]]&gt;0),"Sí","No")</f>
        <v>No</v>
      </c>
    </row>
    <row r="182" spans="1:10" x14ac:dyDescent="0.25">
      <c r="A182" s="1" t="s">
        <v>376</v>
      </c>
      <c r="B182" s="1" t="s">
        <v>379</v>
      </c>
      <c r="C182" s="1" t="s">
        <v>381</v>
      </c>
      <c r="D182">
        <v>190003</v>
      </c>
      <c r="E182" s="2" t="s">
        <v>13</v>
      </c>
      <c r="F182" s="4">
        <v>0.75</v>
      </c>
      <c r="J182" s="3" t="str">
        <f>IF(AND(Tabla11525[[#This Row],[Valor logrado]]&gt;=Tabla11525[[#This Row],[Meta]],Tabla11525[[#This Row],[Valor logrado]]&gt;0,Tabla11525[[#This Row],[Meta]]&gt;0),"Sí","No")</f>
        <v>No</v>
      </c>
    </row>
    <row r="183" spans="1:10" x14ac:dyDescent="0.25">
      <c r="A183" s="1" t="s">
        <v>376</v>
      </c>
      <c r="B183" s="1" t="s">
        <v>382</v>
      </c>
      <c r="C183" s="1" t="s">
        <v>383</v>
      </c>
      <c r="D183">
        <v>190002</v>
      </c>
      <c r="E183" s="2" t="s">
        <v>13</v>
      </c>
      <c r="F183" s="4">
        <v>0.75</v>
      </c>
      <c r="J183" s="3" t="str">
        <f>IF(AND(Tabla11525[[#This Row],[Valor logrado]]&gt;=Tabla11525[[#This Row],[Meta]],Tabla11525[[#This Row],[Valor logrado]]&gt;0,Tabla11525[[#This Row],[Meta]]&gt;0),"Sí","No")</f>
        <v>No</v>
      </c>
    </row>
    <row r="184" spans="1:10" x14ac:dyDescent="0.25">
      <c r="A184" s="1" t="s">
        <v>376</v>
      </c>
      <c r="B184" s="1" t="s">
        <v>384</v>
      </c>
      <c r="C184" s="1" t="s">
        <v>385</v>
      </c>
      <c r="D184">
        <v>190001</v>
      </c>
      <c r="E184" s="2" t="s">
        <v>13</v>
      </c>
      <c r="F184" s="4">
        <v>0.85</v>
      </c>
      <c r="J184" s="3" t="str">
        <f>IF(AND(Tabla11525[[#This Row],[Valor logrado]]&gt;=Tabla11525[[#This Row],[Meta]],Tabla11525[[#This Row],[Valor logrado]]&gt;0,Tabla11525[[#This Row],[Meta]]&gt;0),"Sí","No")</f>
        <v>No</v>
      </c>
    </row>
    <row r="185" spans="1:10" x14ac:dyDescent="0.25">
      <c r="A185" s="1" t="s">
        <v>386</v>
      </c>
      <c r="B185" s="1" t="s">
        <v>387</v>
      </c>
      <c r="C185" s="1" t="s">
        <v>388</v>
      </c>
      <c r="D185">
        <v>200004</v>
      </c>
      <c r="E185" s="2" t="s">
        <v>33</v>
      </c>
      <c r="F185" s="4">
        <v>0.85</v>
      </c>
      <c r="J185" s="3" t="str">
        <f>IF(AND(Tabla11525[[#This Row],[Valor logrado]]&gt;=Tabla11525[[#This Row],[Meta]],Tabla11525[[#This Row],[Valor logrado]]&gt;0,Tabla11525[[#This Row],[Meta]]&gt;0),"Sí","No")</f>
        <v>No</v>
      </c>
    </row>
    <row r="186" spans="1:10" x14ac:dyDescent="0.25">
      <c r="A186" s="1" t="s">
        <v>386</v>
      </c>
      <c r="B186" s="1" t="s">
        <v>387</v>
      </c>
      <c r="C186" s="1" t="s">
        <v>389</v>
      </c>
      <c r="D186">
        <v>200003</v>
      </c>
      <c r="E186" s="2" t="s">
        <v>33</v>
      </c>
      <c r="F186" s="4">
        <v>0.85</v>
      </c>
      <c r="J186" s="3" t="str">
        <f>IF(AND(Tabla11525[[#This Row],[Valor logrado]]&gt;=Tabla11525[[#This Row],[Meta]],Tabla11525[[#This Row],[Valor logrado]]&gt;0,Tabla11525[[#This Row],[Meta]]&gt;0),"Sí","No")</f>
        <v>No</v>
      </c>
    </row>
    <row r="187" spans="1:10" x14ac:dyDescent="0.25">
      <c r="A187" s="1" t="s">
        <v>386</v>
      </c>
      <c r="B187" s="1" t="s">
        <v>387</v>
      </c>
      <c r="C187" s="1" t="s">
        <v>390</v>
      </c>
      <c r="D187">
        <v>200000</v>
      </c>
      <c r="E187" s="2" t="s">
        <v>16</v>
      </c>
      <c r="F187" s="4">
        <v>0.65</v>
      </c>
      <c r="J187" s="3" t="str">
        <f>IF(AND(Tabla11525[[#This Row],[Valor logrado]]&gt;=Tabla11525[[#This Row],[Meta]],Tabla11525[[#This Row],[Valor logrado]]&gt;0,Tabla11525[[#This Row],[Meta]]&gt;0),"Sí","No")</f>
        <v>No</v>
      </c>
    </row>
    <row r="188" spans="1:10" x14ac:dyDescent="0.25">
      <c r="A188" s="1" t="s">
        <v>386</v>
      </c>
      <c r="B188" s="1" t="s">
        <v>387</v>
      </c>
      <c r="C188" s="1" t="s">
        <v>391</v>
      </c>
      <c r="D188">
        <v>200001</v>
      </c>
      <c r="E188" s="2" t="s">
        <v>33</v>
      </c>
      <c r="F188" s="4">
        <v>0.85</v>
      </c>
      <c r="J188" s="3" t="str">
        <f>IF(AND(Tabla11525[[#This Row],[Valor logrado]]&gt;=Tabla11525[[#This Row],[Meta]],Tabla11525[[#This Row],[Valor logrado]]&gt;0,Tabla11525[[#This Row],[Meta]]&gt;0),"Sí","No")</f>
        <v>No</v>
      </c>
    </row>
    <row r="189" spans="1:10" x14ac:dyDescent="0.25">
      <c r="A189" s="1" t="s">
        <v>386</v>
      </c>
      <c r="B189" s="1" t="s">
        <v>387</v>
      </c>
      <c r="C189" s="1" t="s">
        <v>392</v>
      </c>
      <c r="D189">
        <v>200002</v>
      </c>
      <c r="E189" s="2" t="s">
        <v>33</v>
      </c>
      <c r="F189" s="4">
        <v>0.75</v>
      </c>
      <c r="J189" s="3" t="str">
        <f>IF(AND(Tabla11525[[#This Row],[Valor logrado]]&gt;=Tabla11525[[#This Row],[Meta]],Tabla11525[[#This Row],[Valor logrado]]&gt;0,Tabla11525[[#This Row],[Meta]]&gt;0),"Sí","No")</f>
        <v>No</v>
      </c>
    </row>
    <row r="190" spans="1:10" x14ac:dyDescent="0.25">
      <c r="A190" s="1" t="s">
        <v>386</v>
      </c>
      <c r="B190" s="1" t="s">
        <v>393</v>
      </c>
      <c r="C190" s="1" t="s">
        <v>394</v>
      </c>
      <c r="D190">
        <v>200010</v>
      </c>
      <c r="E190" s="2" t="s">
        <v>13</v>
      </c>
      <c r="F190" s="4">
        <v>0.85</v>
      </c>
      <c r="J190" s="3" t="str">
        <f>IF(AND(Tabla11525[[#This Row],[Valor logrado]]&gt;=Tabla11525[[#This Row],[Meta]],Tabla11525[[#This Row],[Valor logrado]]&gt;0,Tabla11525[[#This Row],[Meta]]&gt;0),"Sí","No")</f>
        <v>No</v>
      </c>
    </row>
    <row r="191" spans="1:10" x14ac:dyDescent="0.25">
      <c r="A191" s="1" t="s">
        <v>386</v>
      </c>
      <c r="B191" s="1" t="s">
        <v>395</v>
      </c>
      <c r="C191" s="1" t="s">
        <v>396</v>
      </c>
      <c r="D191">
        <v>200007</v>
      </c>
      <c r="E191" s="2" t="s">
        <v>13</v>
      </c>
      <c r="F191" s="4">
        <v>0.75</v>
      </c>
      <c r="J191" s="3" t="str">
        <f>IF(AND(Tabla11525[[#This Row],[Valor logrado]]&gt;=Tabla11525[[#This Row],[Meta]],Tabla11525[[#This Row],[Valor logrado]]&gt;0,Tabla11525[[#This Row],[Meta]]&gt;0),"Sí","No")</f>
        <v>No</v>
      </c>
    </row>
    <row r="192" spans="1:10" x14ac:dyDescent="0.25">
      <c r="A192" s="1" t="s">
        <v>386</v>
      </c>
      <c r="B192" s="1" t="s">
        <v>397</v>
      </c>
      <c r="C192" s="1" t="s">
        <v>398</v>
      </c>
      <c r="D192">
        <v>200009</v>
      </c>
      <c r="E192" s="2" t="s">
        <v>13</v>
      </c>
      <c r="F192" s="4">
        <v>0.85</v>
      </c>
      <c r="J192" s="3" t="str">
        <f>IF(AND(Tabla11525[[#This Row],[Valor logrado]]&gt;=Tabla11525[[#This Row],[Meta]],Tabla11525[[#This Row],[Valor logrado]]&gt;0,Tabla11525[[#This Row],[Meta]]&gt;0),"Sí","No")</f>
        <v>No</v>
      </c>
    </row>
    <row r="193" spans="1:10" x14ac:dyDescent="0.25">
      <c r="A193" s="1" t="s">
        <v>386</v>
      </c>
      <c r="B193" s="1" t="s">
        <v>399</v>
      </c>
      <c r="C193" s="1" t="s">
        <v>400</v>
      </c>
      <c r="D193">
        <v>200011</v>
      </c>
      <c r="E193" s="2" t="s">
        <v>13</v>
      </c>
      <c r="F193" s="4">
        <v>0.85</v>
      </c>
      <c r="J193" s="3" t="str">
        <f>IF(AND(Tabla11525[[#This Row],[Valor logrado]]&gt;=Tabla11525[[#This Row],[Meta]],Tabla11525[[#This Row],[Valor logrado]]&gt;0,Tabla11525[[#This Row],[Meta]]&gt;0),"Sí","No")</f>
        <v>No</v>
      </c>
    </row>
    <row r="194" spans="1:10" x14ac:dyDescent="0.25">
      <c r="A194" s="1" t="s">
        <v>386</v>
      </c>
      <c r="B194" s="1" t="s">
        <v>401</v>
      </c>
      <c r="C194" s="1" t="s">
        <v>402</v>
      </c>
      <c r="D194">
        <v>200008</v>
      </c>
      <c r="E194" s="2" t="s">
        <v>13</v>
      </c>
      <c r="F194" s="4">
        <v>0.65</v>
      </c>
      <c r="J194" s="3" t="str">
        <f>IF(AND(Tabla11525[[#This Row],[Valor logrado]]&gt;=Tabla11525[[#This Row],[Meta]],Tabla11525[[#This Row],[Valor logrado]]&gt;0,Tabla11525[[#This Row],[Meta]]&gt;0),"Sí","No")</f>
        <v>No</v>
      </c>
    </row>
    <row r="195" spans="1:10" x14ac:dyDescent="0.25">
      <c r="A195" s="1" t="s">
        <v>386</v>
      </c>
      <c r="B195" s="1" t="s">
        <v>403</v>
      </c>
      <c r="C195" s="1" t="s">
        <v>404</v>
      </c>
      <c r="D195">
        <v>200005</v>
      </c>
      <c r="E195" s="2" t="s">
        <v>13</v>
      </c>
      <c r="F195" s="4">
        <v>0.65</v>
      </c>
      <c r="J195" s="3" t="str">
        <f>IF(AND(Tabla11525[[#This Row],[Valor logrado]]&gt;=Tabla11525[[#This Row],[Meta]],Tabla11525[[#This Row],[Valor logrado]]&gt;0,Tabla11525[[#This Row],[Meta]]&gt;0),"Sí","No")</f>
        <v>No</v>
      </c>
    </row>
    <row r="196" spans="1:10" ht="25.5" x14ac:dyDescent="0.25">
      <c r="A196" s="1" t="s">
        <v>386</v>
      </c>
      <c r="B196" s="1" t="s">
        <v>405</v>
      </c>
      <c r="C196" s="1" t="s">
        <v>406</v>
      </c>
      <c r="D196">
        <v>200006</v>
      </c>
      <c r="E196" s="2" t="s">
        <v>13</v>
      </c>
      <c r="F196" s="4">
        <v>0.75</v>
      </c>
      <c r="J196" s="3" t="str">
        <f>IF(AND(Tabla11525[[#This Row],[Valor logrado]]&gt;=Tabla11525[[#This Row],[Meta]],Tabla11525[[#This Row],[Valor logrado]]&gt;0,Tabla11525[[#This Row],[Meta]]&gt;0),"Sí","No")</f>
        <v>No</v>
      </c>
    </row>
    <row r="197" spans="1:10" x14ac:dyDescent="0.25">
      <c r="A197" s="1" t="s">
        <v>386</v>
      </c>
      <c r="B197" s="1" t="s">
        <v>407</v>
      </c>
      <c r="C197" s="1" t="s">
        <v>408</v>
      </c>
      <c r="D197">
        <v>200012</v>
      </c>
      <c r="E197" s="2" t="s">
        <v>13</v>
      </c>
      <c r="F197" s="4">
        <v>0.65</v>
      </c>
      <c r="J197" s="3" t="str">
        <f>IF(AND(Tabla11525[[#This Row],[Valor logrado]]&gt;=Tabla11525[[#This Row],[Meta]],Tabla11525[[#This Row],[Valor logrado]]&gt;0,Tabla11525[[#This Row],[Meta]]&gt;0),"Sí","No")</f>
        <v>No</v>
      </c>
    </row>
    <row r="198" spans="1:10" x14ac:dyDescent="0.25">
      <c r="A198" s="1" t="s">
        <v>409</v>
      </c>
      <c r="B198" s="1" t="s">
        <v>410</v>
      </c>
      <c r="C198" s="1" t="s">
        <v>411</v>
      </c>
      <c r="D198">
        <v>210000</v>
      </c>
      <c r="E198" s="2" t="s">
        <v>16</v>
      </c>
      <c r="F198" s="4">
        <v>0.75</v>
      </c>
      <c r="J198" s="3" t="str">
        <f>IF(AND(Tabla11525[[#This Row],[Valor logrado]]&gt;=Tabla11525[[#This Row],[Meta]],Tabla11525[[#This Row],[Valor logrado]]&gt;0,Tabla11525[[#This Row],[Meta]]&gt;0),"Sí","No")</f>
        <v>No</v>
      </c>
    </row>
    <row r="199" spans="1:10" x14ac:dyDescent="0.25">
      <c r="A199" s="1" t="s">
        <v>409</v>
      </c>
      <c r="B199" s="1" t="s">
        <v>412</v>
      </c>
      <c r="C199" s="1" t="s">
        <v>413</v>
      </c>
      <c r="D199">
        <v>210011</v>
      </c>
      <c r="E199" s="2" t="s">
        <v>13</v>
      </c>
      <c r="F199" s="4">
        <v>0.85</v>
      </c>
      <c r="J199" s="3" t="str">
        <f>IF(AND(Tabla11525[[#This Row],[Valor logrado]]&gt;=Tabla11525[[#This Row],[Meta]],Tabla11525[[#This Row],[Valor logrado]]&gt;0,Tabla11525[[#This Row],[Meta]]&gt;0),"Sí","No")</f>
        <v>No</v>
      </c>
    </row>
    <row r="200" spans="1:10" x14ac:dyDescent="0.25">
      <c r="A200" s="1" t="s">
        <v>409</v>
      </c>
      <c r="B200" s="1" t="s">
        <v>414</v>
      </c>
      <c r="C200" s="1" t="s">
        <v>415</v>
      </c>
      <c r="D200">
        <v>210010</v>
      </c>
      <c r="E200" s="2" t="s">
        <v>13</v>
      </c>
      <c r="F200" s="4">
        <v>0.85</v>
      </c>
      <c r="J200" s="3" t="str">
        <f>IF(AND(Tabla11525[[#This Row],[Valor logrado]]&gt;=Tabla11525[[#This Row],[Meta]],Tabla11525[[#This Row],[Valor logrado]]&gt;0,Tabla11525[[#This Row],[Meta]]&gt;0),"Sí","No")</f>
        <v>No</v>
      </c>
    </row>
    <row r="201" spans="1:10" x14ac:dyDescent="0.25">
      <c r="A201" s="1" t="s">
        <v>409</v>
      </c>
      <c r="B201" s="1" t="s">
        <v>416</v>
      </c>
      <c r="C201" s="1" t="s">
        <v>417</v>
      </c>
      <c r="D201">
        <v>210002</v>
      </c>
      <c r="E201" s="2" t="s">
        <v>13</v>
      </c>
      <c r="F201" s="4">
        <v>0.85</v>
      </c>
      <c r="J201" s="3" t="str">
        <f>IF(AND(Tabla11525[[#This Row],[Valor logrado]]&gt;=Tabla11525[[#This Row],[Meta]],Tabla11525[[#This Row],[Valor logrado]]&gt;0,Tabla11525[[#This Row],[Meta]]&gt;0),"Sí","No")</f>
        <v>No</v>
      </c>
    </row>
    <row r="202" spans="1:10" x14ac:dyDescent="0.25">
      <c r="A202" s="1" t="s">
        <v>409</v>
      </c>
      <c r="B202" s="1" t="s">
        <v>418</v>
      </c>
      <c r="C202" s="1" t="s">
        <v>419</v>
      </c>
      <c r="D202">
        <v>210006</v>
      </c>
      <c r="E202" s="2" t="s">
        <v>13</v>
      </c>
      <c r="F202" s="4">
        <v>0.75</v>
      </c>
      <c r="J202" s="3" t="str">
        <f>IF(AND(Tabla11525[[#This Row],[Valor logrado]]&gt;=Tabla11525[[#This Row],[Meta]],Tabla11525[[#This Row],[Valor logrado]]&gt;0,Tabla11525[[#This Row],[Meta]]&gt;0),"Sí","No")</f>
        <v>No</v>
      </c>
    </row>
    <row r="203" spans="1:10" x14ac:dyDescent="0.25">
      <c r="A203" s="1" t="s">
        <v>409</v>
      </c>
      <c r="B203" s="1" t="s">
        <v>420</v>
      </c>
      <c r="C203" s="1" t="s">
        <v>421</v>
      </c>
      <c r="D203">
        <v>210007</v>
      </c>
      <c r="E203" s="2" t="s">
        <v>13</v>
      </c>
      <c r="F203" s="4">
        <v>0.75</v>
      </c>
      <c r="J203" s="3" t="str">
        <f>IF(AND(Tabla11525[[#This Row],[Valor logrado]]&gt;=Tabla11525[[#This Row],[Meta]],Tabla11525[[#This Row],[Valor logrado]]&gt;0,Tabla11525[[#This Row],[Meta]]&gt;0),"Sí","No")</f>
        <v>No</v>
      </c>
    </row>
    <row r="204" spans="1:10" x14ac:dyDescent="0.25">
      <c r="A204" s="1" t="s">
        <v>409</v>
      </c>
      <c r="B204" s="1" t="s">
        <v>422</v>
      </c>
      <c r="C204" s="1" t="s">
        <v>423</v>
      </c>
      <c r="D204">
        <v>210004</v>
      </c>
      <c r="E204" s="2" t="s">
        <v>13</v>
      </c>
      <c r="F204" s="4">
        <v>0.85</v>
      </c>
      <c r="J204" s="3" t="str">
        <f>IF(AND(Tabla11525[[#This Row],[Valor logrado]]&gt;=Tabla11525[[#This Row],[Meta]],Tabla11525[[#This Row],[Valor logrado]]&gt;0,Tabla11525[[#This Row],[Meta]]&gt;0),"Sí","No")</f>
        <v>No</v>
      </c>
    </row>
    <row r="205" spans="1:10" x14ac:dyDescent="0.25">
      <c r="A205" s="1" t="s">
        <v>409</v>
      </c>
      <c r="B205" s="1" t="s">
        <v>424</v>
      </c>
      <c r="C205" s="1" t="s">
        <v>425</v>
      </c>
      <c r="D205">
        <v>210005</v>
      </c>
      <c r="E205" s="2" t="s">
        <v>13</v>
      </c>
      <c r="F205" s="4">
        <v>0.75</v>
      </c>
      <c r="J205" s="3" t="str">
        <f>IF(AND(Tabla11525[[#This Row],[Valor logrado]]&gt;=Tabla11525[[#This Row],[Meta]],Tabla11525[[#This Row],[Valor logrado]]&gt;0,Tabla11525[[#This Row],[Meta]]&gt;0),"Sí","No")</f>
        <v>No</v>
      </c>
    </row>
    <row r="206" spans="1:10" x14ac:dyDescent="0.25">
      <c r="A206" s="1" t="s">
        <v>409</v>
      </c>
      <c r="B206" s="1" t="s">
        <v>426</v>
      </c>
      <c r="C206" s="1" t="s">
        <v>427</v>
      </c>
      <c r="D206">
        <v>210013</v>
      </c>
      <c r="E206" s="2" t="s">
        <v>13</v>
      </c>
      <c r="F206" s="4">
        <v>0.75</v>
      </c>
      <c r="J206" s="3" t="str">
        <f>IF(AND(Tabla11525[[#This Row],[Valor logrado]]&gt;=Tabla11525[[#This Row],[Meta]],Tabla11525[[#This Row],[Valor logrado]]&gt;0,Tabla11525[[#This Row],[Meta]]&gt;0),"Sí","No")</f>
        <v>No</v>
      </c>
    </row>
    <row r="207" spans="1:10" x14ac:dyDescent="0.25">
      <c r="A207" s="1" t="s">
        <v>409</v>
      </c>
      <c r="B207" s="1" t="s">
        <v>428</v>
      </c>
      <c r="C207" s="1" t="s">
        <v>429</v>
      </c>
      <c r="D207">
        <v>210003</v>
      </c>
      <c r="E207" s="2" t="s">
        <v>13</v>
      </c>
      <c r="F207" s="4">
        <v>0.75</v>
      </c>
      <c r="J207" s="3" t="str">
        <f>IF(AND(Tabla11525[[#This Row],[Valor logrado]]&gt;=Tabla11525[[#This Row],[Meta]],Tabla11525[[#This Row],[Valor logrado]]&gt;0,Tabla11525[[#This Row],[Meta]]&gt;0),"Sí","No")</f>
        <v>No</v>
      </c>
    </row>
    <row r="208" spans="1:10" x14ac:dyDescent="0.25">
      <c r="A208" s="1" t="s">
        <v>409</v>
      </c>
      <c r="B208" s="1" t="s">
        <v>430</v>
      </c>
      <c r="C208" s="1" t="s">
        <v>431</v>
      </c>
      <c r="D208">
        <v>210012</v>
      </c>
      <c r="E208" s="2" t="s">
        <v>13</v>
      </c>
      <c r="F208" s="4">
        <v>0.75</v>
      </c>
      <c r="J208" s="3" t="str">
        <f>IF(AND(Tabla11525[[#This Row],[Valor logrado]]&gt;=Tabla11525[[#This Row],[Meta]],Tabla11525[[#This Row],[Valor logrado]]&gt;0,Tabla11525[[#This Row],[Meta]]&gt;0),"Sí","No")</f>
        <v>No</v>
      </c>
    </row>
    <row r="209" spans="1:10" x14ac:dyDescent="0.25">
      <c r="A209" s="1" t="s">
        <v>409</v>
      </c>
      <c r="B209" s="1" t="s">
        <v>432</v>
      </c>
      <c r="C209" s="1" t="s">
        <v>433</v>
      </c>
      <c r="D209">
        <v>210001</v>
      </c>
      <c r="E209" s="2" t="s">
        <v>13</v>
      </c>
      <c r="F209" s="4">
        <v>0.85</v>
      </c>
      <c r="J209" s="3" t="str">
        <f>IF(AND(Tabla11525[[#This Row],[Valor logrado]]&gt;=Tabla11525[[#This Row],[Meta]],Tabla11525[[#This Row],[Valor logrado]]&gt;0,Tabla11525[[#This Row],[Meta]]&gt;0),"Sí","No")</f>
        <v>No</v>
      </c>
    </row>
    <row r="210" spans="1:10" x14ac:dyDescent="0.25">
      <c r="A210" s="1" t="s">
        <v>409</v>
      </c>
      <c r="B210" s="1" t="s">
        <v>434</v>
      </c>
      <c r="C210" s="1" t="s">
        <v>435</v>
      </c>
      <c r="D210">
        <v>210009</v>
      </c>
      <c r="E210" s="2" t="s">
        <v>13</v>
      </c>
      <c r="F210" s="4">
        <v>0.85</v>
      </c>
      <c r="J210" s="3" t="str">
        <f>IF(AND(Tabla11525[[#This Row],[Valor logrado]]&gt;=Tabla11525[[#This Row],[Meta]],Tabla11525[[#This Row],[Valor logrado]]&gt;0,Tabla11525[[#This Row],[Meta]]&gt;0),"Sí","No")</f>
        <v>No</v>
      </c>
    </row>
    <row r="211" spans="1:10" x14ac:dyDescent="0.25">
      <c r="A211" s="1" t="s">
        <v>409</v>
      </c>
      <c r="B211" s="1" t="s">
        <v>436</v>
      </c>
      <c r="C211" s="1" t="s">
        <v>437</v>
      </c>
      <c r="D211">
        <v>210008</v>
      </c>
      <c r="E211" s="2" t="s">
        <v>13</v>
      </c>
      <c r="F211" s="4">
        <v>0.75</v>
      </c>
      <c r="J211" s="3" t="str">
        <f>IF(AND(Tabla11525[[#This Row],[Valor logrado]]&gt;=Tabla11525[[#This Row],[Meta]],Tabla11525[[#This Row],[Valor logrado]]&gt;0,Tabla11525[[#This Row],[Meta]]&gt;0),"Sí","No")</f>
        <v>No</v>
      </c>
    </row>
    <row r="212" spans="1:10" x14ac:dyDescent="0.25">
      <c r="A212" s="1" t="s">
        <v>409</v>
      </c>
      <c r="B212" s="1" t="s">
        <v>438</v>
      </c>
      <c r="C212" s="1" t="s">
        <v>439</v>
      </c>
      <c r="D212">
        <v>210014</v>
      </c>
      <c r="E212" s="2" t="s">
        <v>13</v>
      </c>
      <c r="F212" s="4">
        <v>0.75</v>
      </c>
      <c r="J212" s="3" t="str">
        <f>IF(AND(Tabla11525[[#This Row],[Valor logrado]]&gt;=Tabla11525[[#This Row],[Meta]],Tabla11525[[#This Row],[Valor logrado]]&gt;0,Tabla11525[[#This Row],[Meta]]&gt;0),"Sí","No")</f>
        <v>No</v>
      </c>
    </row>
    <row r="213" spans="1:10" x14ac:dyDescent="0.25">
      <c r="A213" s="1" t="s">
        <v>440</v>
      </c>
      <c r="B213" s="1" t="s">
        <v>441</v>
      </c>
      <c r="C213" s="1" t="s">
        <v>442</v>
      </c>
      <c r="D213">
        <v>220001</v>
      </c>
      <c r="E213" s="2" t="s">
        <v>33</v>
      </c>
      <c r="F213" s="4">
        <v>0.85</v>
      </c>
      <c r="J213" s="3" t="str">
        <f>IF(AND(Tabla11525[[#This Row],[Valor logrado]]&gt;=Tabla11525[[#This Row],[Meta]],Tabla11525[[#This Row],[Valor logrado]]&gt;0,Tabla11525[[#This Row],[Meta]]&gt;0),"Sí","No")</f>
        <v>No</v>
      </c>
    </row>
    <row r="214" spans="1:10" x14ac:dyDescent="0.25">
      <c r="A214" s="1" t="s">
        <v>440</v>
      </c>
      <c r="B214" s="1" t="s">
        <v>441</v>
      </c>
      <c r="C214" s="1" t="s">
        <v>443</v>
      </c>
      <c r="D214">
        <v>220000</v>
      </c>
      <c r="E214" s="2" t="s">
        <v>16</v>
      </c>
      <c r="F214" s="4">
        <v>0.75</v>
      </c>
      <c r="J214" s="3" t="str">
        <f>IF(AND(Tabla11525[[#This Row],[Valor logrado]]&gt;=Tabla11525[[#This Row],[Meta]],Tabla11525[[#This Row],[Valor logrado]]&gt;0,Tabla11525[[#This Row],[Meta]]&gt;0),"Sí","No")</f>
        <v>No</v>
      </c>
    </row>
    <row r="215" spans="1:10" x14ac:dyDescent="0.25">
      <c r="A215" s="1" t="s">
        <v>440</v>
      </c>
      <c r="B215" s="1" t="s">
        <v>444</v>
      </c>
      <c r="C215" s="1" t="s">
        <v>445</v>
      </c>
      <c r="D215">
        <v>220005</v>
      </c>
      <c r="E215" s="2" t="s">
        <v>13</v>
      </c>
      <c r="F215" s="4">
        <v>0.75</v>
      </c>
      <c r="J215" s="3" t="str">
        <f>IF(AND(Tabla11525[[#This Row],[Valor logrado]]&gt;=Tabla11525[[#This Row],[Meta]],Tabla11525[[#This Row],[Valor logrado]]&gt;0,Tabla11525[[#This Row],[Meta]]&gt;0),"Sí","No")</f>
        <v>No</v>
      </c>
    </row>
    <row r="216" spans="1:10" x14ac:dyDescent="0.25">
      <c r="A216" s="1" t="s">
        <v>440</v>
      </c>
      <c r="B216" s="1" t="s">
        <v>444</v>
      </c>
      <c r="C216" s="1" t="s">
        <v>446</v>
      </c>
      <c r="D216">
        <v>220009</v>
      </c>
      <c r="E216" s="2" t="s">
        <v>33</v>
      </c>
      <c r="F216" s="4">
        <v>0.85</v>
      </c>
      <c r="J216" s="3" t="str">
        <f>IF(AND(Tabla11525[[#This Row],[Valor logrado]]&gt;=Tabla11525[[#This Row],[Meta]],Tabla11525[[#This Row],[Valor logrado]]&gt;0,Tabla11525[[#This Row],[Meta]]&gt;0),"Sí","No")</f>
        <v>No</v>
      </c>
    </row>
    <row r="217" spans="1:10" x14ac:dyDescent="0.25">
      <c r="A217" s="1" t="s">
        <v>440</v>
      </c>
      <c r="B217" s="1" t="s">
        <v>444</v>
      </c>
      <c r="C217" s="1" t="s">
        <v>447</v>
      </c>
      <c r="D217">
        <v>220007</v>
      </c>
      <c r="E217" s="2" t="s">
        <v>33</v>
      </c>
      <c r="F217" s="4">
        <v>0.75</v>
      </c>
      <c r="J217" s="3" t="str">
        <f>IF(AND(Tabla11525[[#This Row],[Valor logrado]]&gt;=Tabla11525[[#This Row],[Meta]],Tabla11525[[#This Row],[Valor logrado]]&gt;0,Tabla11525[[#This Row],[Meta]]&gt;0),"Sí","No")</f>
        <v>No</v>
      </c>
    </row>
    <row r="218" spans="1:10" x14ac:dyDescent="0.25">
      <c r="A218" s="1" t="s">
        <v>440</v>
      </c>
      <c r="B218" s="1" t="s">
        <v>448</v>
      </c>
      <c r="C218" s="1" t="s">
        <v>449</v>
      </c>
      <c r="D218">
        <v>220003</v>
      </c>
      <c r="E218" s="2" t="s">
        <v>33</v>
      </c>
      <c r="F218" s="4">
        <v>0.75</v>
      </c>
      <c r="J218" s="3" t="str">
        <f>IF(AND(Tabla11525[[#This Row],[Valor logrado]]&gt;=Tabla11525[[#This Row],[Meta]],Tabla11525[[#This Row],[Valor logrado]]&gt;0,Tabla11525[[#This Row],[Meta]]&gt;0),"Sí","No")</f>
        <v>No</v>
      </c>
    </row>
    <row r="219" spans="1:10" x14ac:dyDescent="0.25">
      <c r="A219" s="1" t="s">
        <v>440</v>
      </c>
      <c r="B219" s="1" t="s">
        <v>448</v>
      </c>
      <c r="C219" s="1" t="s">
        <v>450</v>
      </c>
      <c r="D219">
        <v>220006</v>
      </c>
      <c r="E219" s="2" t="s">
        <v>13</v>
      </c>
      <c r="F219" s="4">
        <v>0.75</v>
      </c>
      <c r="J219" s="3" t="str">
        <f>IF(AND(Tabla11525[[#This Row],[Valor logrado]]&gt;=Tabla11525[[#This Row],[Meta]],Tabla11525[[#This Row],[Valor logrado]]&gt;0,Tabla11525[[#This Row],[Meta]]&gt;0),"Sí","No")</f>
        <v>No</v>
      </c>
    </row>
    <row r="220" spans="1:10" x14ac:dyDescent="0.25">
      <c r="A220" s="1" t="s">
        <v>440</v>
      </c>
      <c r="B220" s="1" t="s">
        <v>451</v>
      </c>
      <c r="C220" s="1" t="s">
        <v>452</v>
      </c>
      <c r="D220">
        <v>220010</v>
      </c>
      <c r="E220" s="2" t="s">
        <v>13</v>
      </c>
      <c r="F220" s="4">
        <v>0.75</v>
      </c>
      <c r="J220" s="3" t="str">
        <f>IF(AND(Tabla11525[[#This Row],[Valor logrado]]&gt;=Tabla11525[[#This Row],[Meta]],Tabla11525[[#This Row],[Valor logrado]]&gt;0,Tabla11525[[#This Row],[Meta]]&gt;0),"Sí","No")</f>
        <v>No</v>
      </c>
    </row>
    <row r="221" spans="1:10" x14ac:dyDescent="0.25">
      <c r="A221" s="1" t="s">
        <v>440</v>
      </c>
      <c r="B221" s="1" t="s">
        <v>453</v>
      </c>
      <c r="C221" s="1" t="s">
        <v>454</v>
      </c>
      <c r="D221">
        <v>220004</v>
      </c>
      <c r="E221" s="2" t="s">
        <v>13</v>
      </c>
      <c r="F221" s="4">
        <v>0.75</v>
      </c>
      <c r="J221" s="3" t="str">
        <f>IF(AND(Tabla11525[[#This Row],[Valor logrado]]&gt;=Tabla11525[[#This Row],[Meta]],Tabla11525[[#This Row],[Valor logrado]]&gt;0,Tabla11525[[#This Row],[Meta]]&gt;0),"Sí","No")</f>
        <v>No</v>
      </c>
    </row>
    <row r="222" spans="1:10" x14ac:dyDescent="0.25">
      <c r="A222" s="1" t="s">
        <v>440</v>
      </c>
      <c r="B222" s="1" t="s">
        <v>455</v>
      </c>
      <c r="C222" s="1" t="s">
        <v>456</v>
      </c>
      <c r="D222">
        <v>220008</v>
      </c>
      <c r="E222" s="2" t="s">
        <v>13</v>
      </c>
      <c r="F222" s="4">
        <v>0.85</v>
      </c>
      <c r="J222" s="3" t="str">
        <f>IF(AND(Tabla11525[[#This Row],[Valor logrado]]&gt;=Tabla11525[[#This Row],[Meta]],Tabla11525[[#This Row],[Valor logrado]]&gt;0,Tabla11525[[#This Row],[Meta]]&gt;0),"Sí","No")</f>
        <v>No</v>
      </c>
    </row>
    <row r="223" spans="1:10" x14ac:dyDescent="0.25">
      <c r="A223" s="1" t="s">
        <v>440</v>
      </c>
      <c r="B223" s="1" t="s">
        <v>457</v>
      </c>
      <c r="C223" s="1" t="s">
        <v>458</v>
      </c>
      <c r="D223">
        <v>220002</v>
      </c>
      <c r="E223" s="2" t="s">
        <v>13</v>
      </c>
      <c r="F223" s="4">
        <v>0.75</v>
      </c>
      <c r="J223" s="3" t="str">
        <f>IF(AND(Tabla11525[[#This Row],[Valor logrado]]&gt;=Tabla11525[[#This Row],[Meta]],Tabla11525[[#This Row],[Valor logrado]]&gt;0,Tabla11525[[#This Row],[Meta]]&gt;0),"Sí","No")</f>
        <v>No</v>
      </c>
    </row>
    <row r="224" spans="1:10" x14ac:dyDescent="0.25">
      <c r="A224" s="1" t="s">
        <v>459</v>
      </c>
      <c r="B224" s="1" t="s">
        <v>460</v>
      </c>
      <c r="C224" s="1" t="s">
        <v>461</v>
      </c>
      <c r="D224">
        <v>230003</v>
      </c>
      <c r="E224" s="2" t="s">
        <v>33</v>
      </c>
      <c r="F224" s="4">
        <v>0.75</v>
      </c>
      <c r="J224" s="3" t="str">
        <f>IF(AND(Tabla11525[[#This Row],[Valor logrado]]&gt;=Tabla11525[[#This Row],[Meta]],Tabla11525[[#This Row],[Valor logrado]]&gt;0,Tabla11525[[#This Row],[Meta]]&gt;0),"Sí","No")</f>
        <v>No</v>
      </c>
    </row>
    <row r="225" spans="1:10" x14ac:dyDescent="0.25">
      <c r="A225" s="1" t="s">
        <v>459</v>
      </c>
      <c r="B225" s="1" t="s">
        <v>460</v>
      </c>
      <c r="C225" s="1" t="s">
        <v>462</v>
      </c>
      <c r="D225">
        <v>230002</v>
      </c>
      <c r="E225" s="2" t="s">
        <v>33</v>
      </c>
      <c r="F225" s="4">
        <v>0.75</v>
      </c>
      <c r="J225" s="3" t="str">
        <f>IF(AND(Tabla11525[[#This Row],[Valor logrado]]&gt;=Tabla11525[[#This Row],[Meta]],Tabla11525[[#This Row],[Valor logrado]]&gt;0,Tabla11525[[#This Row],[Meta]]&gt;0),"Sí","No")</f>
        <v>No</v>
      </c>
    </row>
    <row r="226" spans="1:10" x14ac:dyDescent="0.25">
      <c r="A226" s="1" t="s">
        <v>459</v>
      </c>
      <c r="B226" s="1" t="s">
        <v>460</v>
      </c>
      <c r="C226" s="1" t="s">
        <v>463</v>
      </c>
      <c r="D226">
        <v>230004</v>
      </c>
      <c r="E226" s="2" t="s">
        <v>33</v>
      </c>
      <c r="F226" s="4">
        <v>0.75</v>
      </c>
      <c r="J226" s="3" t="str">
        <f>IF(AND(Tabla11525[[#This Row],[Valor logrado]]&gt;=Tabla11525[[#This Row],[Meta]],Tabla11525[[#This Row],[Valor logrado]]&gt;0,Tabla11525[[#This Row],[Meta]]&gt;0),"Sí","No")</f>
        <v>No</v>
      </c>
    </row>
    <row r="227" spans="1:10" x14ac:dyDescent="0.25">
      <c r="A227" s="1" t="s">
        <v>459</v>
      </c>
      <c r="B227" s="1" t="s">
        <v>460</v>
      </c>
      <c r="C227" s="1" t="s">
        <v>464</v>
      </c>
      <c r="D227">
        <v>230000</v>
      </c>
      <c r="E227" s="2" t="s">
        <v>16</v>
      </c>
      <c r="F227" s="4">
        <v>0.75</v>
      </c>
      <c r="J227" s="3" t="str">
        <f>IF(AND(Tabla11525[[#This Row],[Valor logrado]]&gt;=Tabla11525[[#This Row],[Meta]],Tabla11525[[#This Row],[Valor logrado]]&gt;0,Tabla11525[[#This Row],[Meta]]&gt;0),"Sí","No")</f>
        <v>No</v>
      </c>
    </row>
    <row r="228" spans="1:10" x14ac:dyDescent="0.25">
      <c r="A228" s="1" t="s">
        <v>459</v>
      </c>
      <c r="B228" s="1" t="s">
        <v>465</v>
      </c>
      <c r="C228" s="1" t="s">
        <v>466</v>
      </c>
      <c r="D228">
        <v>230001</v>
      </c>
      <c r="E228" s="2" t="s">
        <v>13</v>
      </c>
      <c r="F228" s="4">
        <v>0.85</v>
      </c>
      <c r="J228" s="3" t="str">
        <f>IF(AND(Tabla11525[[#This Row],[Valor logrado]]&gt;=Tabla11525[[#This Row],[Meta]],Tabla11525[[#This Row],[Valor logrado]]&gt;0,Tabla11525[[#This Row],[Meta]]&gt;0),"Sí","No")</f>
        <v>No</v>
      </c>
    </row>
    <row r="229" spans="1:10" x14ac:dyDescent="0.25">
      <c r="A229" s="1" t="s">
        <v>467</v>
      </c>
      <c r="B229" s="1" t="s">
        <v>468</v>
      </c>
      <c r="C229" s="1" t="s">
        <v>469</v>
      </c>
      <c r="D229">
        <v>240000</v>
      </c>
      <c r="E229" s="2" t="s">
        <v>16</v>
      </c>
      <c r="F229" s="4">
        <v>0.85</v>
      </c>
      <c r="J229" s="3" t="str">
        <f>IF(AND(Tabla11525[[#This Row],[Valor logrado]]&gt;=Tabla11525[[#This Row],[Meta]],Tabla11525[[#This Row],[Valor logrado]]&gt;0,Tabla11525[[#This Row],[Meta]]&gt;0),"Sí","No")</f>
        <v>No</v>
      </c>
    </row>
    <row r="230" spans="1:10" x14ac:dyDescent="0.25">
      <c r="A230" s="1" t="s">
        <v>467</v>
      </c>
      <c r="B230" s="1" t="s">
        <v>470</v>
      </c>
      <c r="C230" s="1" t="s">
        <v>471</v>
      </c>
      <c r="D230">
        <v>240001</v>
      </c>
      <c r="E230" s="2" t="s">
        <v>13</v>
      </c>
      <c r="F230" s="4">
        <v>0.85</v>
      </c>
      <c r="J230" s="3" t="str">
        <f>IF(AND(Tabla11525[[#This Row],[Valor logrado]]&gt;=Tabla11525[[#This Row],[Meta]],Tabla11525[[#This Row],[Valor logrado]]&gt;0,Tabla11525[[#This Row],[Meta]]&gt;0),"Sí","No")</f>
        <v>No</v>
      </c>
    </row>
    <row r="231" spans="1:10" ht="25.5" x14ac:dyDescent="0.25">
      <c r="A231" s="1" t="s">
        <v>467</v>
      </c>
      <c r="B231" s="1" t="s">
        <v>472</v>
      </c>
      <c r="C231" s="1" t="s">
        <v>473</v>
      </c>
      <c r="D231">
        <v>240002</v>
      </c>
      <c r="E231" s="2" t="s">
        <v>13</v>
      </c>
      <c r="F231" s="4">
        <v>0.85</v>
      </c>
      <c r="J231" s="3" t="str">
        <f>IF(AND(Tabla11525[[#This Row],[Valor logrado]]&gt;=Tabla11525[[#This Row],[Meta]],Tabla11525[[#This Row],[Valor logrado]]&gt;0,Tabla11525[[#This Row],[Meta]]&gt;0),"Sí","No")</f>
        <v>No</v>
      </c>
    </row>
    <row r="232" spans="1:10" x14ac:dyDescent="0.25">
      <c r="A232" s="1" t="s">
        <v>467</v>
      </c>
      <c r="B232" s="1" t="s">
        <v>474</v>
      </c>
      <c r="C232" s="1" t="s">
        <v>475</v>
      </c>
      <c r="D232">
        <v>240003</v>
      </c>
      <c r="E232" s="2" t="s">
        <v>13</v>
      </c>
      <c r="F232" s="4">
        <v>0.85</v>
      </c>
      <c r="J232" s="3" t="str">
        <f>IF(AND(Tabla11525[[#This Row],[Valor logrado]]&gt;=Tabla11525[[#This Row],[Meta]],Tabla11525[[#This Row],[Valor logrado]]&gt;0,Tabla11525[[#This Row],[Meta]]&gt;0),"Sí","No")</f>
        <v>No</v>
      </c>
    </row>
    <row r="233" spans="1:10" x14ac:dyDescent="0.25">
      <c r="A233" s="1" t="s">
        <v>476</v>
      </c>
      <c r="B233" s="1" t="s">
        <v>477</v>
      </c>
      <c r="C233" s="1" t="s">
        <v>478</v>
      </c>
      <c r="D233">
        <v>250000</v>
      </c>
      <c r="E233" s="2" t="s">
        <v>16</v>
      </c>
      <c r="F233" s="4">
        <v>0.65</v>
      </c>
      <c r="J233" s="3" t="str">
        <f>IF(AND(Tabla11525[[#This Row],[Valor logrado]]&gt;=Tabla11525[[#This Row],[Meta]],Tabla11525[[#This Row],[Valor logrado]]&gt;0,Tabla11525[[#This Row],[Meta]]&gt;0),"Sí","No")</f>
        <v>No</v>
      </c>
    </row>
    <row r="234" spans="1:10" x14ac:dyDescent="0.25">
      <c r="A234" s="1" t="s">
        <v>476</v>
      </c>
      <c r="B234" s="1" t="s">
        <v>479</v>
      </c>
      <c r="C234" s="1" t="s">
        <v>480</v>
      </c>
      <c r="D234">
        <v>250004</v>
      </c>
      <c r="E234" s="2" t="s">
        <v>13</v>
      </c>
      <c r="F234" s="4">
        <v>0.65</v>
      </c>
      <c r="J234" s="3" t="str">
        <f>IF(AND(Tabla11525[[#This Row],[Valor logrado]]&gt;=Tabla11525[[#This Row],[Meta]],Tabla11525[[#This Row],[Valor logrado]]&gt;0,Tabla11525[[#This Row],[Meta]]&gt;0),"Sí","No")</f>
        <v>No</v>
      </c>
    </row>
    <row r="235" spans="1:10" x14ac:dyDescent="0.25">
      <c r="A235" s="1" t="s">
        <v>476</v>
      </c>
      <c r="B235" s="1" t="s">
        <v>481</v>
      </c>
      <c r="C235" s="1" t="s">
        <v>482</v>
      </c>
      <c r="D235">
        <v>250002</v>
      </c>
      <c r="E235" s="2" t="s">
        <v>13</v>
      </c>
      <c r="F235" s="4">
        <v>0.65</v>
      </c>
      <c r="J235" s="3" t="str">
        <f>IF(AND(Tabla11525[[#This Row],[Valor logrado]]&gt;=Tabla11525[[#This Row],[Meta]],Tabla11525[[#This Row],[Valor logrado]]&gt;0,Tabla11525[[#This Row],[Meta]]&gt;0),"Sí","No")</f>
        <v>No</v>
      </c>
    </row>
    <row r="236" spans="1:10" x14ac:dyDescent="0.25">
      <c r="A236" s="1" t="s">
        <v>476</v>
      </c>
      <c r="B236" s="1" t="s">
        <v>483</v>
      </c>
      <c r="C236" s="1" t="s">
        <v>484</v>
      </c>
      <c r="D236">
        <v>250001</v>
      </c>
      <c r="E236" s="2" t="s">
        <v>13</v>
      </c>
      <c r="F236" s="4">
        <v>0.75</v>
      </c>
      <c r="J236" s="3" t="str">
        <f>IF(AND(Tabla11525[[#This Row],[Valor logrado]]&gt;=Tabla11525[[#This Row],[Meta]],Tabla11525[[#This Row],[Valor logrado]]&gt;0,Tabla11525[[#This Row],[Meta]]&gt;0),"Sí","No")</f>
        <v>No</v>
      </c>
    </row>
    <row r="237" spans="1:10" x14ac:dyDescent="0.25">
      <c r="A237" s="1" t="s">
        <v>476</v>
      </c>
      <c r="B237" s="1" t="s">
        <v>485</v>
      </c>
      <c r="C237" s="1" t="s">
        <v>486</v>
      </c>
      <c r="D237">
        <v>250003</v>
      </c>
      <c r="E237" s="2" t="s">
        <v>13</v>
      </c>
      <c r="F237" s="4">
        <v>0.75</v>
      </c>
      <c r="J237" s="3" t="str">
        <f>IF(AND(Tabla11525[[#This Row],[Valor logrado]]&gt;=Tabla11525[[#This Row],[Meta]],Tabla11525[[#This Row],[Valor logrado]]&gt;0,Tabla11525[[#This Row],[Meta]]&gt;0),"Sí","No")</f>
        <v>No</v>
      </c>
    </row>
    <row r="238" spans="1:10" x14ac:dyDescent="0.25">
      <c r="A238" s="1" t="s">
        <v>487</v>
      </c>
      <c r="B238" s="1" t="s">
        <v>488</v>
      </c>
      <c r="C238" s="1" t="s">
        <v>489</v>
      </c>
      <c r="D238">
        <v>150200</v>
      </c>
      <c r="E238" s="2" t="s">
        <v>16</v>
      </c>
      <c r="F238" s="4">
        <v>0.65</v>
      </c>
      <c r="J238" s="3" t="str">
        <f>IF(AND(Tabla11525[[#This Row],[Valor logrado]]&gt;=Tabla11525[[#This Row],[Meta]],Tabla11525[[#This Row],[Valor logrado]]&gt;0,Tabla11525[[#This Row],[Meta]]&gt;0),"Sí","No")</f>
        <v>No</v>
      </c>
    </row>
    <row r="239" spans="1:10" x14ac:dyDescent="0.25">
      <c r="A239" s="1" t="s">
        <v>487</v>
      </c>
      <c r="B239" s="1" t="s">
        <v>490</v>
      </c>
      <c r="C239" s="1" t="s">
        <v>491</v>
      </c>
      <c r="D239">
        <v>150201</v>
      </c>
      <c r="E239" s="2" t="s">
        <v>13</v>
      </c>
      <c r="F239" s="4">
        <v>0.85</v>
      </c>
      <c r="J239" s="3" t="str">
        <f>IF(AND(Tabla11525[[#This Row],[Valor logrado]]&gt;=Tabla11525[[#This Row],[Meta]],Tabla11525[[#This Row],[Valor logrado]]&gt;0,Tabla11525[[#This Row],[Meta]]&gt;0),"Sí","No")</f>
        <v>No</v>
      </c>
    </row>
    <row r="240" spans="1:10" x14ac:dyDescent="0.25">
      <c r="A240" s="1" t="s">
        <v>487</v>
      </c>
      <c r="B240" s="1" t="s">
        <v>492</v>
      </c>
      <c r="C240" s="1" t="s">
        <v>493</v>
      </c>
      <c r="D240">
        <v>150202</v>
      </c>
      <c r="E240" s="2" t="s">
        <v>13</v>
      </c>
      <c r="F240" s="4">
        <v>0.85</v>
      </c>
      <c r="J240" s="3" t="str">
        <f>IF(AND(Tabla11525[[#This Row],[Valor logrado]]&gt;=Tabla11525[[#This Row],[Meta]],Tabla11525[[#This Row],[Valor logrado]]&gt;0,Tabla11525[[#This Row],[Meta]]&gt;0),"Sí","No")</f>
        <v>No</v>
      </c>
    </row>
    <row r="241" spans="1:10" x14ac:dyDescent="0.25">
      <c r="A241" s="1" t="s">
        <v>487</v>
      </c>
      <c r="B241" s="1" t="s">
        <v>494</v>
      </c>
      <c r="C241" s="1" t="s">
        <v>495</v>
      </c>
      <c r="D241">
        <v>150203</v>
      </c>
      <c r="E241" s="2" t="s">
        <v>13</v>
      </c>
      <c r="F241" s="4">
        <v>0.85</v>
      </c>
      <c r="J241" s="3" t="str">
        <f>IF(AND(Tabla11525[[#This Row],[Valor logrado]]&gt;=Tabla11525[[#This Row],[Meta]],Tabla11525[[#This Row],[Valor logrado]]&gt;0,Tabla11525[[#This Row],[Meta]]&gt;0),"Sí","No")</f>
        <v>No</v>
      </c>
    </row>
    <row r="242" spans="1:10" x14ac:dyDescent="0.25">
      <c r="A242" s="1" t="s">
        <v>487</v>
      </c>
      <c r="B242" s="1" t="s">
        <v>496</v>
      </c>
      <c r="C242" s="1" t="s">
        <v>497</v>
      </c>
      <c r="D242">
        <v>150204</v>
      </c>
      <c r="E242" s="2" t="s">
        <v>13</v>
      </c>
      <c r="F242" s="4">
        <v>0.65</v>
      </c>
      <c r="J242" s="3" t="str">
        <f>IF(AND(Tabla11525[[#This Row],[Valor logrado]]&gt;=Tabla11525[[#This Row],[Meta]],Tabla11525[[#This Row],[Valor logrado]]&gt;0,Tabla11525[[#This Row],[Meta]]&gt;0),"Sí","No")</f>
        <v>No</v>
      </c>
    </row>
    <row r="243" spans="1:10" x14ac:dyDescent="0.25">
      <c r="A243" s="1" t="s">
        <v>487</v>
      </c>
      <c r="B243" s="1" t="s">
        <v>498</v>
      </c>
      <c r="C243" s="1" t="s">
        <v>499</v>
      </c>
      <c r="D243">
        <v>150205</v>
      </c>
      <c r="E243" s="2" t="s">
        <v>13</v>
      </c>
      <c r="F243" s="4">
        <v>0.75</v>
      </c>
      <c r="J243" s="3" t="str">
        <f>IF(AND(Tabla11525[[#This Row],[Valor logrado]]&gt;=Tabla11525[[#This Row],[Meta]],Tabla11525[[#This Row],[Valor logrado]]&gt;0,Tabla11525[[#This Row],[Meta]]&gt;0),"Sí","No")</f>
        <v>No</v>
      </c>
    </row>
    <row r="244" spans="1:10" x14ac:dyDescent="0.25">
      <c r="A244" s="1" t="s">
        <v>487</v>
      </c>
      <c r="B244" s="1" t="s">
        <v>500</v>
      </c>
      <c r="C244" s="1" t="s">
        <v>501</v>
      </c>
      <c r="D244">
        <v>150206</v>
      </c>
      <c r="E244" s="2" t="s">
        <v>13</v>
      </c>
      <c r="F244" s="4">
        <v>0.75</v>
      </c>
      <c r="J244" s="3" t="str">
        <f>IF(AND(Tabla11525[[#This Row],[Valor logrado]]&gt;=Tabla11525[[#This Row],[Meta]],Tabla11525[[#This Row],[Valor logrado]]&gt;0,Tabla11525[[#This Row],[Meta]]&gt;0),"Sí","No")</f>
        <v>No</v>
      </c>
    </row>
    <row r="245" spans="1:10" x14ac:dyDescent="0.25">
      <c r="A245" s="1" t="s">
        <v>487</v>
      </c>
      <c r="B245" s="1" t="s">
        <v>502</v>
      </c>
      <c r="C245" s="1" t="s">
        <v>503</v>
      </c>
      <c r="D245">
        <v>150207</v>
      </c>
      <c r="E245" s="2" t="s">
        <v>13</v>
      </c>
      <c r="F245" s="4">
        <v>0.75</v>
      </c>
      <c r="J245" s="3" t="str">
        <f>IF(AND(Tabla11525[[#This Row],[Valor logrado]]&gt;=Tabla11525[[#This Row],[Meta]],Tabla11525[[#This Row],[Valor logrado]]&gt;0,Tabla11525[[#This Row],[Meta]]&gt;0),"Sí","No")</f>
        <v>No</v>
      </c>
    </row>
    <row r="246" spans="1:10" x14ac:dyDescent="0.25">
      <c r="A246" s="1" t="s">
        <v>487</v>
      </c>
      <c r="B246" s="1" t="s">
        <v>504</v>
      </c>
      <c r="C246" s="1" t="s">
        <v>505</v>
      </c>
      <c r="D246">
        <v>150208</v>
      </c>
      <c r="E246" s="2" t="s">
        <v>13</v>
      </c>
      <c r="F246" s="4">
        <v>0.85</v>
      </c>
      <c r="J246" s="3" t="str">
        <f>IF(AND(Tabla11525[[#This Row],[Valor logrado]]&gt;=Tabla11525[[#This Row],[Meta]],Tabla11525[[#This Row],[Valor logrado]]&gt;0,Tabla11525[[#This Row],[Meta]]&gt;0),"Sí","No")</f>
        <v>No</v>
      </c>
    </row>
    <row r="247" spans="1:10" x14ac:dyDescent="0.25">
      <c r="A247" s="1" t="s">
        <v>487</v>
      </c>
      <c r="B247" s="1" t="s">
        <v>506</v>
      </c>
      <c r="C247" s="1" t="s">
        <v>507</v>
      </c>
      <c r="D247">
        <v>150209</v>
      </c>
      <c r="E247" s="2" t="s">
        <v>13</v>
      </c>
      <c r="F247" s="4">
        <v>0.85</v>
      </c>
      <c r="J247" s="3" t="str">
        <f>IF(AND(Tabla11525[[#This Row],[Valor logrado]]&gt;=Tabla11525[[#This Row],[Meta]],Tabla11525[[#This Row],[Valor logrado]]&gt;0,Tabla11525[[#This Row],[Meta]]&gt;0),"Sí","No")</f>
        <v>No</v>
      </c>
    </row>
    <row r="248" spans="1:10" x14ac:dyDescent="0.25">
      <c r="A248" s="1" t="s">
        <v>508</v>
      </c>
      <c r="B248" s="1" t="s">
        <v>509</v>
      </c>
      <c r="C248" s="1" t="s">
        <v>510</v>
      </c>
      <c r="D248">
        <v>70101</v>
      </c>
      <c r="E248" s="2" t="s">
        <v>16</v>
      </c>
      <c r="F248" s="4">
        <v>0.75</v>
      </c>
      <c r="J248" s="3" t="str">
        <f>IF(AND(Tabla11525[[#This Row],[Valor logrado]]&gt;=Tabla11525[[#This Row],[Meta]],Tabla11525[[#This Row],[Valor logrado]]&gt;0,Tabla11525[[#This Row],[Meta]]&gt;0),"Sí","No")</f>
        <v>No</v>
      </c>
    </row>
    <row r="249" spans="1:10" x14ac:dyDescent="0.25">
      <c r="A249" s="1" t="s">
        <v>508</v>
      </c>
      <c r="B249" s="1" t="s">
        <v>511</v>
      </c>
      <c r="C249" s="1" t="s">
        <v>512</v>
      </c>
      <c r="D249">
        <v>70102</v>
      </c>
      <c r="E249" s="2" t="s">
        <v>13</v>
      </c>
      <c r="F249" s="4">
        <v>0.85</v>
      </c>
      <c r="J249" s="3" t="str">
        <f>IF(AND(Tabla11525[[#This Row],[Valor logrado]]&gt;=Tabla11525[[#This Row],[Meta]],Tabla11525[[#This Row],[Valor logrado]]&gt;0,Tabla11525[[#This Row],[Meta]]&gt;0),"Sí","No")</f>
        <v>No</v>
      </c>
    </row>
  </sheetData>
  <pageMargins left="0.7" right="0.7" top="0.75" bottom="0.75" header="0.3" footer="0.3"/>
  <tableParts count="1">
    <tablePart r:id="rId1"/>
  </tablePart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B8BD48-52C0-4D71-B8C1-BB6E22F849A8}">
  <sheetPr codeName="Hoja25">
    <tabColor theme="9" tint="-0.249977111117893"/>
  </sheetPr>
  <dimension ref="A1:J249"/>
  <sheetViews>
    <sheetView workbookViewId="0">
      <selection activeCell="G6" sqref="G6"/>
    </sheetView>
  </sheetViews>
  <sheetFormatPr baseColWidth="10" defaultColWidth="11.42578125" defaultRowHeight="15" x14ac:dyDescent="0.25"/>
  <cols>
    <col min="1" max="1" width="21.7109375" bestFit="1" customWidth="1"/>
    <col min="2" max="2" width="74.85546875" customWidth="1"/>
    <col min="3" max="3" width="36.28515625" customWidth="1"/>
    <col min="4" max="4" width="25.140625" customWidth="1"/>
    <col min="5" max="5" width="17.7109375" bestFit="1" customWidth="1"/>
    <col min="6" max="6" width="14.7109375" style="4" customWidth="1"/>
    <col min="7" max="7" width="13.28515625" style="3" customWidth="1"/>
    <col min="8" max="8" width="15.28515625" style="3" customWidth="1"/>
    <col min="9" max="9" width="15" style="4" customWidth="1"/>
    <col min="10" max="10" width="15.85546875" style="3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4" t="s">
        <v>5</v>
      </c>
      <c r="G1" s="3" t="s">
        <v>6</v>
      </c>
      <c r="H1" s="3" t="s">
        <v>7</v>
      </c>
      <c r="I1" s="4" t="s">
        <v>8</v>
      </c>
      <c r="J1" s="3" t="s">
        <v>9</v>
      </c>
    </row>
    <row r="2" spans="1:10" x14ac:dyDescent="0.25">
      <c r="A2" s="1" t="s">
        <v>10</v>
      </c>
      <c r="B2" s="1" t="s">
        <v>11</v>
      </c>
      <c r="C2" s="1" t="s">
        <v>12</v>
      </c>
      <c r="D2">
        <v>150102</v>
      </c>
      <c r="E2" s="2" t="s">
        <v>13</v>
      </c>
      <c r="F2" s="4">
        <v>0.56999999999999995</v>
      </c>
      <c r="J2" s="3" t="str">
        <f>IF(AND(Tabla11526[[#This Row],[Valor logrado]]&gt;=Tabla11526[[#This Row],[Meta]],Tabla11526[[#This Row],[Valor logrado]]&gt;0,Tabla11526[[#This Row],[Meta]]&gt;0),"Sí","No")</f>
        <v>No</v>
      </c>
    </row>
    <row r="3" spans="1:10" x14ac:dyDescent="0.25">
      <c r="A3" s="1" t="s">
        <v>10</v>
      </c>
      <c r="B3" s="1" t="s">
        <v>14</v>
      </c>
      <c r="C3" s="1" t="s">
        <v>15</v>
      </c>
      <c r="D3">
        <v>150101</v>
      </c>
      <c r="E3" s="2" t="s">
        <v>16</v>
      </c>
      <c r="F3" s="4">
        <v>0.86</v>
      </c>
      <c r="J3" s="3" t="str">
        <f>IF(AND(Tabla11526[[#This Row],[Valor logrado]]&gt;=Tabla11526[[#This Row],[Meta]],Tabla11526[[#This Row],[Valor logrado]]&gt;0,Tabla11526[[#This Row],[Meta]]&gt;0),"Sí","No")</f>
        <v>No</v>
      </c>
    </row>
    <row r="4" spans="1:10" x14ac:dyDescent="0.25">
      <c r="A4" s="1" t="s">
        <v>10</v>
      </c>
      <c r="B4" s="1" t="s">
        <v>18</v>
      </c>
      <c r="C4" s="1" t="s">
        <v>19</v>
      </c>
      <c r="D4">
        <v>150103</v>
      </c>
      <c r="E4" s="2" t="s">
        <v>13</v>
      </c>
      <c r="F4" s="4">
        <v>0.93</v>
      </c>
      <c r="J4" s="3" t="str">
        <f>IF(AND(Tabla11526[[#This Row],[Valor logrado]]&gt;=Tabla11526[[#This Row],[Meta]],Tabla11526[[#This Row],[Valor logrado]]&gt;0,Tabla11526[[#This Row],[Meta]]&gt;0),"Sí","No")</f>
        <v>No</v>
      </c>
    </row>
    <row r="5" spans="1:10" x14ac:dyDescent="0.25">
      <c r="A5" s="1" t="s">
        <v>10</v>
      </c>
      <c r="B5" s="1" t="s">
        <v>20</v>
      </c>
      <c r="C5" s="1" t="s">
        <v>21</v>
      </c>
      <c r="D5">
        <v>150104</v>
      </c>
      <c r="E5" s="2" t="s">
        <v>13</v>
      </c>
      <c r="F5" s="4">
        <v>0.99</v>
      </c>
      <c r="J5" s="3" t="str">
        <f>IF(AND(Tabla11526[[#This Row],[Valor logrado]]&gt;=Tabla11526[[#This Row],[Meta]],Tabla11526[[#This Row],[Valor logrado]]&gt;0,Tabla11526[[#This Row],[Meta]]&gt;0),"Sí","No")</f>
        <v>No</v>
      </c>
    </row>
    <row r="6" spans="1:10" x14ac:dyDescent="0.25">
      <c r="A6" s="1" t="s">
        <v>10</v>
      </c>
      <c r="B6" s="1" t="s">
        <v>22</v>
      </c>
      <c r="C6" s="1" t="s">
        <v>23</v>
      </c>
      <c r="D6">
        <v>150105</v>
      </c>
      <c r="E6" s="2" t="s">
        <v>13</v>
      </c>
      <c r="F6" s="4">
        <v>0.56999999999999995</v>
      </c>
      <c r="J6" s="3" t="str">
        <f>IF(AND(Tabla11526[[#This Row],[Valor logrado]]&gt;=Tabla11526[[#This Row],[Meta]],Tabla11526[[#This Row],[Valor logrado]]&gt;0,Tabla11526[[#This Row],[Meta]]&gt;0),"Sí","No")</f>
        <v>No</v>
      </c>
    </row>
    <row r="7" spans="1:10" x14ac:dyDescent="0.25">
      <c r="A7" s="1" t="s">
        <v>10</v>
      </c>
      <c r="B7" s="1" t="s">
        <v>24</v>
      </c>
      <c r="C7" s="1" t="s">
        <v>25</v>
      </c>
      <c r="D7">
        <v>150106</v>
      </c>
      <c r="E7" s="2" t="s">
        <v>13</v>
      </c>
      <c r="F7" s="4">
        <v>0.86</v>
      </c>
      <c r="J7" s="3" t="str">
        <f>IF(AND(Tabla11526[[#This Row],[Valor logrado]]&gt;=Tabla11526[[#This Row],[Meta]],Tabla11526[[#This Row],[Valor logrado]]&gt;0,Tabla11526[[#This Row],[Meta]]&gt;0),"Sí","No")</f>
        <v>No</v>
      </c>
    </row>
    <row r="8" spans="1:10" x14ac:dyDescent="0.25">
      <c r="A8" s="1" t="s">
        <v>10</v>
      </c>
      <c r="B8" s="1" t="s">
        <v>26</v>
      </c>
      <c r="C8" s="1" t="s">
        <v>27</v>
      </c>
      <c r="D8">
        <v>150107</v>
      </c>
      <c r="E8" s="2" t="s">
        <v>13</v>
      </c>
      <c r="F8" s="4">
        <v>0.99</v>
      </c>
      <c r="J8" s="3" t="str">
        <f>IF(AND(Tabla11526[[#This Row],[Valor logrado]]&gt;=Tabla11526[[#This Row],[Meta]],Tabla11526[[#This Row],[Valor logrado]]&gt;0,Tabla11526[[#This Row],[Meta]]&gt;0),"Sí","No")</f>
        <v>No</v>
      </c>
    </row>
    <row r="9" spans="1:10" x14ac:dyDescent="0.25">
      <c r="A9" s="1" t="s">
        <v>10</v>
      </c>
      <c r="B9" s="1" t="s">
        <v>28</v>
      </c>
      <c r="C9" s="1" t="s">
        <v>29</v>
      </c>
      <c r="D9">
        <v>150108</v>
      </c>
      <c r="E9" s="2" t="s">
        <v>13</v>
      </c>
      <c r="F9" s="4">
        <v>0.86</v>
      </c>
      <c r="J9" s="3" t="str">
        <f>IF(AND(Tabla11526[[#This Row],[Valor logrado]]&gt;=Tabla11526[[#This Row],[Meta]],Tabla11526[[#This Row],[Valor logrado]]&gt;0,Tabla11526[[#This Row],[Meta]]&gt;0),"Sí","No")</f>
        <v>No</v>
      </c>
    </row>
    <row r="10" spans="1:10" x14ac:dyDescent="0.25">
      <c r="A10" s="1" t="s">
        <v>30</v>
      </c>
      <c r="B10" s="1" t="s">
        <v>31</v>
      </c>
      <c r="C10" s="1" t="s">
        <v>32</v>
      </c>
      <c r="D10">
        <v>10003</v>
      </c>
      <c r="E10" s="2" t="s">
        <v>33</v>
      </c>
      <c r="F10" s="4" t="s">
        <v>17</v>
      </c>
      <c r="J10" s="3" t="str">
        <f>IF(AND(Tabla11526[[#This Row],[Valor logrado]]&gt;=Tabla11526[[#This Row],[Meta]],Tabla11526[[#This Row],[Valor logrado]]&gt;0,Tabla11526[[#This Row],[Meta]]&gt;0),"Sí","No")</f>
        <v>No</v>
      </c>
    </row>
    <row r="11" spans="1:10" x14ac:dyDescent="0.25">
      <c r="A11" s="1" t="s">
        <v>30</v>
      </c>
      <c r="B11" s="1" t="s">
        <v>31</v>
      </c>
      <c r="C11" s="1" t="s">
        <v>34</v>
      </c>
      <c r="D11">
        <v>10001</v>
      </c>
      <c r="E11" s="2" t="s">
        <v>33</v>
      </c>
      <c r="F11" s="4" t="s">
        <v>17</v>
      </c>
      <c r="J11" s="3" t="str">
        <f>IF(AND(Tabla11526[[#This Row],[Valor logrado]]&gt;=Tabla11526[[#This Row],[Meta]],Tabla11526[[#This Row],[Valor logrado]]&gt;0,Tabla11526[[#This Row],[Meta]]&gt;0),"Sí","No")</f>
        <v>No</v>
      </c>
    </row>
    <row r="12" spans="1:10" x14ac:dyDescent="0.25">
      <c r="A12" s="1" t="s">
        <v>30</v>
      </c>
      <c r="B12" s="1" t="s">
        <v>31</v>
      </c>
      <c r="C12" s="1" t="s">
        <v>35</v>
      </c>
      <c r="D12">
        <v>10000</v>
      </c>
      <c r="E12" s="2" t="s">
        <v>16</v>
      </c>
      <c r="F12" s="4">
        <v>0.7</v>
      </c>
      <c r="J12" s="3" t="str">
        <f>IF(AND(Tabla11526[[#This Row],[Valor logrado]]&gt;=Tabla11526[[#This Row],[Meta]],Tabla11526[[#This Row],[Valor logrado]]&gt;0,Tabla11526[[#This Row],[Meta]]&gt;0),"Sí","No")</f>
        <v>No</v>
      </c>
    </row>
    <row r="13" spans="1:10" x14ac:dyDescent="0.25">
      <c r="A13" s="1" t="s">
        <v>30</v>
      </c>
      <c r="B13" s="1" t="s">
        <v>31</v>
      </c>
      <c r="C13" s="1" t="s">
        <v>36</v>
      </c>
      <c r="D13">
        <v>10005</v>
      </c>
      <c r="E13" s="2" t="s">
        <v>33</v>
      </c>
      <c r="F13" s="4" t="s">
        <v>17</v>
      </c>
      <c r="J13" s="3" t="str">
        <f>IF(AND(Tabla11526[[#This Row],[Valor logrado]]&gt;=Tabla11526[[#This Row],[Meta]],Tabla11526[[#This Row],[Valor logrado]]&gt;0,Tabla11526[[#This Row],[Meta]]&gt;0),"Sí","No")</f>
        <v>No</v>
      </c>
    </row>
    <row r="14" spans="1:10" x14ac:dyDescent="0.25">
      <c r="A14" s="1" t="s">
        <v>30</v>
      </c>
      <c r="B14" s="1" t="s">
        <v>31</v>
      </c>
      <c r="C14" s="1" t="s">
        <v>37</v>
      </c>
      <c r="D14">
        <v>10006</v>
      </c>
      <c r="E14" s="2" t="s">
        <v>33</v>
      </c>
      <c r="F14" s="4" t="s">
        <v>17</v>
      </c>
      <c r="J14" s="3" t="str">
        <f>IF(AND(Tabla11526[[#This Row],[Valor logrado]]&gt;=Tabla11526[[#This Row],[Meta]],Tabla11526[[#This Row],[Valor logrado]]&gt;0,Tabla11526[[#This Row],[Meta]]&gt;0),"Sí","No")</f>
        <v>No</v>
      </c>
    </row>
    <row r="15" spans="1:10" x14ac:dyDescent="0.25">
      <c r="A15" s="1" t="s">
        <v>30</v>
      </c>
      <c r="B15" s="1" t="s">
        <v>38</v>
      </c>
      <c r="C15" s="1" t="s">
        <v>39</v>
      </c>
      <c r="D15">
        <v>10007</v>
      </c>
      <c r="E15" s="2" t="s">
        <v>13</v>
      </c>
      <c r="F15" s="4">
        <v>0.67</v>
      </c>
      <c r="J15" s="3" t="str">
        <f>IF(AND(Tabla11526[[#This Row],[Valor logrado]]&gt;=Tabla11526[[#This Row],[Meta]],Tabla11526[[#This Row],[Valor logrado]]&gt;0,Tabla11526[[#This Row],[Meta]]&gt;0),"Sí","No")</f>
        <v>No</v>
      </c>
    </row>
    <row r="16" spans="1:10" x14ac:dyDescent="0.25">
      <c r="A16" s="1" t="s">
        <v>30</v>
      </c>
      <c r="B16" s="1" t="s">
        <v>40</v>
      </c>
      <c r="C16" s="1" t="s">
        <v>41</v>
      </c>
      <c r="D16">
        <v>10004</v>
      </c>
      <c r="E16" s="2" t="s">
        <v>13</v>
      </c>
      <c r="F16" s="4">
        <v>0.56999999999999995</v>
      </c>
      <c r="J16" s="3" t="str">
        <f>IF(AND(Tabla11526[[#This Row],[Valor logrado]]&gt;=Tabla11526[[#This Row],[Meta]],Tabla11526[[#This Row],[Valor logrado]]&gt;0,Tabla11526[[#This Row],[Meta]]&gt;0),"Sí","No")</f>
        <v>No</v>
      </c>
    </row>
    <row r="17" spans="1:10" x14ac:dyDescent="0.25">
      <c r="A17" s="1" t="s">
        <v>30</v>
      </c>
      <c r="B17" s="1" t="s">
        <v>42</v>
      </c>
      <c r="C17" s="1" t="s">
        <v>43</v>
      </c>
      <c r="D17">
        <v>10002</v>
      </c>
      <c r="E17" s="2" t="s">
        <v>13</v>
      </c>
      <c r="F17" s="4">
        <v>0.56999999999999995</v>
      </c>
      <c r="J17" s="3" t="str">
        <f>IF(AND(Tabla11526[[#This Row],[Valor logrado]]&gt;=Tabla11526[[#This Row],[Meta]],Tabla11526[[#This Row],[Valor logrado]]&gt;0,Tabla11526[[#This Row],[Meta]]&gt;0),"Sí","No")</f>
        <v>No</v>
      </c>
    </row>
    <row r="18" spans="1:10" x14ac:dyDescent="0.25">
      <c r="A18" s="1" t="s">
        <v>30</v>
      </c>
      <c r="B18" s="1" t="s">
        <v>42</v>
      </c>
      <c r="C18" s="1" t="s">
        <v>44</v>
      </c>
      <c r="D18">
        <v>10009</v>
      </c>
      <c r="E18" s="2" t="s">
        <v>33</v>
      </c>
      <c r="F18" s="4" t="s">
        <v>17</v>
      </c>
      <c r="J18" s="3" t="str">
        <f>IF(AND(Tabla11526[[#This Row],[Valor logrado]]&gt;=Tabla11526[[#This Row],[Meta]],Tabla11526[[#This Row],[Valor logrado]]&gt;0,Tabla11526[[#This Row],[Meta]]&gt;0),"Sí","No")</f>
        <v>No</v>
      </c>
    </row>
    <row r="19" spans="1:10" x14ac:dyDescent="0.25">
      <c r="A19" s="1" t="s">
        <v>45</v>
      </c>
      <c r="B19" s="1" t="s">
        <v>46</v>
      </c>
      <c r="C19" s="1" t="s">
        <v>47</v>
      </c>
      <c r="D19">
        <v>20000</v>
      </c>
      <c r="E19" s="2" t="s">
        <v>16</v>
      </c>
      <c r="F19" s="4">
        <v>0.74</v>
      </c>
      <c r="J19" s="3" t="str">
        <f>IF(AND(Tabla11526[[#This Row],[Valor logrado]]&gt;=Tabla11526[[#This Row],[Meta]],Tabla11526[[#This Row],[Valor logrado]]&gt;0,Tabla11526[[#This Row],[Meta]]&gt;0),"Sí","No")</f>
        <v>No</v>
      </c>
    </row>
    <row r="20" spans="1:10" x14ac:dyDescent="0.25">
      <c r="A20" s="1" t="s">
        <v>45</v>
      </c>
      <c r="B20" s="1" t="s">
        <v>48</v>
      </c>
      <c r="C20" s="1" t="s">
        <v>49</v>
      </c>
      <c r="D20">
        <v>20018</v>
      </c>
      <c r="E20" s="2" t="s">
        <v>13</v>
      </c>
      <c r="F20" s="4">
        <v>0.56999999999999995</v>
      </c>
      <c r="J20" s="3" t="str">
        <f>IF(AND(Tabla11526[[#This Row],[Valor logrado]]&gt;=Tabla11526[[#This Row],[Meta]],Tabla11526[[#This Row],[Valor logrado]]&gt;0,Tabla11526[[#This Row],[Meta]]&gt;0),"Sí","No")</f>
        <v>No</v>
      </c>
    </row>
    <row r="21" spans="1:10" x14ac:dyDescent="0.25">
      <c r="A21" s="1" t="s">
        <v>45</v>
      </c>
      <c r="B21" s="1" t="s">
        <v>50</v>
      </c>
      <c r="C21" s="1" t="s">
        <v>51</v>
      </c>
      <c r="D21">
        <v>20012</v>
      </c>
      <c r="E21" s="2" t="s">
        <v>13</v>
      </c>
      <c r="F21" s="4">
        <v>0.56999999999999995</v>
      </c>
      <c r="J21" s="3" t="str">
        <f>IF(AND(Tabla11526[[#This Row],[Valor logrado]]&gt;=Tabla11526[[#This Row],[Meta]],Tabla11526[[#This Row],[Valor logrado]]&gt;0,Tabla11526[[#This Row],[Meta]]&gt;0),"Sí","No")</f>
        <v>No</v>
      </c>
    </row>
    <row r="22" spans="1:10" x14ac:dyDescent="0.25">
      <c r="A22" s="1" t="s">
        <v>45</v>
      </c>
      <c r="B22" s="1" t="s">
        <v>52</v>
      </c>
      <c r="C22" s="1" t="s">
        <v>53</v>
      </c>
      <c r="D22">
        <v>20011</v>
      </c>
      <c r="E22" s="2" t="s">
        <v>13</v>
      </c>
      <c r="F22" s="4">
        <v>0.56999999999999995</v>
      </c>
      <c r="J22" s="3" t="str">
        <f>IF(AND(Tabla11526[[#This Row],[Valor logrado]]&gt;=Tabla11526[[#This Row],[Meta]],Tabla11526[[#This Row],[Valor logrado]]&gt;0,Tabla11526[[#This Row],[Meta]]&gt;0),"Sí","No")</f>
        <v>No</v>
      </c>
    </row>
    <row r="23" spans="1:10" x14ac:dyDescent="0.25">
      <c r="A23" s="1" t="s">
        <v>45</v>
      </c>
      <c r="B23" s="1" t="s">
        <v>54</v>
      </c>
      <c r="C23" s="1" t="s">
        <v>55</v>
      </c>
      <c r="D23">
        <v>20002</v>
      </c>
      <c r="E23" s="2" t="s">
        <v>13</v>
      </c>
      <c r="F23" s="4">
        <v>0.98</v>
      </c>
      <c r="J23" s="3" t="str">
        <f>IF(AND(Tabla11526[[#This Row],[Valor logrado]]&gt;=Tabla11526[[#This Row],[Meta]],Tabla11526[[#This Row],[Valor logrado]]&gt;0,Tabla11526[[#This Row],[Meta]]&gt;0),"Sí","No")</f>
        <v>No</v>
      </c>
    </row>
    <row r="24" spans="1:10" x14ac:dyDescent="0.25">
      <c r="A24" s="1" t="s">
        <v>45</v>
      </c>
      <c r="B24" s="1" t="s">
        <v>56</v>
      </c>
      <c r="C24" s="1" t="s">
        <v>57</v>
      </c>
      <c r="D24">
        <v>20016</v>
      </c>
      <c r="E24" s="2" t="s">
        <v>13</v>
      </c>
      <c r="F24" s="4">
        <v>0.94</v>
      </c>
      <c r="J24" s="3" t="str">
        <f>IF(AND(Tabla11526[[#This Row],[Valor logrado]]&gt;=Tabla11526[[#This Row],[Meta]],Tabla11526[[#This Row],[Valor logrado]]&gt;0,Tabla11526[[#This Row],[Meta]]&gt;0),"Sí","No")</f>
        <v>No</v>
      </c>
    </row>
    <row r="25" spans="1:10" x14ac:dyDescent="0.25">
      <c r="A25" s="1" t="s">
        <v>45</v>
      </c>
      <c r="B25" s="1" t="s">
        <v>58</v>
      </c>
      <c r="C25" s="1" t="s">
        <v>59</v>
      </c>
      <c r="D25">
        <v>20019</v>
      </c>
      <c r="E25" s="2" t="s">
        <v>13</v>
      </c>
      <c r="F25" s="4">
        <v>0.99</v>
      </c>
      <c r="J25" s="3" t="str">
        <f>IF(AND(Tabla11526[[#This Row],[Valor logrado]]&gt;=Tabla11526[[#This Row],[Meta]],Tabla11526[[#This Row],[Valor logrado]]&gt;0,Tabla11526[[#This Row],[Meta]]&gt;0),"Sí","No")</f>
        <v>No</v>
      </c>
    </row>
    <row r="26" spans="1:10" x14ac:dyDescent="0.25">
      <c r="A26" s="1" t="s">
        <v>45</v>
      </c>
      <c r="B26" s="1" t="s">
        <v>60</v>
      </c>
      <c r="C26" s="1" t="s">
        <v>61</v>
      </c>
      <c r="D26">
        <v>20007</v>
      </c>
      <c r="E26" s="2" t="s">
        <v>13</v>
      </c>
      <c r="F26" s="4">
        <v>0.82</v>
      </c>
      <c r="J26" s="3" t="str">
        <f>IF(AND(Tabla11526[[#This Row],[Valor logrado]]&gt;=Tabla11526[[#This Row],[Meta]],Tabla11526[[#This Row],[Valor logrado]]&gt;0,Tabla11526[[#This Row],[Meta]]&gt;0),"Sí","No")</f>
        <v>No</v>
      </c>
    </row>
    <row r="27" spans="1:10" x14ac:dyDescent="0.25">
      <c r="A27" s="1" t="s">
        <v>45</v>
      </c>
      <c r="B27" s="1" t="s">
        <v>62</v>
      </c>
      <c r="C27" s="1" t="s">
        <v>63</v>
      </c>
      <c r="D27">
        <v>20010</v>
      </c>
      <c r="E27" s="2" t="s">
        <v>13</v>
      </c>
      <c r="F27" s="4">
        <v>0.67</v>
      </c>
      <c r="J27" s="3" t="str">
        <f>IF(AND(Tabla11526[[#This Row],[Valor logrado]]&gt;=Tabla11526[[#This Row],[Meta]],Tabla11526[[#This Row],[Valor logrado]]&gt;0,Tabla11526[[#This Row],[Meta]]&gt;0),"Sí","No")</f>
        <v>No</v>
      </c>
    </row>
    <row r="28" spans="1:10" x14ac:dyDescent="0.25">
      <c r="A28" s="1" t="s">
        <v>45</v>
      </c>
      <c r="B28" s="1" t="s">
        <v>64</v>
      </c>
      <c r="C28" s="1" t="s">
        <v>65</v>
      </c>
      <c r="D28">
        <v>20015</v>
      </c>
      <c r="E28" s="2" t="s">
        <v>13</v>
      </c>
      <c r="F28" s="4">
        <v>0.83</v>
      </c>
      <c r="J28" s="3" t="str">
        <f>IF(AND(Tabla11526[[#This Row],[Valor logrado]]&gt;=Tabla11526[[#This Row],[Meta]],Tabla11526[[#This Row],[Valor logrado]]&gt;0,Tabla11526[[#This Row],[Meta]]&gt;0),"Sí","No")</f>
        <v>No</v>
      </c>
    </row>
    <row r="29" spans="1:10" x14ac:dyDescent="0.25">
      <c r="A29" s="1" t="s">
        <v>45</v>
      </c>
      <c r="B29" s="1" t="s">
        <v>66</v>
      </c>
      <c r="C29" s="1" t="s">
        <v>67</v>
      </c>
      <c r="D29">
        <v>20008</v>
      </c>
      <c r="E29" s="2" t="s">
        <v>13</v>
      </c>
      <c r="F29" s="4">
        <v>0.56999999999999995</v>
      </c>
      <c r="J29" s="3" t="str">
        <f>IF(AND(Tabla11526[[#This Row],[Valor logrado]]&gt;=Tabla11526[[#This Row],[Meta]],Tabla11526[[#This Row],[Valor logrado]]&gt;0,Tabla11526[[#This Row],[Meta]]&gt;0),"Sí","No")</f>
        <v>No</v>
      </c>
    </row>
    <row r="30" spans="1:10" x14ac:dyDescent="0.25">
      <c r="A30" s="1" t="s">
        <v>45</v>
      </c>
      <c r="B30" s="1" t="s">
        <v>68</v>
      </c>
      <c r="C30" s="1" t="s">
        <v>69</v>
      </c>
      <c r="D30">
        <v>20001</v>
      </c>
      <c r="E30" s="2" t="s">
        <v>13</v>
      </c>
      <c r="F30" s="4">
        <v>0.83</v>
      </c>
      <c r="J30" s="3" t="str">
        <f>IF(AND(Tabla11526[[#This Row],[Valor logrado]]&gt;=Tabla11526[[#This Row],[Meta]],Tabla11526[[#This Row],[Valor logrado]]&gt;0,Tabla11526[[#This Row],[Meta]]&gt;0),"Sí","No")</f>
        <v>No</v>
      </c>
    </row>
    <row r="31" spans="1:10" x14ac:dyDescent="0.25">
      <c r="A31" s="1" t="s">
        <v>45</v>
      </c>
      <c r="B31" s="1" t="s">
        <v>70</v>
      </c>
      <c r="C31" s="1" t="s">
        <v>71</v>
      </c>
      <c r="D31">
        <v>20003</v>
      </c>
      <c r="E31" s="2" t="s">
        <v>13</v>
      </c>
      <c r="F31" s="4">
        <v>0.56999999999999995</v>
      </c>
      <c r="J31" s="3" t="str">
        <f>IF(AND(Tabla11526[[#This Row],[Valor logrado]]&gt;=Tabla11526[[#This Row],[Meta]],Tabla11526[[#This Row],[Valor logrado]]&gt;0,Tabla11526[[#This Row],[Meta]]&gt;0),"Sí","No")</f>
        <v>No</v>
      </c>
    </row>
    <row r="32" spans="1:10" x14ac:dyDescent="0.25">
      <c r="A32" s="1" t="s">
        <v>45</v>
      </c>
      <c r="B32" s="1" t="s">
        <v>72</v>
      </c>
      <c r="C32" s="1" t="s">
        <v>73</v>
      </c>
      <c r="D32">
        <v>20005</v>
      </c>
      <c r="E32" s="2" t="s">
        <v>13</v>
      </c>
      <c r="F32" s="4">
        <v>0.98</v>
      </c>
      <c r="J32" s="3" t="str">
        <f>IF(AND(Tabla11526[[#This Row],[Valor logrado]]&gt;=Tabla11526[[#This Row],[Meta]],Tabla11526[[#This Row],[Valor logrado]]&gt;0,Tabla11526[[#This Row],[Meta]]&gt;0),"Sí","No")</f>
        <v>No</v>
      </c>
    </row>
    <row r="33" spans="1:10" x14ac:dyDescent="0.25">
      <c r="A33" s="1" t="s">
        <v>45</v>
      </c>
      <c r="B33" s="1" t="s">
        <v>74</v>
      </c>
      <c r="C33" s="1" t="s">
        <v>75</v>
      </c>
      <c r="D33">
        <v>20004</v>
      </c>
      <c r="E33" s="2" t="s">
        <v>13</v>
      </c>
      <c r="F33" s="4">
        <v>0.83</v>
      </c>
      <c r="J33" s="3" t="str">
        <f>IF(AND(Tabla11526[[#This Row],[Valor logrado]]&gt;=Tabla11526[[#This Row],[Meta]],Tabla11526[[#This Row],[Valor logrado]]&gt;0,Tabla11526[[#This Row],[Meta]]&gt;0),"Sí","No")</f>
        <v>No</v>
      </c>
    </row>
    <row r="34" spans="1:10" x14ac:dyDescent="0.25">
      <c r="A34" s="1" t="s">
        <v>45</v>
      </c>
      <c r="B34" s="1" t="s">
        <v>76</v>
      </c>
      <c r="C34" s="1" t="s">
        <v>77</v>
      </c>
      <c r="D34">
        <v>20006</v>
      </c>
      <c r="E34" s="2" t="s">
        <v>13</v>
      </c>
      <c r="F34" s="4">
        <v>0.56999999999999995</v>
      </c>
      <c r="J34" s="3" t="str">
        <f>IF(AND(Tabla11526[[#This Row],[Valor logrado]]&gt;=Tabla11526[[#This Row],[Meta]],Tabla11526[[#This Row],[Valor logrado]]&gt;0,Tabla11526[[#This Row],[Meta]]&gt;0),"Sí","No")</f>
        <v>No</v>
      </c>
    </row>
    <row r="35" spans="1:10" x14ac:dyDescent="0.25">
      <c r="A35" s="1" t="s">
        <v>45</v>
      </c>
      <c r="B35" s="1" t="s">
        <v>78</v>
      </c>
      <c r="C35" s="1" t="s">
        <v>79</v>
      </c>
      <c r="D35">
        <v>20013</v>
      </c>
      <c r="E35" s="2" t="s">
        <v>13</v>
      </c>
      <c r="F35" s="4">
        <v>0.99</v>
      </c>
      <c r="J35" s="3" t="str">
        <f>IF(AND(Tabla11526[[#This Row],[Valor logrado]]&gt;=Tabla11526[[#This Row],[Meta]],Tabla11526[[#This Row],[Valor logrado]]&gt;0,Tabla11526[[#This Row],[Meta]]&gt;0),"Sí","No")</f>
        <v>No</v>
      </c>
    </row>
    <row r="36" spans="1:10" x14ac:dyDescent="0.25">
      <c r="A36" s="1" t="s">
        <v>45</v>
      </c>
      <c r="B36" s="1" t="s">
        <v>80</v>
      </c>
      <c r="C36" s="1" t="s">
        <v>81</v>
      </c>
      <c r="D36">
        <v>20014</v>
      </c>
      <c r="E36" s="2" t="s">
        <v>13</v>
      </c>
      <c r="F36" s="4">
        <v>1</v>
      </c>
      <c r="J36" s="3" t="str">
        <f>IF(AND(Tabla11526[[#This Row],[Valor logrado]]&gt;=Tabla11526[[#This Row],[Meta]],Tabla11526[[#This Row],[Valor logrado]]&gt;0,Tabla11526[[#This Row],[Meta]]&gt;0),"Sí","No")</f>
        <v>No</v>
      </c>
    </row>
    <row r="37" spans="1:10" x14ac:dyDescent="0.25">
      <c r="A37" s="1" t="s">
        <v>45</v>
      </c>
      <c r="B37" s="1" t="s">
        <v>82</v>
      </c>
      <c r="C37" s="1" t="s">
        <v>83</v>
      </c>
      <c r="D37">
        <v>20017</v>
      </c>
      <c r="E37" s="2" t="s">
        <v>13</v>
      </c>
      <c r="F37" s="4">
        <v>0.74</v>
      </c>
      <c r="J37" s="3" t="str">
        <f>IF(AND(Tabla11526[[#This Row],[Valor logrado]]&gt;=Tabla11526[[#This Row],[Meta]],Tabla11526[[#This Row],[Valor logrado]]&gt;0,Tabla11526[[#This Row],[Meta]]&gt;0),"Sí","No")</f>
        <v>No</v>
      </c>
    </row>
    <row r="38" spans="1:10" x14ac:dyDescent="0.25">
      <c r="A38" s="1" t="s">
        <v>45</v>
      </c>
      <c r="B38" s="1" t="s">
        <v>84</v>
      </c>
      <c r="C38" s="1" t="s">
        <v>85</v>
      </c>
      <c r="D38">
        <v>20020</v>
      </c>
      <c r="E38" s="2" t="s">
        <v>13</v>
      </c>
      <c r="F38" s="4">
        <v>0.67</v>
      </c>
      <c r="J38" s="3" t="str">
        <f>IF(AND(Tabla11526[[#This Row],[Valor logrado]]&gt;=Tabla11526[[#This Row],[Meta]],Tabla11526[[#This Row],[Valor logrado]]&gt;0,Tabla11526[[#This Row],[Meta]]&gt;0),"Sí","No")</f>
        <v>No</v>
      </c>
    </row>
    <row r="39" spans="1:10" x14ac:dyDescent="0.25">
      <c r="A39" s="1" t="s">
        <v>45</v>
      </c>
      <c r="B39" s="1" t="s">
        <v>86</v>
      </c>
      <c r="C39" s="1" t="s">
        <v>87</v>
      </c>
      <c r="D39">
        <v>20009</v>
      </c>
      <c r="E39" s="2" t="s">
        <v>13</v>
      </c>
      <c r="F39" s="4">
        <v>0.74</v>
      </c>
      <c r="J39" s="3" t="str">
        <f>IF(AND(Tabla11526[[#This Row],[Valor logrado]]&gt;=Tabla11526[[#This Row],[Meta]],Tabla11526[[#This Row],[Valor logrado]]&gt;0,Tabla11526[[#This Row],[Meta]]&gt;0),"Sí","No")</f>
        <v>No</v>
      </c>
    </row>
    <row r="40" spans="1:10" x14ac:dyDescent="0.25">
      <c r="A40" s="1" t="s">
        <v>88</v>
      </c>
      <c r="B40" s="1" t="s">
        <v>89</v>
      </c>
      <c r="C40" s="1" t="s">
        <v>90</v>
      </c>
      <c r="D40">
        <v>30000</v>
      </c>
      <c r="E40" s="2" t="s">
        <v>91</v>
      </c>
      <c r="F40" s="4">
        <v>0.76</v>
      </c>
      <c r="J40" s="3" t="str">
        <f>IF(AND(Tabla11526[[#This Row],[Valor logrado]]&gt;=Tabla11526[[#This Row],[Meta]],Tabla11526[[#This Row],[Valor logrado]]&gt;0,Tabla11526[[#This Row],[Meta]]&gt;0),"Sí","No")</f>
        <v>No</v>
      </c>
    </row>
    <row r="41" spans="1:10" x14ac:dyDescent="0.25">
      <c r="A41" s="1" t="s">
        <v>88</v>
      </c>
      <c r="B41" s="1" t="s">
        <v>92</v>
      </c>
      <c r="C41" s="1" t="s">
        <v>93</v>
      </c>
      <c r="D41">
        <v>30002</v>
      </c>
      <c r="E41" s="2" t="s">
        <v>13</v>
      </c>
      <c r="F41" s="4">
        <v>0.66</v>
      </c>
      <c r="J41" s="3" t="str">
        <f>IF(AND(Tabla11526[[#This Row],[Valor logrado]]&gt;=Tabla11526[[#This Row],[Meta]],Tabla11526[[#This Row],[Valor logrado]]&gt;0,Tabla11526[[#This Row],[Meta]]&gt;0),"Sí","No")</f>
        <v>No</v>
      </c>
    </row>
    <row r="42" spans="1:10" x14ac:dyDescent="0.25">
      <c r="A42" s="1" t="s">
        <v>88</v>
      </c>
      <c r="B42" s="1" t="s">
        <v>94</v>
      </c>
      <c r="C42" s="1" t="s">
        <v>95</v>
      </c>
      <c r="D42">
        <v>30005</v>
      </c>
      <c r="E42" s="2" t="s">
        <v>13</v>
      </c>
      <c r="F42" s="4">
        <v>0.56999999999999995</v>
      </c>
      <c r="J42" s="3" t="str">
        <f>IF(AND(Tabla11526[[#This Row],[Valor logrado]]&gt;=Tabla11526[[#This Row],[Meta]],Tabla11526[[#This Row],[Valor logrado]]&gt;0,Tabla11526[[#This Row],[Meta]]&gt;0),"Sí","No")</f>
        <v>No</v>
      </c>
    </row>
    <row r="43" spans="1:10" x14ac:dyDescent="0.25">
      <c r="A43" s="1" t="s">
        <v>88</v>
      </c>
      <c r="B43" s="1" t="s">
        <v>96</v>
      </c>
      <c r="C43" s="1" t="s">
        <v>97</v>
      </c>
      <c r="D43">
        <v>30006</v>
      </c>
      <c r="E43" s="2" t="s">
        <v>13</v>
      </c>
      <c r="F43" s="4">
        <v>0.98</v>
      </c>
      <c r="J43" s="3" t="str">
        <f>IF(AND(Tabla11526[[#This Row],[Valor logrado]]&gt;=Tabla11526[[#This Row],[Meta]],Tabla11526[[#This Row],[Valor logrado]]&gt;0,Tabla11526[[#This Row],[Meta]]&gt;0),"Sí","No")</f>
        <v>No</v>
      </c>
    </row>
    <row r="44" spans="1:10" x14ac:dyDescent="0.25">
      <c r="A44" s="1" t="s">
        <v>88</v>
      </c>
      <c r="B44" s="1" t="s">
        <v>98</v>
      </c>
      <c r="C44" s="1" t="s">
        <v>99</v>
      </c>
      <c r="D44">
        <v>30007</v>
      </c>
      <c r="E44" s="2" t="s">
        <v>13</v>
      </c>
      <c r="F44" s="4">
        <v>0.83</v>
      </c>
      <c r="J44" s="3" t="str">
        <f>IF(AND(Tabla11526[[#This Row],[Valor logrado]]&gt;=Tabla11526[[#This Row],[Meta]],Tabla11526[[#This Row],[Valor logrado]]&gt;0,Tabla11526[[#This Row],[Meta]]&gt;0),"Sí","No")</f>
        <v>No</v>
      </c>
    </row>
    <row r="45" spans="1:10" x14ac:dyDescent="0.25">
      <c r="A45" s="1" t="s">
        <v>88</v>
      </c>
      <c r="B45" s="1" t="s">
        <v>100</v>
      </c>
      <c r="C45" s="1" t="s">
        <v>101</v>
      </c>
      <c r="D45">
        <v>30008</v>
      </c>
      <c r="E45" s="2" t="s">
        <v>13</v>
      </c>
      <c r="F45" s="4">
        <v>0.74</v>
      </c>
      <c r="J45" s="3" t="str">
        <f>IF(AND(Tabla11526[[#This Row],[Valor logrado]]&gt;=Tabla11526[[#This Row],[Meta]],Tabla11526[[#This Row],[Valor logrado]]&gt;0,Tabla11526[[#This Row],[Meta]]&gt;0),"Sí","No")</f>
        <v>No</v>
      </c>
    </row>
    <row r="46" spans="1:10" x14ac:dyDescent="0.25">
      <c r="A46" s="1" t="s">
        <v>88</v>
      </c>
      <c r="B46" s="1" t="s">
        <v>102</v>
      </c>
      <c r="C46" s="1" t="s">
        <v>103</v>
      </c>
      <c r="D46">
        <v>30004</v>
      </c>
      <c r="E46" s="2" t="s">
        <v>13</v>
      </c>
      <c r="F46" s="4">
        <v>0.66</v>
      </c>
      <c r="J46" s="3" t="str">
        <f>IF(AND(Tabla11526[[#This Row],[Valor logrado]]&gt;=Tabla11526[[#This Row],[Meta]],Tabla11526[[#This Row],[Valor logrado]]&gt;0,Tabla11526[[#This Row],[Meta]]&gt;0),"Sí","No")</f>
        <v>No</v>
      </c>
    </row>
    <row r="47" spans="1:10" x14ac:dyDescent="0.25">
      <c r="A47" s="1" t="s">
        <v>88</v>
      </c>
      <c r="B47" s="1" t="s">
        <v>104</v>
      </c>
      <c r="C47" s="1" t="s">
        <v>105</v>
      </c>
      <c r="D47">
        <v>30001</v>
      </c>
      <c r="E47" s="2" t="s">
        <v>13</v>
      </c>
      <c r="F47" s="4">
        <v>0.92</v>
      </c>
      <c r="J47" s="3" t="str">
        <f>IF(AND(Tabla11526[[#This Row],[Valor logrado]]&gt;=Tabla11526[[#This Row],[Meta]],Tabla11526[[#This Row],[Valor logrado]]&gt;0,Tabla11526[[#This Row],[Meta]]&gt;0),"Sí","No")</f>
        <v>No</v>
      </c>
    </row>
    <row r="48" spans="1:10" x14ac:dyDescent="0.25">
      <c r="A48" s="1" t="s">
        <v>88</v>
      </c>
      <c r="B48" s="1" t="s">
        <v>106</v>
      </c>
      <c r="C48" s="1" t="s">
        <v>107</v>
      </c>
      <c r="D48">
        <v>30003</v>
      </c>
      <c r="E48" s="2" t="s">
        <v>13</v>
      </c>
      <c r="F48" s="4">
        <v>0.98</v>
      </c>
      <c r="J48" s="3" t="str">
        <f>IF(AND(Tabla11526[[#This Row],[Valor logrado]]&gt;=Tabla11526[[#This Row],[Meta]],Tabla11526[[#This Row],[Valor logrado]]&gt;0,Tabla11526[[#This Row],[Meta]]&gt;0),"Sí","No")</f>
        <v>No</v>
      </c>
    </row>
    <row r="49" spans="1:10" x14ac:dyDescent="0.25">
      <c r="A49" s="1" t="s">
        <v>108</v>
      </c>
      <c r="B49" s="1" t="s">
        <v>109</v>
      </c>
      <c r="C49" s="1" t="s">
        <v>110</v>
      </c>
      <c r="D49">
        <v>40000</v>
      </c>
      <c r="E49" s="2" t="s">
        <v>91</v>
      </c>
      <c r="F49" s="4">
        <v>0.6</v>
      </c>
      <c r="J49" s="3" t="str">
        <f>IF(AND(Tabla11526[[#This Row],[Valor logrado]]&gt;=Tabla11526[[#This Row],[Meta]],Tabla11526[[#This Row],[Valor logrado]]&gt;0,Tabla11526[[#This Row],[Meta]]&gt;0),"Sí","No")</f>
        <v>No</v>
      </c>
    </row>
    <row r="50" spans="1:10" x14ac:dyDescent="0.25">
      <c r="A50" s="1" t="s">
        <v>108</v>
      </c>
      <c r="B50" s="1" t="s">
        <v>111</v>
      </c>
      <c r="C50" s="1" t="s">
        <v>112</v>
      </c>
      <c r="D50">
        <v>40001</v>
      </c>
      <c r="E50" s="2" t="s">
        <v>13</v>
      </c>
      <c r="F50" s="4">
        <v>0.56999999999999995</v>
      </c>
      <c r="J50" s="3" t="str">
        <f>IF(AND(Tabla11526[[#This Row],[Valor logrado]]&gt;=Tabla11526[[#This Row],[Meta]],Tabla11526[[#This Row],[Valor logrado]]&gt;0,Tabla11526[[#This Row],[Meta]]&gt;0),"Sí","No")</f>
        <v>No</v>
      </c>
    </row>
    <row r="51" spans="1:10" x14ac:dyDescent="0.25">
      <c r="A51" s="1" t="s">
        <v>108</v>
      </c>
      <c r="B51" s="1" t="s">
        <v>113</v>
      </c>
      <c r="C51" s="1" t="s">
        <v>114</v>
      </c>
      <c r="D51">
        <v>40002</v>
      </c>
      <c r="E51" s="2" t="s">
        <v>13</v>
      </c>
      <c r="F51" s="4">
        <v>0.56999999999999995</v>
      </c>
      <c r="J51" s="3" t="str">
        <f>IF(AND(Tabla11526[[#This Row],[Valor logrado]]&gt;=Tabla11526[[#This Row],[Meta]],Tabla11526[[#This Row],[Valor logrado]]&gt;0,Tabla11526[[#This Row],[Meta]]&gt;0),"Sí","No")</f>
        <v>No</v>
      </c>
    </row>
    <row r="52" spans="1:10" x14ac:dyDescent="0.25">
      <c r="A52" s="1" t="s">
        <v>108</v>
      </c>
      <c r="B52" s="1" t="s">
        <v>115</v>
      </c>
      <c r="C52" s="1" t="s">
        <v>116</v>
      </c>
      <c r="D52">
        <v>40003</v>
      </c>
      <c r="E52" s="2" t="s">
        <v>13</v>
      </c>
      <c r="F52" s="4">
        <v>0.56999999999999995</v>
      </c>
      <c r="J52" s="3" t="str">
        <f>IF(AND(Tabla11526[[#This Row],[Valor logrado]]&gt;=Tabla11526[[#This Row],[Meta]],Tabla11526[[#This Row],[Valor logrado]]&gt;0,Tabla11526[[#This Row],[Meta]]&gt;0),"Sí","No")</f>
        <v>No</v>
      </c>
    </row>
    <row r="53" spans="1:10" x14ac:dyDescent="0.25">
      <c r="A53" s="1" t="s">
        <v>108</v>
      </c>
      <c r="B53" s="1" t="s">
        <v>117</v>
      </c>
      <c r="C53" s="1" t="s">
        <v>118</v>
      </c>
      <c r="D53">
        <v>40004</v>
      </c>
      <c r="E53" s="2" t="s">
        <v>13</v>
      </c>
      <c r="F53" s="4">
        <v>0.56999999999999995</v>
      </c>
      <c r="J53" s="3" t="str">
        <f>IF(AND(Tabla11526[[#This Row],[Valor logrado]]&gt;=Tabla11526[[#This Row],[Meta]],Tabla11526[[#This Row],[Valor logrado]]&gt;0,Tabla11526[[#This Row],[Meta]]&gt;0),"Sí","No")</f>
        <v>No</v>
      </c>
    </row>
    <row r="54" spans="1:10" x14ac:dyDescent="0.25">
      <c r="A54" s="1" t="s">
        <v>108</v>
      </c>
      <c r="B54" s="1" t="s">
        <v>119</v>
      </c>
      <c r="C54" s="1" t="s">
        <v>120</v>
      </c>
      <c r="D54">
        <v>40005</v>
      </c>
      <c r="E54" s="2" t="s">
        <v>13</v>
      </c>
      <c r="F54" s="4">
        <v>0.92</v>
      </c>
      <c r="J54" s="3" t="str">
        <f>IF(AND(Tabla11526[[#This Row],[Valor logrado]]&gt;=Tabla11526[[#This Row],[Meta]],Tabla11526[[#This Row],[Valor logrado]]&gt;0,Tabla11526[[#This Row],[Meta]]&gt;0),"Sí","No")</f>
        <v>No</v>
      </c>
    </row>
    <row r="55" spans="1:10" x14ac:dyDescent="0.25">
      <c r="A55" s="1" t="s">
        <v>108</v>
      </c>
      <c r="B55" s="1" t="s">
        <v>121</v>
      </c>
      <c r="C55" s="1" t="s">
        <v>122</v>
      </c>
      <c r="D55">
        <v>40007</v>
      </c>
      <c r="E55" s="2" t="s">
        <v>13</v>
      </c>
      <c r="F55" s="4">
        <v>0.56999999999999995</v>
      </c>
      <c r="J55" s="3" t="str">
        <f>IF(AND(Tabla11526[[#This Row],[Valor logrado]]&gt;=Tabla11526[[#This Row],[Meta]],Tabla11526[[#This Row],[Valor logrado]]&gt;0,Tabla11526[[#This Row],[Meta]]&gt;0),"Sí","No")</f>
        <v>No</v>
      </c>
    </row>
    <row r="56" spans="1:10" x14ac:dyDescent="0.25">
      <c r="A56" s="1" t="s">
        <v>108</v>
      </c>
      <c r="B56" s="1" t="s">
        <v>123</v>
      </c>
      <c r="C56" s="1" t="s">
        <v>124</v>
      </c>
      <c r="D56">
        <v>40008</v>
      </c>
      <c r="E56" s="2" t="s">
        <v>13</v>
      </c>
      <c r="F56" s="4">
        <v>0.56999999999999995</v>
      </c>
      <c r="J56" s="3" t="str">
        <f>IF(AND(Tabla11526[[#This Row],[Valor logrado]]&gt;=Tabla11526[[#This Row],[Meta]],Tabla11526[[#This Row],[Valor logrado]]&gt;0,Tabla11526[[#This Row],[Meta]]&gt;0),"Sí","No")</f>
        <v>No</v>
      </c>
    </row>
    <row r="57" spans="1:10" x14ac:dyDescent="0.25">
      <c r="A57" s="1" t="s">
        <v>108</v>
      </c>
      <c r="B57" s="1" t="s">
        <v>125</v>
      </c>
      <c r="C57" s="1" t="s">
        <v>126</v>
      </c>
      <c r="D57">
        <v>40009</v>
      </c>
      <c r="E57" s="2" t="s">
        <v>13</v>
      </c>
      <c r="F57" s="4">
        <v>0.56999999999999995</v>
      </c>
      <c r="J57" s="3" t="str">
        <f>IF(AND(Tabla11526[[#This Row],[Valor logrado]]&gt;=Tabla11526[[#This Row],[Meta]],Tabla11526[[#This Row],[Valor logrado]]&gt;0,Tabla11526[[#This Row],[Meta]]&gt;0),"Sí","No")</f>
        <v>No</v>
      </c>
    </row>
    <row r="58" spans="1:10" x14ac:dyDescent="0.25">
      <c r="A58" s="1" t="s">
        <v>108</v>
      </c>
      <c r="B58" s="1" t="s">
        <v>127</v>
      </c>
      <c r="C58" s="1" t="s">
        <v>128</v>
      </c>
      <c r="D58">
        <v>40006</v>
      </c>
      <c r="E58" s="2" t="s">
        <v>13</v>
      </c>
      <c r="F58" s="4">
        <v>0.56999999999999995</v>
      </c>
      <c r="J58" s="3" t="str">
        <f>IF(AND(Tabla11526[[#This Row],[Valor logrado]]&gt;=Tabla11526[[#This Row],[Meta]],Tabla11526[[#This Row],[Valor logrado]]&gt;0,Tabla11526[[#This Row],[Meta]]&gt;0),"Sí","No")</f>
        <v>No</v>
      </c>
    </row>
    <row r="59" spans="1:10" x14ac:dyDescent="0.25">
      <c r="A59" s="1" t="s">
        <v>108</v>
      </c>
      <c r="B59" s="1" t="s">
        <v>129</v>
      </c>
      <c r="C59" s="1" t="s">
        <v>130</v>
      </c>
      <c r="D59">
        <v>40010</v>
      </c>
      <c r="E59" s="2" t="s">
        <v>13</v>
      </c>
      <c r="F59" s="4">
        <v>0.56999999999999995</v>
      </c>
      <c r="J59" s="3" t="str">
        <f>IF(AND(Tabla11526[[#This Row],[Valor logrado]]&gt;=Tabla11526[[#This Row],[Meta]],Tabla11526[[#This Row],[Valor logrado]]&gt;0,Tabla11526[[#This Row],[Meta]]&gt;0),"Sí","No")</f>
        <v>No</v>
      </c>
    </row>
    <row r="60" spans="1:10" x14ac:dyDescent="0.25">
      <c r="A60" s="1" t="s">
        <v>131</v>
      </c>
      <c r="B60" s="1" t="s">
        <v>132</v>
      </c>
      <c r="C60" s="1" t="s">
        <v>133</v>
      </c>
      <c r="D60">
        <v>50000</v>
      </c>
      <c r="E60" s="2" t="s">
        <v>16</v>
      </c>
      <c r="F60" s="4">
        <v>0.82</v>
      </c>
      <c r="J60" s="3" t="str">
        <f>IF(AND(Tabla11526[[#This Row],[Valor logrado]]&gt;=Tabla11526[[#This Row],[Meta]],Tabla11526[[#This Row],[Valor logrado]]&gt;0,Tabla11526[[#This Row],[Meta]]&gt;0),"Sí","No")</f>
        <v>No</v>
      </c>
    </row>
    <row r="61" spans="1:10" x14ac:dyDescent="0.25">
      <c r="A61" s="1" t="s">
        <v>131</v>
      </c>
      <c r="B61" s="1" t="s">
        <v>134</v>
      </c>
      <c r="C61" s="1" t="s">
        <v>135</v>
      </c>
      <c r="D61">
        <v>50002</v>
      </c>
      <c r="E61" s="2" t="s">
        <v>13</v>
      </c>
      <c r="F61" s="4">
        <v>1</v>
      </c>
      <c r="J61" s="3" t="str">
        <f>IF(AND(Tabla11526[[#This Row],[Valor logrado]]&gt;=Tabla11526[[#This Row],[Meta]],Tabla11526[[#This Row],[Valor logrado]]&gt;0,Tabla11526[[#This Row],[Meta]]&gt;0),"Sí","No")</f>
        <v>No</v>
      </c>
    </row>
    <row r="62" spans="1:10" x14ac:dyDescent="0.25">
      <c r="A62" s="1" t="s">
        <v>131</v>
      </c>
      <c r="B62" s="1" t="s">
        <v>136</v>
      </c>
      <c r="C62" s="1" t="s">
        <v>137</v>
      </c>
      <c r="D62">
        <v>50006</v>
      </c>
      <c r="E62" s="2" t="s">
        <v>13</v>
      </c>
      <c r="F62" s="4">
        <v>0.98</v>
      </c>
      <c r="J62" s="3" t="str">
        <f>IF(AND(Tabla11526[[#This Row],[Valor logrado]]&gt;=Tabla11526[[#This Row],[Meta]],Tabla11526[[#This Row],[Valor logrado]]&gt;0,Tabla11526[[#This Row],[Meta]]&gt;0),"Sí","No")</f>
        <v>No</v>
      </c>
    </row>
    <row r="63" spans="1:10" x14ac:dyDescent="0.25">
      <c r="A63" s="1" t="s">
        <v>131</v>
      </c>
      <c r="B63" s="1" t="s">
        <v>138</v>
      </c>
      <c r="C63" s="1" t="s">
        <v>139</v>
      </c>
      <c r="D63">
        <v>50007</v>
      </c>
      <c r="E63" s="2" t="s">
        <v>13</v>
      </c>
      <c r="F63" s="4">
        <v>0.74</v>
      </c>
      <c r="J63" s="3" t="str">
        <f>IF(AND(Tabla11526[[#This Row],[Valor logrado]]&gt;=Tabla11526[[#This Row],[Meta]],Tabla11526[[#This Row],[Valor logrado]]&gt;0,Tabla11526[[#This Row],[Meta]]&gt;0),"Sí","No")</f>
        <v>No</v>
      </c>
    </row>
    <row r="64" spans="1:10" x14ac:dyDescent="0.25">
      <c r="A64" s="1" t="s">
        <v>131</v>
      </c>
      <c r="B64" s="1" t="s">
        <v>140</v>
      </c>
      <c r="C64" s="1" t="s">
        <v>141</v>
      </c>
      <c r="D64">
        <v>50008</v>
      </c>
      <c r="E64" s="2" t="s">
        <v>13</v>
      </c>
      <c r="F64" s="4">
        <v>0.92</v>
      </c>
      <c r="J64" s="3" t="str">
        <f>IF(AND(Tabla11526[[#This Row],[Valor logrado]]&gt;=Tabla11526[[#This Row],[Meta]],Tabla11526[[#This Row],[Valor logrado]]&gt;0,Tabla11526[[#This Row],[Meta]]&gt;0),"Sí","No")</f>
        <v>No</v>
      </c>
    </row>
    <row r="65" spans="1:10" x14ac:dyDescent="0.25">
      <c r="A65" s="1" t="s">
        <v>131</v>
      </c>
      <c r="B65" s="1" t="s">
        <v>142</v>
      </c>
      <c r="C65" s="1" t="s">
        <v>143</v>
      </c>
      <c r="D65">
        <v>50004</v>
      </c>
      <c r="E65" s="2" t="s">
        <v>13</v>
      </c>
      <c r="F65" s="4">
        <v>0.66</v>
      </c>
      <c r="J65" s="3" t="str">
        <f>IF(AND(Tabla11526[[#This Row],[Valor logrado]]&gt;=Tabla11526[[#This Row],[Meta]],Tabla11526[[#This Row],[Valor logrado]]&gt;0,Tabla11526[[#This Row],[Meta]]&gt;0),"Sí","No")</f>
        <v>No</v>
      </c>
    </row>
    <row r="66" spans="1:10" x14ac:dyDescent="0.25">
      <c r="A66" s="1" t="s">
        <v>131</v>
      </c>
      <c r="B66" s="1" t="s">
        <v>144</v>
      </c>
      <c r="C66" s="1" t="s">
        <v>145</v>
      </c>
      <c r="D66">
        <v>50005</v>
      </c>
      <c r="E66" s="2" t="s">
        <v>13</v>
      </c>
      <c r="F66" s="4">
        <v>0.56999999999999995</v>
      </c>
      <c r="J66" s="3" t="str">
        <f>IF(AND(Tabla11526[[#This Row],[Valor logrado]]&gt;=Tabla11526[[#This Row],[Meta]],Tabla11526[[#This Row],[Valor logrado]]&gt;0,Tabla11526[[#This Row],[Meta]]&gt;0),"Sí","No")</f>
        <v>No</v>
      </c>
    </row>
    <row r="67" spans="1:10" x14ac:dyDescent="0.25">
      <c r="A67" s="1" t="s">
        <v>131</v>
      </c>
      <c r="B67" s="1" t="s">
        <v>146</v>
      </c>
      <c r="C67" s="1" t="s">
        <v>147</v>
      </c>
      <c r="D67">
        <v>50001</v>
      </c>
      <c r="E67" s="2" t="s">
        <v>13</v>
      </c>
      <c r="F67" s="4">
        <v>0.83</v>
      </c>
      <c r="J67" s="3" t="str">
        <f>IF(AND(Tabla11526[[#This Row],[Valor logrado]]&gt;=Tabla11526[[#This Row],[Meta]],Tabla11526[[#This Row],[Valor logrado]]&gt;0,Tabla11526[[#This Row],[Meta]]&gt;0),"Sí","No")</f>
        <v>No</v>
      </c>
    </row>
    <row r="68" spans="1:10" x14ac:dyDescent="0.25">
      <c r="A68" s="1" t="s">
        <v>131</v>
      </c>
      <c r="B68" s="1" t="s">
        <v>148</v>
      </c>
      <c r="C68" s="1" t="s">
        <v>149</v>
      </c>
      <c r="D68">
        <v>50009</v>
      </c>
      <c r="E68" s="2" t="s">
        <v>13</v>
      </c>
      <c r="F68" s="4">
        <v>1</v>
      </c>
      <c r="J68" s="3" t="str">
        <f>IF(AND(Tabla11526[[#This Row],[Valor logrado]]&gt;=Tabla11526[[#This Row],[Meta]],Tabla11526[[#This Row],[Valor logrado]]&gt;0,Tabla11526[[#This Row],[Meta]]&gt;0),"Sí","No")</f>
        <v>No</v>
      </c>
    </row>
    <row r="69" spans="1:10" x14ac:dyDescent="0.25">
      <c r="A69" s="1" t="s">
        <v>131</v>
      </c>
      <c r="B69" s="1" t="s">
        <v>150</v>
      </c>
      <c r="C69" s="1" t="s">
        <v>151</v>
      </c>
      <c r="D69">
        <v>50010</v>
      </c>
      <c r="E69" s="2" t="s">
        <v>13</v>
      </c>
      <c r="F69" s="4">
        <v>1</v>
      </c>
      <c r="J69" s="3" t="str">
        <f>IF(AND(Tabla11526[[#This Row],[Valor logrado]]&gt;=Tabla11526[[#This Row],[Meta]],Tabla11526[[#This Row],[Valor logrado]]&gt;0,Tabla11526[[#This Row],[Meta]]&gt;0),"Sí","No")</f>
        <v>No</v>
      </c>
    </row>
    <row r="70" spans="1:10" x14ac:dyDescent="0.25">
      <c r="A70" s="1" t="s">
        <v>131</v>
      </c>
      <c r="B70" s="1" t="s">
        <v>152</v>
      </c>
      <c r="C70" s="1" t="s">
        <v>153</v>
      </c>
      <c r="D70">
        <v>50011</v>
      </c>
      <c r="E70" s="2" t="s">
        <v>13</v>
      </c>
      <c r="F70" s="4">
        <v>1</v>
      </c>
      <c r="J70" s="3" t="str">
        <f>IF(AND(Tabla11526[[#This Row],[Valor logrado]]&gt;=Tabla11526[[#This Row],[Meta]],Tabla11526[[#This Row],[Valor logrado]]&gt;0,Tabla11526[[#This Row],[Meta]]&gt;0),"Sí","No")</f>
        <v>No</v>
      </c>
    </row>
    <row r="71" spans="1:10" x14ac:dyDescent="0.25">
      <c r="A71" s="1" t="s">
        <v>131</v>
      </c>
      <c r="B71" s="1" t="s">
        <v>154</v>
      </c>
      <c r="C71" s="1" t="s">
        <v>155</v>
      </c>
      <c r="D71">
        <v>50003</v>
      </c>
      <c r="E71" s="2" t="s">
        <v>13</v>
      </c>
      <c r="F71" s="4">
        <v>0.98</v>
      </c>
      <c r="J71" s="3" t="str">
        <f>IF(AND(Tabla11526[[#This Row],[Valor logrado]]&gt;=Tabla11526[[#This Row],[Meta]],Tabla11526[[#This Row],[Valor logrado]]&gt;0,Tabla11526[[#This Row],[Meta]]&gt;0),"Sí","No")</f>
        <v>No</v>
      </c>
    </row>
    <row r="72" spans="1:10" x14ac:dyDescent="0.25">
      <c r="A72" s="1" t="s">
        <v>156</v>
      </c>
      <c r="B72" s="1" t="s">
        <v>157</v>
      </c>
      <c r="C72" s="1" t="s">
        <v>158</v>
      </c>
      <c r="D72">
        <v>60000</v>
      </c>
      <c r="E72" s="2" t="s">
        <v>16</v>
      </c>
      <c r="F72" s="4">
        <v>0.91</v>
      </c>
      <c r="J72" s="3" t="str">
        <f>IF(AND(Tabla11526[[#This Row],[Valor logrado]]&gt;=Tabla11526[[#This Row],[Meta]],Tabla11526[[#This Row],[Valor logrado]]&gt;0,Tabla11526[[#This Row],[Meta]]&gt;0),"Sí","No")</f>
        <v>No</v>
      </c>
    </row>
    <row r="73" spans="1:10" x14ac:dyDescent="0.25">
      <c r="A73" s="1" t="s">
        <v>156</v>
      </c>
      <c r="B73" s="1" t="s">
        <v>159</v>
      </c>
      <c r="C73" s="1" t="s">
        <v>160</v>
      </c>
      <c r="D73">
        <v>60004</v>
      </c>
      <c r="E73" s="2" t="s">
        <v>13</v>
      </c>
      <c r="F73" s="4">
        <v>1</v>
      </c>
      <c r="J73" s="3" t="str">
        <f>IF(AND(Tabla11526[[#This Row],[Valor logrado]]&gt;=Tabla11526[[#This Row],[Meta]],Tabla11526[[#This Row],[Valor logrado]]&gt;0,Tabla11526[[#This Row],[Meta]]&gt;0),"Sí","No")</f>
        <v>No</v>
      </c>
    </row>
    <row r="74" spans="1:10" x14ac:dyDescent="0.25">
      <c r="A74" s="1" t="s">
        <v>156</v>
      </c>
      <c r="B74" s="1" t="s">
        <v>161</v>
      </c>
      <c r="C74" s="1" t="s">
        <v>162</v>
      </c>
      <c r="D74">
        <v>60006</v>
      </c>
      <c r="E74" s="2" t="s">
        <v>13</v>
      </c>
      <c r="F74" s="4">
        <v>0.99</v>
      </c>
      <c r="J74" s="3" t="str">
        <f>IF(AND(Tabla11526[[#This Row],[Valor logrado]]&gt;=Tabla11526[[#This Row],[Meta]],Tabla11526[[#This Row],[Valor logrado]]&gt;0,Tabla11526[[#This Row],[Meta]]&gt;0),"Sí","No")</f>
        <v>No</v>
      </c>
    </row>
    <row r="75" spans="1:10" x14ac:dyDescent="0.25">
      <c r="A75" s="1" t="s">
        <v>156</v>
      </c>
      <c r="B75" s="1" t="s">
        <v>163</v>
      </c>
      <c r="C75" s="1" t="s">
        <v>164</v>
      </c>
      <c r="D75">
        <v>60008</v>
      </c>
      <c r="E75" s="2" t="s">
        <v>13</v>
      </c>
      <c r="F75" s="4">
        <v>0.94</v>
      </c>
      <c r="J75" s="3" t="str">
        <f>IF(AND(Tabla11526[[#This Row],[Valor logrado]]&gt;=Tabla11526[[#This Row],[Meta]],Tabla11526[[#This Row],[Valor logrado]]&gt;0,Tabla11526[[#This Row],[Meta]]&gt;0),"Sí","No")</f>
        <v>No</v>
      </c>
    </row>
    <row r="76" spans="1:10" x14ac:dyDescent="0.25">
      <c r="A76" s="1" t="s">
        <v>156</v>
      </c>
      <c r="B76" s="1" t="s">
        <v>165</v>
      </c>
      <c r="C76" s="1" t="s">
        <v>166</v>
      </c>
      <c r="D76">
        <v>60009</v>
      </c>
      <c r="E76" s="2" t="s">
        <v>13</v>
      </c>
      <c r="F76" s="4">
        <v>0.82</v>
      </c>
      <c r="J76" s="3" t="str">
        <f>IF(AND(Tabla11526[[#This Row],[Valor logrado]]&gt;=Tabla11526[[#This Row],[Meta]],Tabla11526[[#This Row],[Valor logrado]]&gt;0,Tabla11526[[#This Row],[Meta]]&gt;0),"Sí","No")</f>
        <v>No</v>
      </c>
    </row>
    <row r="77" spans="1:10" x14ac:dyDescent="0.25">
      <c r="A77" s="1" t="s">
        <v>156</v>
      </c>
      <c r="B77" s="1" t="s">
        <v>167</v>
      </c>
      <c r="C77" s="1" t="s">
        <v>168</v>
      </c>
      <c r="D77">
        <v>60013</v>
      </c>
      <c r="E77" s="2" t="s">
        <v>13</v>
      </c>
      <c r="F77" s="4">
        <v>0.94</v>
      </c>
      <c r="J77" s="3" t="str">
        <f>IF(AND(Tabla11526[[#This Row],[Valor logrado]]&gt;=Tabla11526[[#This Row],[Meta]],Tabla11526[[#This Row],[Valor logrado]]&gt;0,Tabla11526[[#This Row],[Meta]]&gt;0),"Sí","No")</f>
        <v>No</v>
      </c>
    </row>
    <row r="78" spans="1:10" x14ac:dyDescent="0.25">
      <c r="A78" s="1" t="s">
        <v>156</v>
      </c>
      <c r="B78" s="1" t="s">
        <v>169</v>
      </c>
      <c r="C78" s="1" t="s">
        <v>170</v>
      </c>
      <c r="D78">
        <v>60002</v>
      </c>
      <c r="E78" s="2" t="s">
        <v>13</v>
      </c>
      <c r="F78" s="4">
        <v>0.56999999999999995</v>
      </c>
      <c r="J78" s="3" t="str">
        <f>IF(AND(Tabla11526[[#This Row],[Valor logrado]]&gt;=Tabla11526[[#This Row],[Meta]],Tabla11526[[#This Row],[Valor logrado]]&gt;0,Tabla11526[[#This Row],[Meta]]&gt;0),"Sí","No")</f>
        <v>No</v>
      </c>
    </row>
    <row r="79" spans="1:10" x14ac:dyDescent="0.25">
      <c r="A79" s="1" t="s">
        <v>156</v>
      </c>
      <c r="B79" s="1" t="s">
        <v>171</v>
      </c>
      <c r="C79" s="1" t="s">
        <v>172</v>
      </c>
      <c r="D79">
        <v>60007</v>
      </c>
      <c r="E79" s="2" t="s">
        <v>13</v>
      </c>
      <c r="F79" s="4">
        <v>0.92</v>
      </c>
      <c r="J79" s="3" t="str">
        <f>IF(AND(Tabla11526[[#This Row],[Valor logrado]]&gt;=Tabla11526[[#This Row],[Meta]],Tabla11526[[#This Row],[Valor logrado]]&gt;0,Tabla11526[[#This Row],[Meta]]&gt;0),"Sí","No")</f>
        <v>No</v>
      </c>
    </row>
    <row r="80" spans="1:10" x14ac:dyDescent="0.25">
      <c r="A80" s="1" t="s">
        <v>156</v>
      </c>
      <c r="B80" s="1" t="s">
        <v>173</v>
      </c>
      <c r="C80" s="1" t="s">
        <v>174</v>
      </c>
      <c r="D80">
        <v>60003</v>
      </c>
      <c r="E80" s="2" t="s">
        <v>13</v>
      </c>
      <c r="F80" s="4">
        <v>0.82</v>
      </c>
      <c r="J80" s="3" t="str">
        <f>IF(AND(Tabla11526[[#This Row],[Valor logrado]]&gt;=Tabla11526[[#This Row],[Meta]],Tabla11526[[#This Row],[Valor logrado]]&gt;0,Tabla11526[[#This Row],[Meta]]&gt;0),"Sí","No")</f>
        <v>No</v>
      </c>
    </row>
    <row r="81" spans="1:10" x14ac:dyDescent="0.25">
      <c r="A81" s="1" t="s">
        <v>156</v>
      </c>
      <c r="B81" s="1" t="s">
        <v>175</v>
      </c>
      <c r="C81" s="1" t="s">
        <v>176</v>
      </c>
      <c r="D81">
        <v>60001</v>
      </c>
      <c r="E81" s="2" t="s">
        <v>13</v>
      </c>
      <c r="F81" s="4">
        <v>1</v>
      </c>
      <c r="J81" s="3" t="str">
        <f>IF(AND(Tabla11526[[#This Row],[Valor logrado]]&gt;=Tabla11526[[#This Row],[Meta]],Tabla11526[[#This Row],[Valor logrado]]&gt;0,Tabla11526[[#This Row],[Meta]]&gt;0),"Sí","No")</f>
        <v>No</v>
      </c>
    </row>
    <row r="82" spans="1:10" x14ac:dyDescent="0.25">
      <c r="A82" s="1" t="s">
        <v>156</v>
      </c>
      <c r="B82" s="1" t="s">
        <v>177</v>
      </c>
      <c r="C82" s="1" t="s">
        <v>178</v>
      </c>
      <c r="D82">
        <v>60010</v>
      </c>
      <c r="E82" s="2" t="s">
        <v>13</v>
      </c>
      <c r="F82" s="4">
        <v>0.82</v>
      </c>
      <c r="J82" s="3" t="str">
        <f>IF(AND(Tabla11526[[#This Row],[Valor logrado]]&gt;=Tabla11526[[#This Row],[Meta]],Tabla11526[[#This Row],[Valor logrado]]&gt;0,Tabla11526[[#This Row],[Meta]]&gt;0),"Sí","No")</f>
        <v>No</v>
      </c>
    </row>
    <row r="83" spans="1:10" x14ac:dyDescent="0.25">
      <c r="A83" s="1" t="s">
        <v>156</v>
      </c>
      <c r="B83" s="1" t="s">
        <v>179</v>
      </c>
      <c r="C83" s="1" t="s">
        <v>180</v>
      </c>
      <c r="D83">
        <v>60005</v>
      </c>
      <c r="E83" s="2" t="s">
        <v>13</v>
      </c>
      <c r="F83" s="4">
        <v>0.98</v>
      </c>
      <c r="J83" s="3" t="str">
        <f>IF(AND(Tabla11526[[#This Row],[Valor logrado]]&gt;=Tabla11526[[#This Row],[Meta]],Tabla11526[[#This Row],[Valor logrado]]&gt;0,Tabla11526[[#This Row],[Meta]]&gt;0),"Sí","No")</f>
        <v>No</v>
      </c>
    </row>
    <row r="84" spans="1:10" x14ac:dyDescent="0.25">
      <c r="A84" s="1" t="s">
        <v>156</v>
      </c>
      <c r="B84" s="1" t="s">
        <v>181</v>
      </c>
      <c r="C84" s="1" t="s">
        <v>182</v>
      </c>
      <c r="D84">
        <v>60011</v>
      </c>
      <c r="E84" s="2" t="s">
        <v>13</v>
      </c>
      <c r="F84" s="4">
        <v>0.94</v>
      </c>
      <c r="J84" s="3" t="str">
        <f>IF(AND(Tabla11526[[#This Row],[Valor logrado]]&gt;=Tabla11526[[#This Row],[Meta]],Tabla11526[[#This Row],[Valor logrado]]&gt;0,Tabla11526[[#This Row],[Meta]]&gt;0),"Sí","No")</f>
        <v>No</v>
      </c>
    </row>
    <row r="85" spans="1:10" x14ac:dyDescent="0.25">
      <c r="A85" s="1" t="s">
        <v>156</v>
      </c>
      <c r="B85" s="1" t="s">
        <v>183</v>
      </c>
      <c r="C85" s="1" t="s">
        <v>184</v>
      </c>
      <c r="D85">
        <v>60012</v>
      </c>
      <c r="E85" s="2" t="s">
        <v>13</v>
      </c>
      <c r="F85" s="4">
        <v>1</v>
      </c>
      <c r="J85" s="3" t="str">
        <f>IF(AND(Tabla11526[[#This Row],[Valor logrado]]&gt;=Tabla11526[[#This Row],[Meta]],Tabla11526[[#This Row],[Valor logrado]]&gt;0,Tabla11526[[#This Row],[Meta]]&gt;0),"Sí","No")</f>
        <v>No</v>
      </c>
    </row>
    <row r="86" spans="1:10" x14ac:dyDescent="0.25">
      <c r="A86" s="1" t="s">
        <v>185</v>
      </c>
      <c r="B86" s="1" t="s">
        <v>186</v>
      </c>
      <c r="C86" s="1" t="s">
        <v>187</v>
      </c>
      <c r="D86">
        <v>80000</v>
      </c>
      <c r="E86" s="2" t="s">
        <v>16</v>
      </c>
      <c r="F86" s="4">
        <v>0.7</v>
      </c>
      <c r="J86" s="3" t="str">
        <f>IF(AND(Tabla11526[[#This Row],[Valor logrado]]&gt;=Tabla11526[[#This Row],[Meta]],Tabla11526[[#This Row],[Valor logrado]]&gt;0,Tabla11526[[#This Row],[Meta]]&gt;0),"Sí","No")</f>
        <v>No</v>
      </c>
    </row>
    <row r="87" spans="1:10" x14ac:dyDescent="0.25">
      <c r="A87" s="1" t="s">
        <v>185</v>
      </c>
      <c r="B87" s="1" t="s">
        <v>188</v>
      </c>
      <c r="C87" s="1" t="s">
        <v>189</v>
      </c>
      <c r="D87">
        <v>80006</v>
      </c>
      <c r="E87" s="2" t="s">
        <v>13</v>
      </c>
      <c r="F87" s="4">
        <v>0.74</v>
      </c>
      <c r="J87" s="3" t="str">
        <f>IF(AND(Tabla11526[[#This Row],[Valor logrado]]&gt;=Tabla11526[[#This Row],[Meta]],Tabla11526[[#This Row],[Valor logrado]]&gt;0,Tabla11526[[#This Row],[Meta]]&gt;0),"Sí","No")</f>
        <v>No</v>
      </c>
    </row>
    <row r="88" spans="1:10" x14ac:dyDescent="0.25">
      <c r="A88" s="1" t="s">
        <v>185</v>
      </c>
      <c r="B88" s="1" t="s">
        <v>190</v>
      </c>
      <c r="C88" s="1" t="s">
        <v>191</v>
      </c>
      <c r="D88">
        <v>80012</v>
      </c>
      <c r="E88" s="2" t="s">
        <v>13</v>
      </c>
      <c r="F88" s="4">
        <v>0.94</v>
      </c>
      <c r="J88" s="3" t="str">
        <f>IF(AND(Tabla11526[[#This Row],[Valor logrado]]&gt;=Tabla11526[[#This Row],[Meta]],Tabla11526[[#This Row],[Valor logrado]]&gt;0,Tabla11526[[#This Row],[Meta]]&gt;0),"Sí","No")</f>
        <v>No</v>
      </c>
    </row>
    <row r="89" spans="1:10" x14ac:dyDescent="0.25">
      <c r="A89" s="1" t="s">
        <v>185</v>
      </c>
      <c r="B89" s="1" t="s">
        <v>192</v>
      </c>
      <c r="C89" s="1" t="s">
        <v>193</v>
      </c>
      <c r="D89">
        <v>80009</v>
      </c>
      <c r="E89" s="2" t="s">
        <v>13</v>
      </c>
      <c r="F89" s="4">
        <v>0.56999999999999995</v>
      </c>
      <c r="J89" s="3" t="str">
        <f>IF(AND(Tabla11526[[#This Row],[Valor logrado]]&gt;=Tabla11526[[#This Row],[Meta]],Tabla11526[[#This Row],[Valor logrado]]&gt;0,Tabla11526[[#This Row],[Meta]]&gt;0),"Sí","No")</f>
        <v>No</v>
      </c>
    </row>
    <row r="90" spans="1:10" x14ac:dyDescent="0.25">
      <c r="A90" s="1" t="s">
        <v>185</v>
      </c>
      <c r="B90" s="1" t="s">
        <v>194</v>
      </c>
      <c r="C90" s="1" t="s">
        <v>195</v>
      </c>
      <c r="D90">
        <v>80007</v>
      </c>
      <c r="E90" s="2" t="s">
        <v>13</v>
      </c>
      <c r="F90" s="4">
        <v>0.76</v>
      </c>
      <c r="J90" s="3" t="str">
        <f>IF(AND(Tabla11526[[#This Row],[Valor logrado]]&gt;=Tabla11526[[#This Row],[Meta]],Tabla11526[[#This Row],[Valor logrado]]&gt;0,Tabla11526[[#This Row],[Meta]]&gt;0),"Sí","No")</f>
        <v>No</v>
      </c>
    </row>
    <row r="91" spans="1:10" x14ac:dyDescent="0.25">
      <c r="A91" s="1" t="s">
        <v>185</v>
      </c>
      <c r="B91" s="1" t="s">
        <v>196</v>
      </c>
      <c r="C91" s="1" t="s">
        <v>197</v>
      </c>
      <c r="D91">
        <v>80010</v>
      </c>
      <c r="E91" s="2" t="s">
        <v>13</v>
      </c>
      <c r="F91" s="4">
        <v>0.56999999999999995</v>
      </c>
      <c r="J91" s="3" t="str">
        <f>IF(AND(Tabla11526[[#This Row],[Valor logrado]]&gt;=Tabla11526[[#This Row],[Meta]],Tabla11526[[#This Row],[Valor logrado]]&gt;0,Tabla11526[[#This Row],[Meta]]&gt;0),"Sí","No")</f>
        <v>No</v>
      </c>
    </row>
    <row r="92" spans="1:10" x14ac:dyDescent="0.25">
      <c r="A92" s="1" t="s">
        <v>185</v>
      </c>
      <c r="B92" s="1" t="s">
        <v>198</v>
      </c>
      <c r="C92" s="1" t="s">
        <v>199</v>
      </c>
      <c r="D92">
        <v>80013</v>
      </c>
      <c r="E92" s="2" t="s">
        <v>13</v>
      </c>
      <c r="F92" s="4">
        <v>0.56999999999999995</v>
      </c>
      <c r="J92" s="3" t="str">
        <f>IF(AND(Tabla11526[[#This Row],[Valor logrado]]&gt;=Tabla11526[[#This Row],[Meta]],Tabla11526[[#This Row],[Valor logrado]]&gt;0,Tabla11526[[#This Row],[Meta]]&gt;0),"Sí","No")</f>
        <v>No</v>
      </c>
    </row>
    <row r="93" spans="1:10" x14ac:dyDescent="0.25">
      <c r="A93" s="1" t="s">
        <v>185</v>
      </c>
      <c r="B93" s="1" t="s">
        <v>200</v>
      </c>
      <c r="C93" s="1" t="s">
        <v>201</v>
      </c>
      <c r="D93">
        <v>80011</v>
      </c>
      <c r="E93" s="2" t="s">
        <v>13</v>
      </c>
      <c r="F93" s="4">
        <v>0.67</v>
      </c>
      <c r="J93" s="3" t="str">
        <f>IF(AND(Tabla11526[[#This Row],[Valor logrado]]&gt;=Tabla11526[[#This Row],[Meta]],Tabla11526[[#This Row],[Valor logrado]]&gt;0,Tabla11526[[#This Row],[Meta]]&gt;0),"Sí","No")</f>
        <v>No</v>
      </c>
    </row>
    <row r="94" spans="1:10" x14ac:dyDescent="0.25">
      <c r="A94" s="1" t="s">
        <v>185</v>
      </c>
      <c r="B94" s="1" t="s">
        <v>202</v>
      </c>
      <c r="C94" s="1" t="s">
        <v>203</v>
      </c>
      <c r="D94">
        <v>80008</v>
      </c>
      <c r="E94" s="2" t="s">
        <v>13</v>
      </c>
      <c r="F94" s="4">
        <v>1</v>
      </c>
      <c r="J94" s="3" t="str">
        <f>IF(AND(Tabla11526[[#This Row],[Valor logrado]]&gt;=Tabla11526[[#This Row],[Meta]],Tabla11526[[#This Row],[Valor logrado]]&gt;0,Tabla11526[[#This Row],[Meta]]&gt;0),"Sí","No")</f>
        <v>No</v>
      </c>
    </row>
    <row r="95" spans="1:10" x14ac:dyDescent="0.25">
      <c r="A95" s="1" t="s">
        <v>185</v>
      </c>
      <c r="B95" s="1" t="s">
        <v>204</v>
      </c>
      <c r="C95" s="1" t="s">
        <v>205</v>
      </c>
      <c r="D95">
        <v>80004</v>
      </c>
      <c r="E95" s="2" t="s">
        <v>13</v>
      </c>
      <c r="F95" s="4">
        <v>0.74</v>
      </c>
      <c r="J95" s="3" t="str">
        <f>IF(AND(Tabla11526[[#This Row],[Valor logrado]]&gt;=Tabla11526[[#This Row],[Meta]],Tabla11526[[#This Row],[Valor logrado]]&gt;0,Tabla11526[[#This Row],[Meta]]&gt;0),"Sí","No")</f>
        <v>No</v>
      </c>
    </row>
    <row r="96" spans="1:10" x14ac:dyDescent="0.25">
      <c r="A96" s="1" t="s">
        <v>185</v>
      </c>
      <c r="B96" s="1" t="s">
        <v>206</v>
      </c>
      <c r="C96" s="1" t="s">
        <v>207</v>
      </c>
      <c r="D96">
        <v>80001</v>
      </c>
      <c r="E96" s="2" t="s">
        <v>13</v>
      </c>
      <c r="F96" s="4">
        <v>0.56999999999999995</v>
      </c>
      <c r="J96" s="3" t="str">
        <f>IF(AND(Tabla11526[[#This Row],[Valor logrado]]&gt;=Tabla11526[[#This Row],[Meta]],Tabla11526[[#This Row],[Valor logrado]]&gt;0,Tabla11526[[#This Row],[Meta]]&gt;0),"Sí","No")</f>
        <v>No</v>
      </c>
    </row>
    <row r="97" spans="1:10" x14ac:dyDescent="0.25">
      <c r="A97" s="1" t="s">
        <v>185</v>
      </c>
      <c r="B97" s="1" t="s">
        <v>208</v>
      </c>
      <c r="C97" s="1" t="s">
        <v>209</v>
      </c>
      <c r="D97">
        <v>80005</v>
      </c>
      <c r="E97" s="2" t="s">
        <v>13</v>
      </c>
      <c r="F97" s="4">
        <v>0.66</v>
      </c>
      <c r="J97" s="3" t="str">
        <f>IF(AND(Tabla11526[[#This Row],[Valor logrado]]&gt;=Tabla11526[[#This Row],[Meta]],Tabla11526[[#This Row],[Valor logrado]]&gt;0,Tabla11526[[#This Row],[Meta]]&gt;0),"Sí","No")</f>
        <v>No</v>
      </c>
    </row>
    <row r="98" spans="1:10" x14ac:dyDescent="0.25">
      <c r="A98" s="1" t="s">
        <v>185</v>
      </c>
      <c r="B98" s="1" t="s">
        <v>210</v>
      </c>
      <c r="C98" s="1" t="s">
        <v>211</v>
      </c>
      <c r="D98">
        <v>80002</v>
      </c>
      <c r="E98" s="2" t="s">
        <v>13</v>
      </c>
      <c r="F98" s="4">
        <v>0.92</v>
      </c>
      <c r="J98" s="3" t="str">
        <f>IF(AND(Tabla11526[[#This Row],[Valor logrado]]&gt;=Tabla11526[[#This Row],[Meta]],Tabla11526[[#This Row],[Valor logrado]]&gt;0,Tabla11526[[#This Row],[Meta]]&gt;0),"Sí","No")</f>
        <v>No</v>
      </c>
    </row>
    <row r="99" spans="1:10" x14ac:dyDescent="0.25">
      <c r="A99" s="1" t="s">
        <v>185</v>
      </c>
      <c r="B99" s="1" t="s">
        <v>212</v>
      </c>
      <c r="C99" s="1" t="s">
        <v>213</v>
      </c>
      <c r="D99">
        <v>80003</v>
      </c>
      <c r="E99" s="2" t="s">
        <v>13</v>
      </c>
      <c r="F99" s="4">
        <v>0.56999999999999995</v>
      </c>
      <c r="J99" s="3" t="str">
        <f>IF(AND(Tabla11526[[#This Row],[Valor logrado]]&gt;=Tabla11526[[#This Row],[Meta]],Tabla11526[[#This Row],[Valor logrado]]&gt;0,Tabla11526[[#This Row],[Meta]]&gt;0),"Sí","No")</f>
        <v>No</v>
      </c>
    </row>
    <row r="100" spans="1:10" ht="25.5" x14ac:dyDescent="0.25">
      <c r="A100" s="1" t="s">
        <v>185</v>
      </c>
      <c r="B100" s="1" t="s">
        <v>214</v>
      </c>
      <c r="C100" s="1" t="s">
        <v>215</v>
      </c>
      <c r="D100">
        <v>80014</v>
      </c>
      <c r="E100" s="2" t="s">
        <v>13</v>
      </c>
      <c r="F100" s="4">
        <v>0.56999999999999995</v>
      </c>
      <c r="J100" s="3" t="str">
        <f>IF(AND(Tabla11526[[#This Row],[Valor logrado]]&gt;=Tabla11526[[#This Row],[Meta]],Tabla11526[[#This Row],[Valor logrado]]&gt;0,Tabla11526[[#This Row],[Meta]]&gt;0),"Sí","No")</f>
        <v>No</v>
      </c>
    </row>
    <row r="101" spans="1:10" x14ac:dyDescent="0.25">
      <c r="A101" s="1" t="s">
        <v>216</v>
      </c>
      <c r="B101" s="1" t="s">
        <v>217</v>
      </c>
      <c r="C101" s="1" t="s">
        <v>218</v>
      </c>
      <c r="D101">
        <v>90000</v>
      </c>
      <c r="E101" s="2" t="s">
        <v>16</v>
      </c>
      <c r="F101" s="4">
        <v>0.86</v>
      </c>
      <c r="J101" s="3" t="str">
        <f>IF(AND(Tabla11526[[#This Row],[Valor logrado]]&gt;=Tabla11526[[#This Row],[Meta]],Tabla11526[[#This Row],[Valor logrado]]&gt;0,Tabla11526[[#This Row],[Meta]]&gt;0),"Sí","No")</f>
        <v>No</v>
      </c>
    </row>
    <row r="102" spans="1:10" x14ac:dyDescent="0.25">
      <c r="A102" s="1" t="s">
        <v>216</v>
      </c>
      <c r="B102" s="1" t="s">
        <v>219</v>
      </c>
      <c r="C102" s="1" t="s">
        <v>220</v>
      </c>
      <c r="D102">
        <v>90003</v>
      </c>
      <c r="E102" s="2" t="s">
        <v>13</v>
      </c>
      <c r="F102" s="4">
        <v>0.99</v>
      </c>
      <c r="J102" s="3" t="str">
        <f>IF(AND(Tabla11526[[#This Row],[Valor logrado]]&gt;=Tabla11526[[#This Row],[Meta]],Tabla11526[[#This Row],[Valor logrado]]&gt;0,Tabla11526[[#This Row],[Meta]]&gt;0),"Sí","No")</f>
        <v>No</v>
      </c>
    </row>
    <row r="103" spans="1:10" x14ac:dyDescent="0.25">
      <c r="A103" s="1" t="s">
        <v>216</v>
      </c>
      <c r="B103" s="1" t="s">
        <v>221</v>
      </c>
      <c r="C103" s="1" t="s">
        <v>222</v>
      </c>
      <c r="D103">
        <v>90009</v>
      </c>
      <c r="E103" s="2" t="s">
        <v>13</v>
      </c>
      <c r="F103" s="4">
        <v>0.67</v>
      </c>
      <c r="J103" s="3" t="str">
        <f>IF(AND(Tabla11526[[#This Row],[Valor logrado]]&gt;=Tabla11526[[#This Row],[Meta]],Tabla11526[[#This Row],[Valor logrado]]&gt;0,Tabla11526[[#This Row],[Meta]]&gt;0),"Sí","No")</f>
        <v>No</v>
      </c>
    </row>
    <row r="104" spans="1:10" x14ac:dyDescent="0.25">
      <c r="A104" s="1" t="s">
        <v>216</v>
      </c>
      <c r="B104" s="1" t="s">
        <v>223</v>
      </c>
      <c r="C104" s="1" t="s">
        <v>224</v>
      </c>
      <c r="D104">
        <v>90002</v>
      </c>
      <c r="E104" s="2" t="s">
        <v>13</v>
      </c>
      <c r="F104" s="4">
        <v>0.66</v>
      </c>
      <c r="J104" s="3" t="str">
        <f>IF(AND(Tabla11526[[#This Row],[Valor logrado]]&gt;=Tabla11526[[#This Row],[Meta]],Tabla11526[[#This Row],[Valor logrado]]&gt;0,Tabla11526[[#This Row],[Meta]]&gt;0),"Sí","No")</f>
        <v>No</v>
      </c>
    </row>
    <row r="105" spans="1:10" x14ac:dyDescent="0.25">
      <c r="A105" s="1" t="s">
        <v>216</v>
      </c>
      <c r="B105" s="1" t="s">
        <v>225</v>
      </c>
      <c r="C105" s="1" t="s">
        <v>226</v>
      </c>
      <c r="D105">
        <v>90001</v>
      </c>
      <c r="E105" s="2" t="s">
        <v>13</v>
      </c>
      <c r="F105" s="4">
        <v>1</v>
      </c>
      <c r="J105" s="3" t="str">
        <f>IF(AND(Tabla11526[[#This Row],[Valor logrado]]&gt;=Tabla11526[[#This Row],[Meta]],Tabla11526[[#This Row],[Valor logrado]]&gt;0,Tabla11526[[#This Row],[Meta]]&gt;0),"Sí","No")</f>
        <v>No</v>
      </c>
    </row>
    <row r="106" spans="1:10" x14ac:dyDescent="0.25">
      <c r="A106" s="1" t="s">
        <v>216</v>
      </c>
      <c r="B106" s="1" t="s">
        <v>227</v>
      </c>
      <c r="C106" s="1" t="s">
        <v>228</v>
      </c>
      <c r="D106">
        <v>90006</v>
      </c>
      <c r="E106" s="2" t="s">
        <v>13</v>
      </c>
      <c r="F106" s="4">
        <v>1</v>
      </c>
      <c r="J106" s="3" t="str">
        <f>IF(AND(Tabla11526[[#This Row],[Valor logrado]]&gt;=Tabla11526[[#This Row],[Meta]],Tabla11526[[#This Row],[Valor logrado]]&gt;0,Tabla11526[[#This Row],[Meta]]&gt;0),"Sí","No")</f>
        <v>No</v>
      </c>
    </row>
    <row r="107" spans="1:10" x14ac:dyDescent="0.25">
      <c r="A107" s="1" t="s">
        <v>216</v>
      </c>
      <c r="B107" s="1" t="s">
        <v>229</v>
      </c>
      <c r="C107" s="1" t="s">
        <v>230</v>
      </c>
      <c r="D107">
        <v>90007</v>
      </c>
      <c r="E107" s="2" t="s">
        <v>13</v>
      </c>
      <c r="F107" s="4">
        <v>0.56999999999999995</v>
      </c>
      <c r="J107" s="3" t="str">
        <f>IF(AND(Tabla11526[[#This Row],[Valor logrado]]&gt;=Tabla11526[[#This Row],[Meta]],Tabla11526[[#This Row],[Valor logrado]]&gt;0,Tabla11526[[#This Row],[Meta]]&gt;0),"Sí","No")</f>
        <v>No</v>
      </c>
    </row>
    <row r="108" spans="1:10" x14ac:dyDescent="0.25">
      <c r="A108" s="1" t="s">
        <v>216</v>
      </c>
      <c r="B108" s="1" t="s">
        <v>231</v>
      </c>
      <c r="C108" s="1" t="s">
        <v>232</v>
      </c>
      <c r="D108">
        <v>90004</v>
      </c>
      <c r="E108" s="2" t="s">
        <v>13</v>
      </c>
      <c r="F108" s="4">
        <v>0.94</v>
      </c>
      <c r="J108" s="3" t="str">
        <f>IF(AND(Tabla11526[[#This Row],[Valor logrado]]&gt;=Tabla11526[[#This Row],[Meta]],Tabla11526[[#This Row],[Valor logrado]]&gt;0,Tabla11526[[#This Row],[Meta]]&gt;0),"Sí","No")</f>
        <v>No</v>
      </c>
    </row>
    <row r="109" spans="1:10" x14ac:dyDescent="0.25">
      <c r="A109" s="1" t="s">
        <v>216</v>
      </c>
      <c r="B109" s="1" t="s">
        <v>233</v>
      </c>
      <c r="C109" s="1" t="s">
        <v>234</v>
      </c>
      <c r="D109">
        <v>90005</v>
      </c>
      <c r="E109" s="2" t="s">
        <v>13</v>
      </c>
      <c r="F109" s="4">
        <v>1</v>
      </c>
      <c r="J109" s="3" t="str">
        <f>IF(AND(Tabla11526[[#This Row],[Valor logrado]]&gt;=Tabla11526[[#This Row],[Meta]],Tabla11526[[#This Row],[Valor logrado]]&gt;0,Tabla11526[[#This Row],[Meta]]&gt;0),"Sí","No")</f>
        <v>No</v>
      </c>
    </row>
    <row r="110" spans="1:10" x14ac:dyDescent="0.25">
      <c r="A110" s="1" t="s">
        <v>235</v>
      </c>
      <c r="B110" s="1" t="s">
        <v>236</v>
      </c>
      <c r="C110" s="1" t="s">
        <v>237</v>
      </c>
      <c r="D110">
        <v>100000</v>
      </c>
      <c r="E110" s="2" t="s">
        <v>16</v>
      </c>
      <c r="F110" s="4">
        <v>0.7</v>
      </c>
      <c r="J110" s="3" t="str">
        <f>IF(AND(Tabla11526[[#This Row],[Valor logrado]]&gt;=Tabla11526[[#This Row],[Meta]],Tabla11526[[#This Row],[Valor logrado]]&gt;0,Tabla11526[[#This Row],[Meta]]&gt;0),"Sí","No")</f>
        <v>No</v>
      </c>
    </row>
    <row r="111" spans="1:10" x14ac:dyDescent="0.25">
      <c r="A111" s="1" t="s">
        <v>235</v>
      </c>
      <c r="B111" s="1" t="s">
        <v>238</v>
      </c>
      <c r="C111" s="1" t="s">
        <v>239</v>
      </c>
      <c r="D111">
        <v>100009</v>
      </c>
      <c r="E111" s="2" t="s">
        <v>13</v>
      </c>
      <c r="F111" s="4">
        <v>0.56999999999999995</v>
      </c>
      <c r="J111" s="3" t="str">
        <f>IF(AND(Tabla11526[[#This Row],[Valor logrado]]&gt;=Tabla11526[[#This Row],[Meta]],Tabla11526[[#This Row],[Valor logrado]]&gt;0,Tabla11526[[#This Row],[Meta]]&gt;0),"Sí","No")</f>
        <v>No</v>
      </c>
    </row>
    <row r="112" spans="1:10" x14ac:dyDescent="0.25">
      <c r="A112" s="1" t="s">
        <v>235</v>
      </c>
      <c r="B112" s="1" t="s">
        <v>240</v>
      </c>
      <c r="C112" s="1" t="s">
        <v>241</v>
      </c>
      <c r="D112">
        <v>100008</v>
      </c>
      <c r="E112" s="2" t="s">
        <v>13</v>
      </c>
      <c r="F112" s="4">
        <v>0.56999999999999995</v>
      </c>
      <c r="J112" s="3" t="str">
        <f>IF(AND(Tabla11526[[#This Row],[Valor logrado]]&gt;=Tabla11526[[#This Row],[Meta]],Tabla11526[[#This Row],[Valor logrado]]&gt;0,Tabla11526[[#This Row],[Meta]]&gt;0),"Sí","No")</f>
        <v>No</v>
      </c>
    </row>
    <row r="113" spans="1:10" x14ac:dyDescent="0.25">
      <c r="A113" s="1" t="s">
        <v>235</v>
      </c>
      <c r="B113" s="1" t="s">
        <v>242</v>
      </c>
      <c r="C113" s="1" t="s">
        <v>243</v>
      </c>
      <c r="D113">
        <v>100003</v>
      </c>
      <c r="E113" s="2" t="s">
        <v>13</v>
      </c>
      <c r="F113" s="4">
        <v>0.92</v>
      </c>
      <c r="J113" s="3" t="str">
        <f>IF(AND(Tabla11526[[#This Row],[Valor logrado]]&gt;=Tabla11526[[#This Row],[Meta]],Tabla11526[[#This Row],[Valor logrado]]&gt;0,Tabla11526[[#This Row],[Meta]]&gt;0),"Sí","No")</f>
        <v>No</v>
      </c>
    </row>
    <row r="114" spans="1:10" x14ac:dyDescent="0.25">
      <c r="A114" s="1" t="s">
        <v>235</v>
      </c>
      <c r="B114" s="1" t="s">
        <v>244</v>
      </c>
      <c r="C114" s="1" t="s">
        <v>245</v>
      </c>
      <c r="D114">
        <v>100010</v>
      </c>
      <c r="E114" s="2" t="s">
        <v>13</v>
      </c>
      <c r="F114" s="4">
        <v>0.56999999999999995</v>
      </c>
      <c r="J114" s="3" t="str">
        <f>IF(AND(Tabla11526[[#This Row],[Valor logrado]]&gt;=Tabla11526[[#This Row],[Meta]],Tabla11526[[#This Row],[Valor logrado]]&gt;0,Tabla11526[[#This Row],[Meta]]&gt;0),"Sí","No")</f>
        <v>No</v>
      </c>
    </row>
    <row r="115" spans="1:10" x14ac:dyDescent="0.25">
      <c r="A115" s="1" t="s">
        <v>235</v>
      </c>
      <c r="B115" s="1" t="s">
        <v>246</v>
      </c>
      <c r="C115" s="1" t="s">
        <v>247</v>
      </c>
      <c r="D115">
        <v>100007</v>
      </c>
      <c r="E115" s="2" t="s">
        <v>13</v>
      </c>
      <c r="F115" s="4">
        <v>0.99</v>
      </c>
      <c r="J115" s="3" t="str">
        <f>IF(AND(Tabla11526[[#This Row],[Valor logrado]]&gt;=Tabla11526[[#This Row],[Meta]],Tabla11526[[#This Row],[Valor logrado]]&gt;0,Tabla11526[[#This Row],[Meta]]&gt;0),"Sí","No")</f>
        <v>No</v>
      </c>
    </row>
    <row r="116" spans="1:10" x14ac:dyDescent="0.25">
      <c r="A116" s="1" t="s">
        <v>235</v>
      </c>
      <c r="B116" s="1" t="s">
        <v>248</v>
      </c>
      <c r="C116" s="1" t="s">
        <v>249</v>
      </c>
      <c r="D116">
        <v>100011</v>
      </c>
      <c r="E116" s="2" t="s">
        <v>13</v>
      </c>
      <c r="F116" s="4">
        <v>0.67</v>
      </c>
      <c r="J116" s="3" t="str">
        <f>IF(AND(Tabla11526[[#This Row],[Valor logrado]]&gt;=Tabla11526[[#This Row],[Meta]],Tabla11526[[#This Row],[Valor logrado]]&gt;0,Tabla11526[[#This Row],[Meta]]&gt;0),"Sí","No")</f>
        <v>No</v>
      </c>
    </row>
    <row r="117" spans="1:10" x14ac:dyDescent="0.25">
      <c r="A117" s="1" t="s">
        <v>235</v>
      </c>
      <c r="B117" s="1" t="s">
        <v>250</v>
      </c>
      <c r="C117" s="1" t="s">
        <v>251</v>
      </c>
      <c r="D117">
        <v>100006</v>
      </c>
      <c r="E117" s="2" t="s">
        <v>13</v>
      </c>
      <c r="F117" s="4">
        <v>0.76</v>
      </c>
      <c r="J117" s="3" t="str">
        <f>IF(AND(Tabla11526[[#This Row],[Valor logrado]]&gt;=Tabla11526[[#This Row],[Meta]],Tabla11526[[#This Row],[Valor logrado]]&gt;0,Tabla11526[[#This Row],[Meta]]&gt;0),"Sí","No")</f>
        <v>No</v>
      </c>
    </row>
    <row r="118" spans="1:10" x14ac:dyDescent="0.25">
      <c r="A118" s="1" t="s">
        <v>235</v>
      </c>
      <c r="B118" s="1" t="s">
        <v>252</v>
      </c>
      <c r="C118" s="1" t="s">
        <v>253</v>
      </c>
      <c r="D118">
        <v>100002</v>
      </c>
      <c r="E118" s="2" t="s">
        <v>13</v>
      </c>
      <c r="F118" s="4">
        <v>0.66</v>
      </c>
      <c r="J118" s="3" t="str">
        <f>IF(AND(Tabla11526[[#This Row],[Valor logrado]]&gt;=Tabla11526[[#This Row],[Meta]],Tabla11526[[#This Row],[Valor logrado]]&gt;0,Tabla11526[[#This Row],[Meta]]&gt;0),"Sí","No")</f>
        <v>No</v>
      </c>
    </row>
    <row r="119" spans="1:10" x14ac:dyDescent="0.25">
      <c r="A119" s="1" t="s">
        <v>235</v>
      </c>
      <c r="B119" s="1" t="s">
        <v>254</v>
      </c>
      <c r="C119" s="1" t="s">
        <v>255</v>
      </c>
      <c r="D119">
        <v>100004</v>
      </c>
      <c r="E119" s="2" t="s">
        <v>13</v>
      </c>
      <c r="F119" s="4">
        <v>0.82</v>
      </c>
      <c r="J119" s="3" t="str">
        <f>IF(AND(Tabla11526[[#This Row],[Valor logrado]]&gt;=Tabla11526[[#This Row],[Meta]],Tabla11526[[#This Row],[Valor logrado]]&gt;0,Tabla11526[[#This Row],[Meta]]&gt;0),"Sí","No")</f>
        <v>No</v>
      </c>
    </row>
    <row r="120" spans="1:10" x14ac:dyDescent="0.25">
      <c r="A120" s="1" t="s">
        <v>235</v>
      </c>
      <c r="B120" s="1" t="s">
        <v>256</v>
      </c>
      <c r="C120" s="1" t="s">
        <v>257</v>
      </c>
      <c r="D120">
        <v>100005</v>
      </c>
      <c r="E120" s="2" t="s">
        <v>13</v>
      </c>
      <c r="F120" s="4">
        <v>1</v>
      </c>
      <c r="J120" s="3" t="str">
        <f>IF(AND(Tabla11526[[#This Row],[Valor logrado]]&gt;=Tabla11526[[#This Row],[Meta]],Tabla11526[[#This Row],[Valor logrado]]&gt;0,Tabla11526[[#This Row],[Meta]]&gt;0),"Sí","No")</f>
        <v>No</v>
      </c>
    </row>
    <row r="121" spans="1:10" x14ac:dyDescent="0.25">
      <c r="A121" s="1" t="s">
        <v>235</v>
      </c>
      <c r="B121" s="1" t="s">
        <v>258</v>
      </c>
      <c r="C121" s="1" t="s">
        <v>259</v>
      </c>
      <c r="D121">
        <v>100001</v>
      </c>
      <c r="E121" s="2" t="s">
        <v>13</v>
      </c>
      <c r="F121" s="4">
        <v>0.56999999999999995</v>
      </c>
      <c r="J121" s="3" t="str">
        <f>IF(AND(Tabla11526[[#This Row],[Valor logrado]]&gt;=Tabla11526[[#This Row],[Meta]],Tabla11526[[#This Row],[Valor logrado]]&gt;0,Tabla11526[[#This Row],[Meta]]&gt;0),"Sí","No")</f>
        <v>No</v>
      </c>
    </row>
    <row r="122" spans="1:10" x14ac:dyDescent="0.25">
      <c r="A122" s="1" t="s">
        <v>260</v>
      </c>
      <c r="B122" s="1" t="s">
        <v>261</v>
      </c>
      <c r="C122" s="1" t="s">
        <v>262</v>
      </c>
      <c r="D122">
        <v>110000</v>
      </c>
      <c r="E122" s="2" t="s">
        <v>16</v>
      </c>
      <c r="F122" s="4">
        <v>0.61</v>
      </c>
      <c r="J122" s="3" t="str">
        <f>IF(AND(Tabla11526[[#This Row],[Valor logrado]]&gt;=Tabla11526[[#This Row],[Meta]],Tabla11526[[#This Row],[Valor logrado]]&gt;0,Tabla11526[[#This Row],[Meta]]&gt;0),"Sí","No")</f>
        <v>No</v>
      </c>
    </row>
    <row r="123" spans="1:10" x14ac:dyDescent="0.25">
      <c r="A123" s="1" t="s">
        <v>260</v>
      </c>
      <c r="B123" s="1" t="s">
        <v>261</v>
      </c>
      <c r="C123" s="1" t="s">
        <v>263</v>
      </c>
      <c r="D123">
        <v>110001</v>
      </c>
      <c r="E123" s="2" t="s">
        <v>33</v>
      </c>
      <c r="F123" s="4" t="s">
        <v>17</v>
      </c>
      <c r="J123" s="3" t="str">
        <f>IF(AND(Tabla11526[[#This Row],[Valor logrado]]&gt;=Tabla11526[[#This Row],[Meta]],Tabla11526[[#This Row],[Valor logrado]]&gt;0,Tabla11526[[#This Row],[Meta]]&gt;0),"Sí","No")</f>
        <v>No</v>
      </c>
    </row>
    <row r="124" spans="1:10" x14ac:dyDescent="0.25">
      <c r="A124" s="1" t="s">
        <v>260</v>
      </c>
      <c r="B124" s="1" t="s">
        <v>264</v>
      </c>
      <c r="C124" s="1" t="s">
        <v>265</v>
      </c>
      <c r="D124">
        <v>110002</v>
      </c>
      <c r="E124" s="2" t="s">
        <v>13</v>
      </c>
      <c r="F124" s="4">
        <v>0.56999999999999995</v>
      </c>
      <c r="J124" s="3" t="str">
        <f>IF(AND(Tabla11526[[#This Row],[Valor logrado]]&gt;=Tabla11526[[#This Row],[Meta]],Tabla11526[[#This Row],[Valor logrado]]&gt;0,Tabla11526[[#This Row],[Meta]]&gt;0),"Sí","No")</f>
        <v>No</v>
      </c>
    </row>
    <row r="125" spans="1:10" x14ac:dyDescent="0.25">
      <c r="A125" s="1" t="s">
        <v>260</v>
      </c>
      <c r="B125" s="1" t="s">
        <v>266</v>
      </c>
      <c r="C125" s="1" t="s">
        <v>267</v>
      </c>
      <c r="D125">
        <v>110003</v>
      </c>
      <c r="E125" s="2" t="s">
        <v>13</v>
      </c>
      <c r="F125" s="4">
        <v>0.56999999999999995</v>
      </c>
      <c r="J125" s="3" t="str">
        <f>IF(AND(Tabla11526[[#This Row],[Valor logrado]]&gt;=Tabla11526[[#This Row],[Meta]],Tabla11526[[#This Row],[Valor logrado]]&gt;0,Tabla11526[[#This Row],[Meta]]&gt;0),"Sí","No")</f>
        <v>No</v>
      </c>
    </row>
    <row r="126" spans="1:10" x14ac:dyDescent="0.25">
      <c r="A126" s="1" t="s">
        <v>260</v>
      </c>
      <c r="B126" s="1" t="s">
        <v>268</v>
      </c>
      <c r="C126" s="1" t="s">
        <v>269</v>
      </c>
      <c r="D126">
        <v>110005</v>
      </c>
      <c r="E126" s="2" t="s">
        <v>13</v>
      </c>
      <c r="F126" s="4">
        <v>0.56999999999999995</v>
      </c>
      <c r="J126" s="3" t="str">
        <f>IF(AND(Tabla11526[[#This Row],[Valor logrado]]&gt;=Tabla11526[[#This Row],[Meta]],Tabla11526[[#This Row],[Valor logrado]]&gt;0,Tabla11526[[#This Row],[Meta]]&gt;0),"Sí","No")</f>
        <v>No</v>
      </c>
    </row>
    <row r="127" spans="1:10" x14ac:dyDescent="0.25">
      <c r="A127" s="1" t="s">
        <v>260</v>
      </c>
      <c r="B127" s="1" t="s">
        <v>270</v>
      </c>
      <c r="C127" s="1" t="s">
        <v>271</v>
      </c>
      <c r="D127">
        <v>110004</v>
      </c>
      <c r="E127" s="2" t="s">
        <v>13</v>
      </c>
      <c r="F127" s="4">
        <v>1</v>
      </c>
      <c r="J127" s="3" t="str">
        <f>IF(AND(Tabla11526[[#This Row],[Valor logrado]]&gt;=Tabla11526[[#This Row],[Meta]],Tabla11526[[#This Row],[Valor logrado]]&gt;0,Tabla11526[[#This Row],[Meta]]&gt;0),"Sí","No")</f>
        <v>No</v>
      </c>
    </row>
    <row r="128" spans="1:10" x14ac:dyDescent="0.25">
      <c r="A128" s="1" t="s">
        <v>272</v>
      </c>
      <c r="B128" s="1" t="s">
        <v>273</v>
      </c>
      <c r="C128" s="1" t="s">
        <v>274</v>
      </c>
      <c r="D128">
        <v>120000</v>
      </c>
      <c r="E128" s="2" t="s">
        <v>16</v>
      </c>
      <c r="F128" s="4">
        <v>0.74</v>
      </c>
      <c r="J128" s="3" t="str">
        <f>IF(AND(Tabla11526[[#This Row],[Valor logrado]]&gt;=Tabla11526[[#This Row],[Meta]],Tabla11526[[#This Row],[Valor logrado]]&gt;0,Tabla11526[[#This Row],[Meta]]&gt;0),"Sí","No")</f>
        <v>No</v>
      </c>
    </row>
    <row r="129" spans="1:10" x14ac:dyDescent="0.25">
      <c r="A129" s="1" t="s">
        <v>272</v>
      </c>
      <c r="B129" s="1" t="s">
        <v>275</v>
      </c>
      <c r="C129" s="1" t="s">
        <v>276</v>
      </c>
      <c r="D129">
        <v>120008</v>
      </c>
      <c r="E129" s="2" t="s">
        <v>13</v>
      </c>
      <c r="F129" s="4">
        <v>0.66</v>
      </c>
      <c r="J129" s="3" t="str">
        <f>IF(AND(Tabla11526[[#This Row],[Valor logrado]]&gt;=Tabla11526[[#This Row],[Meta]],Tabla11526[[#This Row],[Valor logrado]]&gt;0,Tabla11526[[#This Row],[Meta]]&gt;0),"Sí","No")</f>
        <v>No</v>
      </c>
    </row>
    <row r="130" spans="1:10" x14ac:dyDescent="0.25">
      <c r="A130" s="1" t="s">
        <v>272</v>
      </c>
      <c r="B130" s="1" t="s">
        <v>277</v>
      </c>
      <c r="C130" s="1" t="s">
        <v>278</v>
      </c>
      <c r="D130">
        <v>120007</v>
      </c>
      <c r="E130" s="2" t="s">
        <v>13</v>
      </c>
      <c r="F130" s="4">
        <v>0.56999999999999995</v>
      </c>
      <c r="J130" s="3" t="str">
        <f>IF(AND(Tabla11526[[#This Row],[Valor logrado]]&gt;=Tabla11526[[#This Row],[Meta]],Tabla11526[[#This Row],[Valor logrado]]&gt;0,Tabla11526[[#This Row],[Meta]]&gt;0),"Sí","No")</f>
        <v>No</v>
      </c>
    </row>
    <row r="131" spans="1:10" x14ac:dyDescent="0.25">
      <c r="A131" s="1" t="s">
        <v>272</v>
      </c>
      <c r="B131" s="1" t="s">
        <v>277</v>
      </c>
      <c r="C131" s="1" t="s">
        <v>279</v>
      </c>
      <c r="D131">
        <v>120014</v>
      </c>
      <c r="E131" s="2" t="s">
        <v>33</v>
      </c>
      <c r="F131" s="4" t="s">
        <v>17</v>
      </c>
      <c r="J131" s="3" t="str">
        <f>IF(AND(Tabla11526[[#This Row],[Valor logrado]]&gt;=Tabla11526[[#This Row],[Meta]],Tabla11526[[#This Row],[Valor logrado]]&gt;0,Tabla11526[[#This Row],[Meta]]&gt;0),"Sí","No")</f>
        <v>No</v>
      </c>
    </row>
    <row r="132" spans="1:10" x14ac:dyDescent="0.25">
      <c r="A132" s="1" t="s">
        <v>272</v>
      </c>
      <c r="B132" s="1" t="s">
        <v>280</v>
      </c>
      <c r="C132" s="1" t="s">
        <v>281</v>
      </c>
      <c r="D132">
        <v>120004</v>
      </c>
      <c r="E132" s="2" t="s">
        <v>13</v>
      </c>
      <c r="F132" s="4">
        <v>0.83</v>
      </c>
      <c r="J132" s="3" t="str">
        <f>IF(AND(Tabla11526[[#This Row],[Valor logrado]]&gt;=Tabla11526[[#This Row],[Meta]],Tabla11526[[#This Row],[Valor logrado]]&gt;0,Tabla11526[[#This Row],[Meta]]&gt;0),"Sí","No")</f>
        <v>No</v>
      </c>
    </row>
    <row r="133" spans="1:10" x14ac:dyDescent="0.25">
      <c r="A133" s="1" t="s">
        <v>272</v>
      </c>
      <c r="B133" s="1" t="s">
        <v>282</v>
      </c>
      <c r="C133" s="1" t="s">
        <v>283</v>
      </c>
      <c r="D133">
        <v>120001</v>
      </c>
      <c r="E133" s="2" t="s">
        <v>13</v>
      </c>
      <c r="F133" s="4">
        <v>0.67</v>
      </c>
      <c r="J133" s="3" t="str">
        <f>IF(AND(Tabla11526[[#This Row],[Valor logrado]]&gt;=Tabla11526[[#This Row],[Meta]],Tabla11526[[#This Row],[Valor logrado]]&gt;0,Tabla11526[[#This Row],[Meta]]&gt;0),"Sí","No")</f>
        <v>No</v>
      </c>
    </row>
    <row r="134" spans="1:10" x14ac:dyDescent="0.25">
      <c r="A134" s="1" t="s">
        <v>272</v>
      </c>
      <c r="B134" s="1" t="s">
        <v>284</v>
      </c>
      <c r="C134" s="1" t="s">
        <v>285</v>
      </c>
      <c r="D134">
        <v>120003</v>
      </c>
      <c r="E134" s="2" t="s">
        <v>13</v>
      </c>
      <c r="F134" s="4">
        <v>0.56999999999999995</v>
      </c>
      <c r="J134" s="3" t="str">
        <f>IF(AND(Tabla11526[[#This Row],[Valor logrado]]&gt;=Tabla11526[[#This Row],[Meta]],Tabla11526[[#This Row],[Valor logrado]]&gt;0,Tabla11526[[#This Row],[Meta]]&gt;0),"Sí","No")</f>
        <v>No</v>
      </c>
    </row>
    <row r="135" spans="1:10" x14ac:dyDescent="0.25">
      <c r="A135" s="1" t="s">
        <v>272</v>
      </c>
      <c r="B135" s="1" t="s">
        <v>286</v>
      </c>
      <c r="C135" s="1" t="s">
        <v>287</v>
      </c>
      <c r="D135">
        <v>120002</v>
      </c>
      <c r="E135" s="2" t="s">
        <v>13</v>
      </c>
      <c r="F135" s="4">
        <v>0.56999999999999995</v>
      </c>
      <c r="J135" s="3" t="str">
        <f>IF(AND(Tabla11526[[#This Row],[Valor logrado]]&gt;=Tabla11526[[#This Row],[Meta]],Tabla11526[[#This Row],[Valor logrado]]&gt;0,Tabla11526[[#This Row],[Meta]]&gt;0),"Sí","No")</f>
        <v>No</v>
      </c>
    </row>
    <row r="136" spans="1:10" x14ac:dyDescent="0.25">
      <c r="A136" s="1" t="s">
        <v>272</v>
      </c>
      <c r="B136" s="1" t="s">
        <v>288</v>
      </c>
      <c r="C136" s="1" t="s">
        <v>289</v>
      </c>
      <c r="D136">
        <v>120005</v>
      </c>
      <c r="E136" s="2" t="s">
        <v>13</v>
      </c>
      <c r="F136" s="4">
        <v>1</v>
      </c>
      <c r="J136" s="3" t="str">
        <f>IF(AND(Tabla11526[[#This Row],[Valor logrado]]&gt;=Tabla11526[[#This Row],[Meta]],Tabla11526[[#This Row],[Valor logrado]]&gt;0,Tabla11526[[#This Row],[Meta]]&gt;0),"Sí","No")</f>
        <v>No</v>
      </c>
    </row>
    <row r="137" spans="1:10" x14ac:dyDescent="0.25">
      <c r="A137" s="1" t="s">
        <v>272</v>
      </c>
      <c r="B137" s="1" t="s">
        <v>290</v>
      </c>
      <c r="C137" s="1" t="s">
        <v>291</v>
      </c>
      <c r="D137">
        <v>120009</v>
      </c>
      <c r="E137" s="2" t="s">
        <v>13</v>
      </c>
      <c r="F137" s="4">
        <v>0.98</v>
      </c>
      <c r="J137" s="3" t="str">
        <f>IF(AND(Tabla11526[[#This Row],[Valor logrado]]&gt;=Tabla11526[[#This Row],[Meta]],Tabla11526[[#This Row],[Valor logrado]]&gt;0,Tabla11526[[#This Row],[Meta]]&gt;0),"Sí","No")</f>
        <v>No</v>
      </c>
    </row>
    <row r="138" spans="1:10" x14ac:dyDescent="0.25">
      <c r="A138" s="1" t="s">
        <v>272</v>
      </c>
      <c r="B138" s="1" t="s">
        <v>292</v>
      </c>
      <c r="C138" s="1" t="s">
        <v>293</v>
      </c>
      <c r="D138">
        <v>120006</v>
      </c>
      <c r="E138" s="2" t="s">
        <v>13</v>
      </c>
      <c r="F138" s="4">
        <v>0.92</v>
      </c>
      <c r="J138" s="3" t="str">
        <f>IF(AND(Tabla11526[[#This Row],[Valor logrado]]&gt;=Tabla11526[[#This Row],[Meta]],Tabla11526[[#This Row],[Valor logrado]]&gt;0,Tabla11526[[#This Row],[Meta]]&gt;0),"Sí","No")</f>
        <v>No</v>
      </c>
    </row>
    <row r="139" spans="1:10" x14ac:dyDescent="0.25">
      <c r="A139" s="1" t="s">
        <v>272</v>
      </c>
      <c r="B139" s="1" t="s">
        <v>294</v>
      </c>
      <c r="C139" s="1" t="s">
        <v>295</v>
      </c>
      <c r="D139">
        <v>120011</v>
      </c>
      <c r="E139" s="2" t="s">
        <v>13</v>
      </c>
      <c r="F139" s="4">
        <v>0.98</v>
      </c>
      <c r="J139" s="3" t="str">
        <f>IF(AND(Tabla11526[[#This Row],[Valor logrado]]&gt;=Tabla11526[[#This Row],[Meta]],Tabla11526[[#This Row],[Valor logrado]]&gt;0,Tabla11526[[#This Row],[Meta]]&gt;0),"Sí","No")</f>
        <v>No</v>
      </c>
    </row>
    <row r="140" spans="1:10" x14ac:dyDescent="0.25">
      <c r="A140" s="1" t="s">
        <v>272</v>
      </c>
      <c r="B140" s="1" t="s">
        <v>296</v>
      </c>
      <c r="C140" s="1" t="s">
        <v>297</v>
      </c>
      <c r="D140">
        <v>120010</v>
      </c>
      <c r="E140" s="2" t="s">
        <v>13</v>
      </c>
      <c r="F140" s="4">
        <v>0.94</v>
      </c>
      <c r="J140" s="3" t="str">
        <f>IF(AND(Tabla11526[[#This Row],[Valor logrado]]&gt;=Tabla11526[[#This Row],[Meta]],Tabla11526[[#This Row],[Valor logrado]]&gt;0,Tabla11526[[#This Row],[Meta]]&gt;0),"Sí","No")</f>
        <v>No</v>
      </c>
    </row>
    <row r="141" spans="1:10" x14ac:dyDescent="0.25">
      <c r="A141" s="1" t="s">
        <v>272</v>
      </c>
      <c r="B141" s="1" t="s">
        <v>298</v>
      </c>
      <c r="C141" s="1" t="s">
        <v>299</v>
      </c>
      <c r="D141">
        <v>120012</v>
      </c>
      <c r="E141" s="2" t="s">
        <v>13</v>
      </c>
      <c r="F141" s="4">
        <v>0.56999999999999995</v>
      </c>
      <c r="J141" s="3" t="str">
        <f>IF(AND(Tabla11526[[#This Row],[Valor logrado]]&gt;=Tabla11526[[#This Row],[Meta]],Tabla11526[[#This Row],[Valor logrado]]&gt;0,Tabla11526[[#This Row],[Meta]]&gt;0),"Sí","No")</f>
        <v>No</v>
      </c>
    </row>
    <row r="142" spans="1:10" x14ac:dyDescent="0.25">
      <c r="A142" s="1" t="s">
        <v>300</v>
      </c>
      <c r="B142" s="1" t="s">
        <v>301</v>
      </c>
      <c r="C142" s="1" t="s">
        <v>302</v>
      </c>
      <c r="D142">
        <v>130000</v>
      </c>
      <c r="E142" s="2" t="s">
        <v>91</v>
      </c>
      <c r="F142" s="4">
        <v>0.73</v>
      </c>
      <c r="J142" s="3" t="str">
        <f>IF(AND(Tabla11526[[#This Row],[Valor logrado]]&gt;=Tabla11526[[#This Row],[Meta]],Tabla11526[[#This Row],[Valor logrado]]&gt;0,Tabla11526[[#This Row],[Meta]]&gt;0),"Sí","No")</f>
        <v>No</v>
      </c>
    </row>
    <row r="143" spans="1:10" x14ac:dyDescent="0.25">
      <c r="A143" s="1" t="s">
        <v>300</v>
      </c>
      <c r="B143" s="1" t="s">
        <v>303</v>
      </c>
      <c r="C143" s="1" t="s">
        <v>304</v>
      </c>
      <c r="D143">
        <v>130005</v>
      </c>
      <c r="E143" s="2" t="s">
        <v>13</v>
      </c>
      <c r="F143" s="4">
        <v>0.99</v>
      </c>
      <c r="J143" s="3" t="str">
        <f>IF(AND(Tabla11526[[#This Row],[Valor logrado]]&gt;=Tabla11526[[#This Row],[Meta]],Tabla11526[[#This Row],[Valor logrado]]&gt;0,Tabla11526[[#This Row],[Meta]]&gt;0),"Sí","No")</f>
        <v>No</v>
      </c>
    </row>
    <row r="144" spans="1:10" x14ac:dyDescent="0.25">
      <c r="A144" s="1" t="s">
        <v>300</v>
      </c>
      <c r="B144" s="1" t="s">
        <v>305</v>
      </c>
      <c r="C144" s="1" t="s">
        <v>306</v>
      </c>
      <c r="D144">
        <v>130008</v>
      </c>
      <c r="E144" s="2" t="s">
        <v>13</v>
      </c>
      <c r="F144" s="4">
        <v>0.77</v>
      </c>
      <c r="J144" s="3" t="str">
        <f>IF(AND(Tabla11526[[#This Row],[Valor logrado]]&gt;=Tabla11526[[#This Row],[Meta]],Tabla11526[[#This Row],[Valor logrado]]&gt;0,Tabla11526[[#This Row],[Meta]]&gt;0),"Sí","No")</f>
        <v>No</v>
      </c>
    </row>
    <row r="145" spans="1:10" x14ac:dyDescent="0.25">
      <c r="A145" s="1" t="s">
        <v>300</v>
      </c>
      <c r="B145" s="1" t="s">
        <v>307</v>
      </c>
      <c r="C145" s="1" t="s">
        <v>308</v>
      </c>
      <c r="D145">
        <v>130003</v>
      </c>
      <c r="E145" s="2" t="s">
        <v>13</v>
      </c>
      <c r="F145" s="4">
        <v>0.93</v>
      </c>
      <c r="J145" s="3" t="str">
        <f>IF(AND(Tabla11526[[#This Row],[Valor logrado]]&gt;=Tabla11526[[#This Row],[Meta]],Tabla11526[[#This Row],[Valor logrado]]&gt;0,Tabla11526[[#This Row],[Meta]]&gt;0),"Sí","No")</f>
        <v>No</v>
      </c>
    </row>
    <row r="146" spans="1:10" x14ac:dyDescent="0.25">
      <c r="A146" s="1" t="s">
        <v>300</v>
      </c>
      <c r="B146" s="1" t="s">
        <v>309</v>
      </c>
      <c r="C146" s="1" t="s">
        <v>310</v>
      </c>
      <c r="D146">
        <v>130012</v>
      </c>
      <c r="E146" s="2" t="s">
        <v>13</v>
      </c>
      <c r="F146" s="4">
        <v>0.56999999999999995</v>
      </c>
      <c r="J146" s="3" t="str">
        <f>IF(AND(Tabla11526[[#This Row],[Valor logrado]]&gt;=Tabla11526[[#This Row],[Meta]],Tabla11526[[#This Row],[Valor logrado]]&gt;0,Tabla11526[[#This Row],[Meta]]&gt;0),"Sí","No")</f>
        <v>No</v>
      </c>
    </row>
    <row r="147" spans="1:10" x14ac:dyDescent="0.25">
      <c r="A147" s="1" t="s">
        <v>300</v>
      </c>
      <c r="B147" s="1" t="s">
        <v>311</v>
      </c>
      <c r="C147" s="1" t="s">
        <v>312</v>
      </c>
      <c r="D147">
        <v>130007</v>
      </c>
      <c r="E147" s="2" t="s">
        <v>13</v>
      </c>
      <c r="F147" s="4">
        <v>0.67</v>
      </c>
      <c r="J147" s="3" t="str">
        <f>IF(AND(Tabla11526[[#This Row],[Valor logrado]]&gt;=Tabla11526[[#This Row],[Meta]],Tabla11526[[#This Row],[Valor logrado]]&gt;0,Tabla11526[[#This Row],[Meta]]&gt;0),"Sí","No")</f>
        <v>No</v>
      </c>
    </row>
    <row r="148" spans="1:10" x14ac:dyDescent="0.25">
      <c r="A148" s="1" t="s">
        <v>300</v>
      </c>
      <c r="B148" s="1" t="s">
        <v>313</v>
      </c>
      <c r="C148" s="1" t="s">
        <v>314</v>
      </c>
      <c r="D148">
        <v>130011</v>
      </c>
      <c r="E148" s="2" t="s">
        <v>13</v>
      </c>
      <c r="F148" s="4">
        <v>0.76</v>
      </c>
      <c r="J148" s="3" t="str">
        <f>IF(AND(Tabla11526[[#This Row],[Valor logrado]]&gt;=Tabla11526[[#This Row],[Meta]],Tabla11526[[#This Row],[Valor logrado]]&gt;0,Tabla11526[[#This Row],[Meta]]&gt;0),"Sí","No")</f>
        <v>No</v>
      </c>
    </row>
    <row r="149" spans="1:10" x14ac:dyDescent="0.25">
      <c r="A149" s="1" t="s">
        <v>300</v>
      </c>
      <c r="B149" s="1" t="s">
        <v>315</v>
      </c>
      <c r="C149" s="1" t="s">
        <v>316</v>
      </c>
      <c r="D149">
        <v>130010</v>
      </c>
      <c r="E149" s="2" t="s">
        <v>13</v>
      </c>
      <c r="F149" s="4">
        <v>0.76</v>
      </c>
      <c r="J149" s="3" t="str">
        <f>IF(AND(Tabla11526[[#This Row],[Valor logrado]]&gt;=Tabla11526[[#This Row],[Meta]],Tabla11526[[#This Row],[Valor logrado]]&gt;0,Tabla11526[[#This Row],[Meta]]&gt;0),"Sí","No")</f>
        <v>No</v>
      </c>
    </row>
    <row r="150" spans="1:10" x14ac:dyDescent="0.25">
      <c r="A150" s="1" t="s">
        <v>300</v>
      </c>
      <c r="B150" s="1" t="s">
        <v>317</v>
      </c>
      <c r="C150" s="1" t="s">
        <v>318</v>
      </c>
      <c r="D150">
        <v>130009</v>
      </c>
      <c r="E150" s="2" t="s">
        <v>13</v>
      </c>
      <c r="F150" s="4">
        <v>0.56999999999999995</v>
      </c>
      <c r="J150" s="3" t="str">
        <f>IF(AND(Tabla11526[[#This Row],[Valor logrado]]&gt;=Tabla11526[[#This Row],[Meta]],Tabla11526[[#This Row],[Valor logrado]]&gt;0,Tabla11526[[#This Row],[Meta]]&gt;0),"Sí","No")</f>
        <v>No</v>
      </c>
    </row>
    <row r="151" spans="1:10" x14ac:dyDescent="0.25">
      <c r="A151" s="1" t="s">
        <v>300</v>
      </c>
      <c r="B151" s="1" t="s">
        <v>319</v>
      </c>
      <c r="C151" s="1" t="s">
        <v>320</v>
      </c>
      <c r="D151">
        <v>130004</v>
      </c>
      <c r="E151" s="2" t="s">
        <v>13</v>
      </c>
      <c r="F151" s="4">
        <v>0.56999999999999995</v>
      </c>
      <c r="J151" s="3" t="str">
        <f>IF(AND(Tabla11526[[#This Row],[Valor logrado]]&gt;=Tabla11526[[#This Row],[Meta]],Tabla11526[[#This Row],[Valor logrado]]&gt;0,Tabla11526[[#This Row],[Meta]]&gt;0),"Sí","No")</f>
        <v>No</v>
      </c>
    </row>
    <row r="152" spans="1:10" x14ac:dyDescent="0.25">
      <c r="A152" s="1" t="s">
        <v>300</v>
      </c>
      <c r="B152" s="1" t="s">
        <v>321</v>
      </c>
      <c r="C152" s="1" t="s">
        <v>322</v>
      </c>
      <c r="D152">
        <v>130006</v>
      </c>
      <c r="E152" s="2" t="s">
        <v>13</v>
      </c>
      <c r="F152" s="4">
        <v>1</v>
      </c>
      <c r="J152" s="3" t="str">
        <f>IF(AND(Tabla11526[[#This Row],[Valor logrado]]&gt;=Tabla11526[[#This Row],[Meta]],Tabla11526[[#This Row],[Valor logrado]]&gt;0,Tabla11526[[#This Row],[Meta]]&gt;0),"Sí","No")</f>
        <v>No</v>
      </c>
    </row>
    <row r="153" spans="1:10" x14ac:dyDescent="0.25">
      <c r="A153" s="1" t="s">
        <v>300</v>
      </c>
      <c r="B153" s="1" t="s">
        <v>323</v>
      </c>
      <c r="C153" s="1" t="s">
        <v>324</v>
      </c>
      <c r="D153">
        <v>130002</v>
      </c>
      <c r="E153" s="2" t="s">
        <v>13</v>
      </c>
      <c r="F153" s="4">
        <v>0.67</v>
      </c>
      <c r="J153" s="3" t="str">
        <f>IF(AND(Tabla11526[[#This Row],[Valor logrado]]&gt;=Tabla11526[[#This Row],[Meta]],Tabla11526[[#This Row],[Valor logrado]]&gt;0,Tabla11526[[#This Row],[Meta]]&gt;0),"Sí","No")</f>
        <v>No</v>
      </c>
    </row>
    <row r="154" spans="1:10" x14ac:dyDescent="0.25">
      <c r="A154" s="1" t="s">
        <v>300</v>
      </c>
      <c r="B154" s="1" t="s">
        <v>325</v>
      </c>
      <c r="C154" s="1" t="s">
        <v>326</v>
      </c>
      <c r="D154">
        <v>130014</v>
      </c>
      <c r="E154" s="2" t="s">
        <v>13</v>
      </c>
      <c r="F154" s="4">
        <v>0.56999999999999995</v>
      </c>
      <c r="J154" s="3" t="str">
        <f>IF(AND(Tabla11526[[#This Row],[Valor logrado]]&gt;=Tabla11526[[#This Row],[Meta]],Tabla11526[[#This Row],[Valor logrado]]&gt;0,Tabla11526[[#This Row],[Meta]]&gt;0),"Sí","No")</f>
        <v>No</v>
      </c>
    </row>
    <row r="155" spans="1:10" x14ac:dyDescent="0.25">
      <c r="A155" s="1" t="s">
        <v>300</v>
      </c>
      <c r="B155" s="1" t="s">
        <v>327</v>
      </c>
      <c r="C155" s="1" t="s">
        <v>328</v>
      </c>
      <c r="D155">
        <v>130015</v>
      </c>
      <c r="E155" s="2" t="s">
        <v>13</v>
      </c>
      <c r="F155" s="4">
        <v>0.86</v>
      </c>
      <c r="J155" s="3" t="str">
        <f>IF(AND(Tabla11526[[#This Row],[Valor logrado]]&gt;=Tabla11526[[#This Row],[Meta]],Tabla11526[[#This Row],[Valor logrado]]&gt;0,Tabla11526[[#This Row],[Meta]]&gt;0),"Sí","No")</f>
        <v>No</v>
      </c>
    </row>
    <row r="156" spans="1:10" x14ac:dyDescent="0.25">
      <c r="A156" s="1" t="s">
        <v>300</v>
      </c>
      <c r="B156" s="1" t="s">
        <v>329</v>
      </c>
      <c r="C156" s="1" t="s">
        <v>330</v>
      </c>
      <c r="D156">
        <v>130016</v>
      </c>
      <c r="E156" s="2" t="s">
        <v>13</v>
      </c>
      <c r="F156" s="4">
        <v>0.77</v>
      </c>
      <c r="J156" s="3" t="str">
        <f>IF(AND(Tabla11526[[#This Row],[Valor logrado]]&gt;=Tabla11526[[#This Row],[Meta]],Tabla11526[[#This Row],[Valor logrado]]&gt;0,Tabla11526[[#This Row],[Meta]]&gt;0),"Sí","No")</f>
        <v>No</v>
      </c>
    </row>
    <row r="157" spans="1:10" x14ac:dyDescent="0.25">
      <c r="A157" s="1" t="s">
        <v>300</v>
      </c>
      <c r="B157" s="1" t="s">
        <v>331</v>
      </c>
      <c r="C157" s="1" t="s">
        <v>332</v>
      </c>
      <c r="D157">
        <v>130017</v>
      </c>
      <c r="E157" s="2" t="s">
        <v>13</v>
      </c>
      <c r="F157" s="4">
        <v>0.59</v>
      </c>
      <c r="J157" s="3" t="str">
        <f>IF(AND(Tabla11526[[#This Row],[Valor logrado]]&gt;=Tabla11526[[#This Row],[Meta]],Tabla11526[[#This Row],[Valor logrado]]&gt;0,Tabla11526[[#This Row],[Meta]]&gt;0),"Sí","No")</f>
        <v>No</v>
      </c>
    </row>
    <row r="158" spans="1:10" x14ac:dyDescent="0.25">
      <c r="A158" s="1" t="s">
        <v>333</v>
      </c>
      <c r="B158" s="1" t="s">
        <v>334</v>
      </c>
      <c r="C158" s="1" t="s">
        <v>335</v>
      </c>
      <c r="D158">
        <v>140001</v>
      </c>
      <c r="E158" s="2" t="s">
        <v>13</v>
      </c>
      <c r="F158" s="4">
        <v>0.67</v>
      </c>
      <c r="J158" s="3" t="str">
        <f>IF(AND(Tabla11526[[#This Row],[Valor logrado]]&gt;=Tabla11526[[#This Row],[Meta]],Tabla11526[[#This Row],[Valor logrado]]&gt;0,Tabla11526[[#This Row],[Meta]]&gt;0),"Sí","No")</f>
        <v>No</v>
      </c>
    </row>
    <row r="159" spans="1:10" x14ac:dyDescent="0.25">
      <c r="A159" s="1" t="s">
        <v>333</v>
      </c>
      <c r="B159" s="1" t="s">
        <v>336</v>
      </c>
      <c r="C159" s="1" t="s">
        <v>337</v>
      </c>
      <c r="D159">
        <v>140003</v>
      </c>
      <c r="E159" s="2" t="s">
        <v>13</v>
      </c>
      <c r="F159" s="4">
        <v>0.56999999999999995</v>
      </c>
      <c r="J159" s="3" t="str">
        <f>IF(AND(Tabla11526[[#This Row],[Valor logrado]]&gt;=Tabla11526[[#This Row],[Meta]],Tabla11526[[#This Row],[Valor logrado]]&gt;0,Tabla11526[[#This Row],[Meta]]&gt;0),"Sí","No")</f>
        <v>No</v>
      </c>
    </row>
    <row r="160" spans="1:10" x14ac:dyDescent="0.25">
      <c r="A160" s="1" t="s">
        <v>333</v>
      </c>
      <c r="B160" s="1" t="s">
        <v>338</v>
      </c>
      <c r="C160" s="1" t="s">
        <v>339</v>
      </c>
      <c r="D160">
        <v>140002</v>
      </c>
      <c r="E160" s="2" t="s">
        <v>13</v>
      </c>
      <c r="F160" s="4">
        <v>0.56999999999999995</v>
      </c>
      <c r="J160" s="3" t="str">
        <f>IF(AND(Tabla11526[[#This Row],[Valor logrado]]&gt;=Tabla11526[[#This Row],[Meta]],Tabla11526[[#This Row],[Valor logrado]]&gt;0,Tabla11526[[#This Row],[Meta]]&gt;0),"Sí","No")</f>
        <v>No</v>
      </c>
    </row>
    <row r="161" spans="1:10" ht="25.5" x14ac:dyDescent="0.25">
      <c r="A161" s="1" t="s">
        <v>333</v>
      </c>
      <c r="B161" s="1" t="s">
        <v>340</v>
      </c>
      <c r="C161" s="1" t="s">
        <v>341</v>
      </c>
      <c r="D161">
        <v>140000</v>
      </c>
      <c r="E161" s="2" t="s">
        <v>91</v>
      </c>
      <c r="F161" s="4">
        <v>0.61</v>
      </c>
      <c r="J161" s="3" t="str">
        <f>IF(AND(Tabla11526[[#This Row],[Valor logrado]]&gt;=Tabla11526[[#This Row],[Meta]],Tabla11526[[#This Row],[Valor logrado]]&gt;0,Tabla11526[[#This Row],[Meta]]&gt;0),"Sí","No")</f>
        <v>No</v>
      </c>
    </row>
    <row r="162" spans="1:10" x14ac:dyDescent="0.25">
      <c r="A162" s="1" t="s">
        <v>342</v>
      </c>
      <c r="B162" s="1" t="s">
        <v>343</v>
      </c>
      <c r="C162" s="1" t="s">
        <v>344</v>
      </c>
      <c r="D162">
        <v>160001</v>
      </c>
      <c r="E162" s="2" t="s">
        <v>33</v>
      </c>
      <c r="F162" s="4" t="s">
        <v>17</v>
      </c>
      <c r="J162" s="3" t="str">
        <f>IF(AND(Tabla11526[[#This Row],[Valor logrado]]&gt;=Tabla11526[[#This Row],[Meta]],Tabla11526[[#This Row],[Valor logrado]]&gt;0,Tabla11526[[#This Row],[Meta]]&gt;0),"Sí","No")</f>
        <v>No</v>
      </c>
    </row>
    <row r="163" spans="1:10" x14ac:dyDescent="0.25">
      <c r="A163" s="1" t="s">
        <v>342</v>
      </c>
      <c r="B163" s="1" t="s">
        <v>343</v>
      </c>
      <c r="C163" s="1" t="s">
        <v>345</v>
      </c>
      <c r="D163">
        <v>160000</v>
      </c>
      <c r="E163" s="2" t="s">
        <v>16</v>
      </c>
      <c r="F163" s="4">
        <v>0.56999999999999995</v>
      </c>
      <c r="J163" s="3" t="str">
        <f>IF(AND(Tabla11526[[#This Row],[Valor logrado]]&gt;=Tabla11526[[#This Row],[Meta]],Tabla11526[[#This Row],[Valor logrado]]&gt;0,Tabla11526[[#This Row],[Meta]]&gt;0),"Sí","No")</f>
        <v>No</v>
      </c>
    </row>
    <row r="164" spans="1:10" ht="25.5" x14ac:dyDescent="0.25">
      <c r="A164" s="1" t="s">
        <v>342</v>
      </c>
      <c r="B164" s="1" t="s">
        <v>346</v>
      </c>
      <c r="C164" s="1" t="s">
        <v>347</v>
      </c>
      <c r="D164">
        <v>160002</v>
      </c>
      <c r="E164" s="2" t="s">
        <v>13</v>
      </c>
      <c r="F164" s="4">
        <v>0.56999999999999995</v>
      </c>
      <c r="J164" s="3" t="str">
        <f>IF(AND(Tabla11526[[#This Row],[Valor logrado]]&gt;=Tabla11526[[#This Row],[Meta]],Tabla11526[[#This Row],[Valor logrado]]&gt;0,Tabla11526[[#This Row],[Meta]]&gt;0),"Sí","No")</f>
        <v>No</v>
      </c>
    </row>
    <row r="165" spans="1:10" x14ac:dyDescent="0.25">
      <c r="A165" s="1" t="s">
        <v>342</v>
      </c>
      <c r="B165" s="1" t="s">
        <v>348</v>
      </c>
      <c r="C165" s="1" t="s">
        <v>349</v>
      </c>
      <c r="D165">
        <v>160007</v>
      </c>
      <c r="E165" s="2" t="s">
        <v>13</v>
      </c>
      <c r="F165" s="4">
        <v>0.56999999999999995</v>
      </c>
      <c r="J165" s="3" t="str">
        <f>IF(AND(Tabla11526[[#This Row],[Valor logrado]]&gt;=Tabla11526[[#This Row],[Meta]],Tabla11526[[#This Row],[Valor logrado]]&gt;0,Tabla11526[[#This Row],[Meta]]&gt;0),"Sí","No")</f>
        <v>No</v>
      </c>
    </row>
    <row r="166" spans="1:10" ht="25.5" x14ac:dyDescent="0.25">
      <c r="A166" s="1" t="s">
        <v>342</v>
      </c>
      <c r="B166" s="1" t="s">
        <v>350</v>
      </c>
      <c r="C166" s="1" t="s">
        <v>351</v>
      </c>
      <c r="D166">
        <v>160005</v>
      </c>
      <c r="E166" s="2" t="s">
        <v>13</v>
      </c>
      <c r="F166" s="4">
        <v>0.56999999999999995</v>
      </c>
      <c r="J166" s="3" t="str">
        <f>IF(AND(Tabla11526[[#This Row],[Valor logrado]]&gt;=Tabla11526[[#This Row],[Meta]],Tabla11526[[#This Row],[Valor logrado]]&gt;0,Tabla11526[[#This Row],[Meta]]&gt;0),"Sí","No")</f>
        <v>No</v>
      </c>
    </row>
    <row r="167" spans="1:10" x14ac:dyDescent="0.25">
      <c r="A167" s="1" t="s">
        <v>342</v>
      </c>
      <c r="B167" s="1" t="s">
        <v>352</v>
      </c>
      <c r="C167" s="1" t="s">
        <v>353</v>
      </c>
      <c r="D167">
        <v>160006</v>
      </c>
      <c r="E167" s="2" t="s">
        <v>13</v>
      </c>
      <c r="F167" s="4">
        <v>0.56999999999999995</v>
      </c>
      <c r="J167" s="3" t="str">
        <f>IF(AND(Tabla11526[[#This Row],[Valor logrado]]&gt;=Tabla11526[[#This Row],[Meta]],Tabla11526[[#This Row],[Valor logrado]]&gt;0,Tabla11526[[#This Row],[Meta]]&gt;0),"Sí","No")</f>
        <v>No</v>
      </c>
    </row>
    <row r="168" spans="1:10" x14ac:dyDescent="0.25">
      <c r="A168" s="1" t="s">
        <v>342</v>
      </c>
      <c r="B168" s="1" t="s">
        <v>354</v>
      </c>
      <c r="C168" s="1" t="s">
        <v>355</v>
      </c>
      <c r="D168">
        <v>160004</v>
      </c>
      <c r="E168" s="2" t="s">
        <v>13</v>
      </c>
      <c r="F168" s="4">
        <v>0.56999999999999995</v>
      </c>
      <c r="J168" s="3" t="str">
        <f>IF(AND(Tabla11526[[#This Row],[Valor logrado]]&gt;=Tabla11526[[#This Row],[Meta]],Tabla11526[[#This Row],[Valor logrado]]&gt;0,Tabla11526[[#This Row],[Meta]]&gt;0),"Sí","No")</f>
        <v>No</v>
      </c>
    </row>
    <row r="169" spans="1:10" ht="25.5" x14ac:dyDescent="0.25">
      <c r="A169" s="1" t="s">
        <v>342</v>
      </c>
      <c r="B169" s="1" t="s">
        <v>356</v>
      </c>
      <c r="C169" s="1" t="s">
        <v>357</v>
      </c>
      <c r="D169">
        <v>160003</v>
      </c>
      <c r="E169" s="2" t="s">
        <v>13</v>
      </c>
      <c r="F169" s="4">
        <v>0.56999999999999995</v>
      </c>
      <c r="J169" s="3" t="str">
        <f>IF(AND(Tabla11526[[#This Row],[Valor logrado]]&gt;=Tabla11526[[#This Row],[Meta]],Tabla11526[[#This Row],[Valor logrado]]&gt;0,Tabla11526[[#This Row],[Meta]]&gt;0),"Sí","No")</f>
        <v>No</v>
      </c>
    </row>
    <row r="170" spans="1:10" x14ac:dyDescent="0.25">
      <c r="A170" s="1" t="s">
        <v>342</v>
      </c>
      <c r="B170" s="1" t="s">
        <v>358</v>
      </c>
      <c r="C170" s="1" t="s">
        <v>359</v>
      </c>
      <c r="D170">
        <v>160008</v>
      </c>
      <c r="E170" s="2" t="s">
        <v>13</v>
      </c>
      <c r="F170" s="4">
        <v>0.56999999999999995</v>
      </c>
      <c r="J170" s="3" t="str">
        <f>IF(AND(Tabla11526[[#This Row],[Valor logrado]]&gt;=Tabla11526[[#This Row],[Meta]],Tabla11526[[#This Row],[Valor logrado]]&gt;0,Tabla11526[[#This Row],[Meta]]&gt;0),"Sí","No")</f>
        <v>No</v>
      </c>
    </row>
    <row r="171" spans="1:10" x14ac:dyDescent="0.25">
      <c r="A171" s="1" t="s">
        <v>360</v>
      </c>
      <c r="B171" s="1" t="s">
        <v>361</v>
      </c>
      <c r="C171" s="1" t="s">
        <v>362</v>
      </c>
      <c r="D171">
        <v>170003</v>
      </c>
      <c r="E171" s="2" t="s">
        <v>33</v>
      </c>
      <c r="F171" s="4" t="s">
        <v>17</v>
      </c>
      <c r="J171" s="3" t="str">
        <f>IF(AND(Tabla11526[[#This Row],[Valor logrado]]&gt;=Tabla11526[[#This Row],[Meta]],Tabla11526[[#This Row],[Valor logrado]]&gt;0,Tabla11526[[#This Row],[Meta]]&gt;0),"Sí","No")</f>
        <v>No</v>
      </c>
    </row>
    <row r="172" spans="1:10" x14ac:dyDescent="0.25">
      <c r="A172" s="1" t="s">
        <v>360</v>
      </c>
      <c r="B172" s="1" t="s">
        <v>361</v>
      </c>
      <c r="C172" s="1" t="s">
        <v>363</v>
      </c>
      <c r="D172">
        <v>170000</v>
      </c>
      <c r="E172" s="2" t="s">
        <v>16</v>
      </c>
      <c r="F172" s="4">
        <v>0.56999999999999995</v>
      </c>
      <c r="J172" s="3" t="str">
        <f>IF(AND(Tabla11526[[#This Row],[Valor logrado]]&gt;=Tabla11526[[#This Row],[Meta]],Tabla11526[[#This Row],[Valor logrado]]&gt;0,Tabla11526[[#This Row],[Meta]]&gt;0),"Sí","No")</f>
        <v>No</v>
      </c>
    </row>
    <row r="173" spans="1:10" x14ac:dyDescent="0.25">
      <c r="A173" s="1" t="s">
        <v>360</v>
      </c>
      <c r="B173" s="1" t="s">
        <v>361</v>
      </c>
      <c r="C173" s="1" t="s">
        <v>364</v>
      </c>
      <c r="D173">
        <v>170002</v>
      </c>
      <c r="E173" s="2" t="s">
        <v>33</v>
      </c>
      <c r="F173" s="4" t="s">
        <v>17</v>
      </c>
      <c r="J173" s="3" t="str">
        <f>IF(AND(Tabla11526[[#This Row],[Valor logrado]]&gt;=Tabla11526[[#This Row],[Meta]],Tabla11526[[#This Row],[Valor logrado]]&gt;0,Tabla11526[[#This Row],[Meta]]&gt;0),"Sí","No")</f>
        <v>No</v>
      </c>
    </row>
    <row r="174" spans="1:10" x14ac:dyDescent="0.25">
      <c r="A174" s="1" t="s">
        <v>360</v>
      </c>
      <c r="B174" s="1" t="s">
        <v>361</v>
      </c>
      <c r="C174" s="1" t="s">
        <v>365</v>
      </c>
      <c r="D174">
        <v>170001</v>
      </c>
      <c r="E174" s="2" t="s">
        <v>33</v>
      </c>
      <c r="F174" s="4" t="s">
        <v>17</v>
      </c>
      <c r="J174" s="3" t="str">
        <f>IF(AND(Tabla11526[[#This Row],[Valor logrado]]&gt;=Tabla11526[[#This Row],[Meta]],Tabla11526[[#This Row],[Valor logrado]]&gt;0,Tabla11526[[#This Row],[Meta]]&gt;0),"Sí","No")</f>
        <v>No</v>
      </c>
    </row>
    <row r="175" spans="1:10" x14ac:dyDescent="0.25">
      <c r="A175" s="1" t="s">
        <v>366</v>
      </c>
      <c r="B175" s="1" t="s">
        <v>367</v>
      </c>
      <c r="C175" s="1" t="s">
        <v>368</v>
      </c>
      <c r="D175">
        <v>180000</v>
      </c>
      <c r="E175" s="2" t="s">
        <v>91</v>
      </c>
      <c r="F175" s="4">
        <v>0.77</v>
      </c>
      <c r="J175" s="3" t="str">
        <f>IF(AND(Tabla11526[[#This Row],[Valor logrado]]&gt;=Tabla11526[[#This Row],[Meta]],Tabla11526[[#This Row],[Valor logrado]]&gt;0,Tabla11526[[#This Row],[Meta]]&gt;0),"Sí","No")</f>
        <v>No</v>
      </c>
    </row>
    <row r="176" spans="1:10" ht="25.5" x14ac:dyDescent="0.25">
      <c r="A176" s="1" t="s">
        <v>366</v>
      </c>
      <c r="B176" s="1" t="s">
        <v>367</v>
      </c>
      <c r="C176" s="1" t="s">
        <v>369</v>
      </c>
      <c r="D176">
        <v>180005</v>
      </c>
      <c r="E176" s="2" t="s">
        <v>33</v>
      </c>
      <c r="F176" s="4" t="s">
        <v>17</v>
      </c>
      <c r="J176" s="3" t="str">
        <f>IF(AND(Tabla11526[[#This Row],[Valor logrado]]&gt;=Tabla11526[[#This Row],[Meta]],Tabla11526[[#This Row],[Valor logrado]]&gt;0,Tabla11526[[#This Row],[Meta]]&gt;0),"Sí","No")</f>
        <v>No</v>
      </c>
    </row>
    <row r="177" spans="1:10" x14ac:dyDescent="0.25">
      <c r="A177" s="1" t="s">
        <v>366</v>
      </c>
      <c r="B177" s="1" t="s">
        <v>370</v>
      </c>
      <c r="C177" s="1" t="s">
        <v>371</v>
      </c>
      <c r="D177">
        <v>180003</v>
      </c>
      <c r="E177" s="2" t="s">
        <v>13</v>
      </c>
      <c r="F177" s="4">
        <v>0.86</v>
      </c>
      <c r="J177" s="3" t="str">
        <f>IF(AND(Tabla11526[[#This Row],[Valor logrado]]&gt;=Tabla11526[[#This Row],[Meta]],Tabla11526[[#This Row],[Valor logrado]]&gt;0,Tabla11526[[#This Row],[Meta]]&gt;0),"Sí","No")</f>
        <v>No</v>
      </c>
    </row>
    <row r="178" spans="1:10" x14ac:dyDescent="0.25">
      <c r="A178" s="1" t="s">
        <v>366</v>
      </c>
      <c r="B178" s="1" t="s">
        <v>372</v>
      </c>
      <c r="C178" s="1" t="s">
        <v>373</v>
      </c>
      <c r="D178">
        <v>180001</v>
      </c>
      <c r="E178" s="2" t="s">
        <v>13</v>
      </c>
      <c r="F178" s="4">
        <v>0.74</v>
      </c>
      <c r="J178" s="3" t="str">
        <f>IF(AND(Tabla11526[[#This Row],[Valor logrado]]&gt;=Tabla11526[[#This Row],[Meta]],Tabla11526[[#This Row],[Valor logrado]]&gt;0,Tabla11526[[#This Row],[Meta]]&gt;0),"Sí","No")</f>
        <v>No</v>
      </c>
    </row>
    <row r="179" spans="1:10" x14ac:dyDescent="0.25">
      <c r="A179" s="1" t="s">
        <v>366</v>
      </c>
      <c r="B179" s="1" t="s">
        <v>374</v>
      </c>
      <c r="C179" s="1" t="s">
        <v>375</v>
      </c>
      <c r="D179">
        <v>180002</v>
      </c>
      <c r="E179" s="2" t="s">
        <v>13</v>
      </c>
      <c r="F179" s="4">
        <v>0.83</v>
      </c>
      <c r="J179" s="3" t="str">
        <f>IF(AND(Tabla11526[[#This Row],[Valor logrado]]&gt;=Tabla11526[[#This Row],[Meta]],Tabla11526[[#This Row],[Valor logrado]]&gt;0,Tabla11526[[#This Row],[Meta]]&gt;0),"Sí","No")</f>
        <v>No</v>
      </c>
    </row>
    <row r="180" spans="1:10" x14ac:dyDescent="0.25">
      <c r="A180" s="1" t="s">
        <v>376</v>
      </c>
      <c r="B180" s="1" t="s">
        <v>377</v>
      </c>
      <c r="C180" s="1" t="s">
        <v>378</v>
      </c>
      <c r="D180">
        <v>190000</v>
      </c>
      <c r="E180" s="2" t="s">
        <v>16</v>
      </c>
      <c r="F180" s="4">
        <v>0.74</v>
      </c>
      <c r="J180" s="3" t="str">
        <f>IF(AND(Tabla11526[[#This Row],[Valor logrado]]&gt;=Tabla11526[[#This Row],[Meta]],Tabla11526[[#This Row],[Valor logrado]]&gt;0,Tabla11526[[#This Row],[Meta]]&gt;0),"Sí","No")</f>
        <v>No</v>
      </c>
    </row>
    <row r="181" spans="1:10" x14ac:dyDescent="0.25">
      <c r="A181" s="1" t="s">
        <v>376</v>
      </c>
      <c r="B181" s="1" t="s">
        <v>379</v>
      </c>
      <c r="C181" s="1" t="s">
        <v>380</v>
      </c>
      <c r="D181">
        <v>190006</v>
      </c>
      <c r="E181" s="2" t="s">
        <v>33</v>
      </c>
      <c r="F181" s="4" t="s">
        <v>17</v>
      </c>
      <c r="J181" s="3" t="str">
        <f>IF(AND(Tabla11526[[#This Row],[Valor logrado]]&gt;=Tabla11526[[#This Row],[Meta]],Tabla11526[[#This Row],[Valor logrado]]&gt;0,Tabla11526[[#This Row],[Meta]]&gt;0),"Sí","No")</f>
        <v>No</v>
      </c>
    </row>
    <row r="182" spans="1:10" x14ac:dyDescent="0.25">
      <c r="A182" s="1" t="s">
        <v>376</v>
      </c>
      <c r="B182" s="1" t="s">
        <v>379</v>
      </c>
      <c r="C182" s="1" t="s">
        <v>381</v>
      </c>
      <c r="D182">
        <v>190003</v>
      </c>
      <c r="E182" s="2" t="s">
        <v>13</v>
      </c>
      <c r="F182" s="4">
        <v>0.76</v>
      </c>
      <c r="J182" s="3" t="str">
        <f>IF(AND(Tabla11526[[#This Row],[Valor logrado]]&gt;=Tabla11526[[#This Row],[Meta]],Tabla11526[[#This Row],[Valor logrado]]&gt;0,Tabla11526[[#This Row],[Meta]]&gt;0),"Sí","No")</f>
        <v>No</v>
      </c>
    </row>
    <row r="183" spans="1:10" x14ac:dyDescent="0.25">
      <c r="A183" s="1" t="s">
        <v>376</v>
      </c>
      <c r="B183" s="1" t="s">
        <v>382</v>
      </c>
      <c r="C183" s="1" t="s">
        <v>383</v>
      </c>
      <c r="D183">
        <v>190002</v>
      </c>
      <c r="E183" s="2" t="s">
        <v>13</v>
      </c>
      <c r="F183" s="4">
        <v>0.83</v>
      </c>
      <c r="J183" s="3" t="str">
        <f>IF(AND(Tabla11526[[#This Row],[Valor logrado]]&gt;=Tabla11526[[#This Row],[Meta]],Tabla11526[[#This Row],[Valor logrado]]&gt;0,Tabla11526[[#This Row],[Meta]]&gt;0),"Sí","No")</f>
        <v>No</v>
      </c>
    </row>
    <row r="184" spans="1:10" x14ac:dyDescent="0.25">
      <c r="A184" s="1" t="s">
        <v>376</v>
      </c>
      <c r="B184" s="1" t="s">
        <v>384</v>
      </c>
      <c r="C184" s="1" t="s">
        <v>385</v>
      </c>
      <c r="D184">
        <v>190001</v>
      </c>
      <c r="E184" s="2" t="s">
        <v>13</v>
      </c>
      <c r="F184" s="4">
        <v>0.66</v>
      </c>
      <c r="J184" s="3" t="str">
        <f>IF(AND(Tabla11526[[#This Row],[Valor logrado]]&gt;=Tabla11526[[#This Row],[Meta]],Tabla11526[[#This Row],[Valor logrado]]&gt;0,Tabla11526[[#This Row],[Meta]]&gt;0),"Sí","No")</f>
        <v>No</v>
      </c>
    </row>
    <row r="185" spans="1:10" x14ac:dyDescent="0.25">
      <c r="A185" s="1" t="s">
        <v>386</v>
      </c>
      <c r="B185" s="1" t="s">
        <v>387</v>
      </c>
      <c r="C185" s="1" t="s">
        <v>388</v>
      </c>
      <c r="D185">
        <v>200004</v>
      </c>
      <c r="E185" s="2" t="s">
        <v>33</v>
      </c>
      <c r="F185" s="4" t="s">
        <v>17</v>
      </c>
      <c r="J185" s="3" t="str">
        <f>IF(AND(Tabla11526[[#This Row],[Valor logrado]]&gt;=Tabla11526[[#This Row],[Meta]],Tabla11526[[#This Row],[Valor logrado]]&gt;0,Tabla11526[[#This Row],[Meta]]&gt;0),"Sí","No")</f>
        <v>No</v>
      </c>
    </row>
    <row r="186" spans="1:10" x14ac:dyDescent="0.25">
      <c r="A186" s="1" t="s">
        <v>386</v>
      </c>
      <c r="B186" s="1" t="s">
        <v>387</v>
      </c>
      <c r="C186" s="1" t="s">
        <v>389</v>
      </c>
      <c r="D186">
        <v>200003</v>
      </c>
      <c r="E186" s="2" t="s">
        <v>33</v>
      </c>
      <c r="F186" s="4" t="s">
        <v>17</v>
      </c>
      <c r="J186" s="3" t="str">
        <f>IF(AND(Tabla11526[[#This Row],[Valor logrado]]&gt;=Tabla11526[[#This Row],[Meta]],Tabla11526[[#This Row],[Valor logrado]]&gt;0,Tabla11526[[#This Row],[Meta]]&gt;0),"Sí","No")</f>
        <v>No</v>
      </c>
    </row>
    <row r="187" spans="1:10" x14ac:dyDescent="0.25">
      <c r="A187" s="1" t="s">
        <v>386</v>
      </c>
      <c r="B187" s="1" t="s">
        <v>387</v>
      </c>
      <c r="C187" s="1" t="s">
        <v>390</v>
      </c>
      <c r="D187">
        <v>200000</v>
      </c>
      <c r="E187" s="2" t="s">
        <v>16</v>
      </c>
      <c r="F187" s="4">
        <v>0.56999999999999995</v>
      </c>
      <c r="J187" s="3" t="str">
        <f>IF(AND(Tabla11526[[#This Row],[Valor logrado]]&gt;=Tabla11526[[#This Row],[Meta]],Tabla11526[[#This Row],[Valor logrado]]&gt;0,Tabla11526[[#This Row],[Meta]]&gt;0),"Sí","No")</f>
        <v>No</v>
      </c>
    </row>
    <row r="188" spans="1:10" x14ac:dyDescent="0.25">
      <c r="A188" s="1" t="s">
        <v>386</v>
      </c>
      <c r="B188" s="1" t="s">
        <v>387</v>
      </c>
      <c r="C188" s="1" t="s">
        <v>391</v>
      </c>
      <c r="D188">
        <v>200001</v>
      </c>
      <c r="E188" s="2" t="s">
        <v>33</v>
      </c>
      <c r="F188" s="4" t="s">
        <v>17</v>
      </c>
      <c r="J188" s="3" t="str">
        <f>IF(AND(Tabla11526[[#This Row],[Valor logrado]]&gt;=Tabla11526[[#This Row],[Meta]],Tabla11526[[#This Row],[Valor logrado]]&gt;0,Tabla11526[[#This Row],[Meta]]&gt;0),"Sí","No")</f>
        <v>No</v>
      </c>
    </row>
    <row r="189" spans="1:10" x14ac:dyDescent="0.25">
      <c r="A189" s="1" t="s">
        <v>386</v>
      </c>
      <c r="B189" s="1" t="s">
        <v>387</v>
      </c>
      <c r="C189" s="1" t="s">
        <v>392</v>
      </c>
      <c r="D189">
        <v>200002</v>
      </c>
      <c r="E189" s="2" t="s">
        <v>33</v>
      </c>
      <c r="F189" s="4" t="s">
        <v>17</v>
      </c>
      <c r="J189" s="3" t="str">
        <f>IF(AND(Tabla11526[[#This Row],[Valor logrado]]&gt;=Tabla11526[[#This Row],[Meta]],Tabla11526[[#This Row],[Valor logrado]]&gt;0,Tabla11526[[#This Row],[Meta]]&gt;0),"Sí","No")</f>
        <v>No</v>
      </c>
    </row>
    <row r="190" spans="1:10" x14ac:dyDescent="0.25">
      <c r="A190" s="1" t="s">
        <v>386</v>
      </c>
      <c r="B190" s="1" t="s">
        <v>393</v>
      </c>
      <c r="C190" s="1" t="s">
        <v>394</v>
      </c>
      <c r="D190">
        <v>200010</v>
      </c>
      <c r="E190" s="2" t="s">
        <v>13</v>
      </c>
      <c r="F190" s="4">
        <v>0.56999999999999995</v>
      </c>
      <c r="J190" s="3" t="str">
        <f>IF(AND(Tabla11526[[#This Row],[Valor logrado]]&gt;=Tabla11526[[#This Row],[Meta]],Tabla11526[[#This Row],[Valor logrado]]&gt;0,Tabla11526[[#This Row],[Meta]]&gt;0),"Sí","No")</f>
        <v>No</v>
      </c>
    </row>
    <row r="191" spans="1:10" x14ac:dyDescent="0.25">
      <c r="A191" s="1" t="s">
        <v>386</v>
      </c>
      <c r="B191" s="1" t="s">
        <v>395</v>
      </c>
      <c r="C191" s="1" t="s">
        <v>396</v>
      </c>
      <c r="D191">
        <v>200007</v>
      </c>
      <c r="E191" s="2" t="s">
        <v>13</v>
      </c>
      <c r="F191" s="4">
        <v>0.56999999999999995</v>
      </c>
      <c r="J191" s="3" t="str">
        <f>IF(AND(Tabla11526[[#This Row],[Valor logrado]]&gt;=Tabla11526[[#This Row],[Meta]],Tabla11526[[#This Row],[Valor logrado]]&gt;0,Tabla11526[[#This Row],[Meta]]&gt;0),"Sí","No")</f>
        <v>No</v>
      </c>
    </row>
    <row r="192" spans="1:10" x14ac:dyDescent="0.25">
      <c r="A192" s="1" t="s">
        <v>386</v>
      </c>
      <c r="B192" s="1" t="s">
        <v>397</v>
      </c>
      <c r="C192" s="1" t="s">
        <v>398</v>
      </c>
      <c r="D192">
        <v>200009</v>
      </c>
      <c r="E192" s="2" t="s">
        <v>13</v>
      </c>
      <c r="F192" s="4">
        <v>0.56999999999999995</v>
      </c>
      <c r="J192" s="3" t="str">
        <f>IF(AND(Tabla11526[[#This Row],[Valor logrado]]&gt;=Tabla11526[[#This Row],[Meta]],Tabla11526[[#This Row],[Valor logrado]]&gt;0,Tabla11526[[#This Row],[Meta]]&gt;0),"Sí","No")</f>
        <v>No</v>
      </c>
    </row>
    <row r="193" spans="1:10" x14ac:dyDescent="0.25">
      <c r="A193" s="1" t="s">
        <v>386</v>
      </c>
      <c r="B193" s="1" t="s">
        <v>399</v>
      </c>
      <c r="C193" s="1" t="s">
        <v>400</v>
      </c>
      <c r="D193">
        <v>200011</v>
      </c>
      <c r="E193" s="2" t="s">
        <v>13</v>
      </c>
      <c r="F193" s="4">
        <v>0.56999999999999995</v>
      </c>
      <c r="J193" s="3" t="str">
        <f>IF(AND(Tabla11526[[#This Row],[Valor logrado]]&gt;=Tabla11526[[#This Row],[Meta]],Tabla11526[[#This Row],[Valor logrado]]&gt;0,Tabla11526[[#This Row],[Meta]]&gt;0),"Sí","No")</f>
        <v>No</v>
      </c>
    </row>
    <row r="194" spans="1:10" x14ac:dyDescent="0.25">
      <c r="A194" s="1" t="s">
        <v>386</v>
      </c>
      <c r="B194" s="1" t="s">
        <v>401</v>
      </c>
      <c r="C194" s="1" t="s">
        <v>402</v>
      </c>
      <c r="D194">
        <v>200008</v>
      </c>
      <c r="E194" s="2" t="s">
        <v>13</v>
      </c>
      <c r="F194" s="4">
        <v>0.56999999999999995</v>
      </c>
      <c r="J194" s="3" t="str">
        <f>IF(AND(Tabla11526[[#This Row],[Valor logrado]]&gt;=Tabla11526[[#This Row],[Meta]],Tabla11526[[#This Row],[Valor logrado]]&gt;0,Tabla11526[[#This Row],[Meta]]&gt;0),"Sí","No")</f>
        <v>No</v>
      </c>
    </row>
    <row r="195" spans="1:10" x14ac:dyDescent="0.25">
      <c r="A195" s="1" t="s">
        <v>386</v>
      </c>
      <c r="B195" s="1" t="s">
        <v>403</v>
      </c>
      <c r="C195" s="1" t="s">
        <v>404</v>
      </c>
      <c r="D195">
        <v>200005</v>
      </c>
      <c r="E195" s="2" t="s">
        <v>13</v>
      </c>
      <c r="F195" s="4">
        <v>0.56999999999999995</v>
      </c>
      <c r="J195" s="3" t="str">
        <f>IF(AND(Tabla11526[[#This Row],[Valor logrado]]&gt;=Tabla11526[[#This Row],[Meta]],Tabla11526[[#This Row],[Valor logrado]]&gt;0,Tabla11526[[#This Row],[Meta]]&gt;0),"Sí","No")</f>
        <v>No</v>
      </c>
    </row>
    <row r="196" spans="1:10" ht="25.5" x14ac:dyDescent="0.25">
      <c r="A196" s="1" t="s">
        <v>386</v>
      </c>
      <c r="B196" s="1" t="s">
        <v>405</v>
      </c>
      <c r="C196" s="1" t="s">
        <v>406</v>
      </c>
      <c r="D196">
        <v>200006</v>
      </c>
      <c r="E196" s="2" t="s">
        <v>13</v>
      </c>
      <c r="F196" s="4">
        <v>0.56999999999999995</v>
      </c>
      <c r="J196" s="3" t="str">
        <f>IF(AND(Tabla11526[[#This Row],[Valor logrado]]&gt;=Tabla11526[[#This Row],[Meta]],Tabla11526[[#This Row],[Valor logrado]]&gt;0,Tabla11526[[#This Row],[Meta]]&gt;0),"Sí","No")</f>
        <v>No</v>
      </c>
    </row>
    <row r="197" spans="1:10" x14ac:dyDescent="0.25">
      <c r="A197" s="1" t="s">
        <v>386</v>
      </c>
      <c r="B197" s="1" t="s">
        <v>407</v>
      </c>
      <c r="C197" s="1" t="s">
        <v>408</v>
      </c>
      <c r="D197">
        <v>200012</v>
      </c>
      <c r="E197" s="2" t="s">
        <v>13</v>
      </c>
      <c r="F197" s="4">
        <v>0.56999999999999995</v>
      </c>
      <c r="J197" s="3" t="str">
        <f>IF(AND(Tabla11526[[#This Row],[Valor logrado]]&gt;=Tabla11526[[#This Row],[Meta]],Tabla11526[[#This Row],[Valor logrado]]&gt;0,Tabla11526[[#This Row],[Meta]]&gt;0),"Sí","No")</f>
        <v>No</v>
      </c>
    </row>
    <row r="198" spans="1:10" x14ac:dyDescent="0.25">
      <c r="A198" s="1" t="s">
        <v>409</v>
      </c>
      <c r="B198" s="1" t="s">
        <v>410</v>
      </c>
      <c r="C198" s="1" t="s">
        <v>411</v>
      </c>
      <c r="D198">
        <v>210000</v>
      </c>
      <c r="E198" s="2" t="s">
        <v>16</v>
      </c>
      <c r="F198" s="4">
        <v>0.78</v>
      </c>
      <c r="J198" s="3" t="str">
        <f>IF(AND(Tabla11526[[#This Row],[Valor logrado]]&gt;=Tabla11526[[#This Row],[Meta]],Tabla11526[[#This Row],[Valor logrado]]&gt;0,Tabla11526[[#This Row],[Meta]]&gt;0),"Sí","No")</f>
        <v>No</v>
      </c>
    </row>
    <row r="199" spans="1:10" x14ac:dyDescent="0.25">
      <c r="A199" s="1" t="s">
        <v>409</v>
      </c>
      <c r="B199" s="1" t="s">
        <v>412</v>
      </c>
      <c r="C199" s="1" t="s">
        <v>413</v>
      </c>
      <c r="D199">
        <v>210011</v>
      </c>
      <c r="E199" s="2" t="s">
        <v>13</v>
      </c>
      <c r="F199" s="4">
        <v>0.56999999999999995</v>
      </c>
      <c r="J199" s="3" t="str">
        <f>IF(AND(Tabla11526[[#This Row],[Valor logrado]]&gt;=Tabla11526[[#This Row],[Meta]],Tabla11526[[#This Row],[Valor logrado]]&gt;0,Tabla11526[[#This Row],[Meta]]&gt;0),"Sí","No")</f>
        <v>No</v>
      </c>
    </row>
    <row r="200" spans="1:10" x14ac:dyDescent="0.25">
      <c r="A200" s="1" t="s">
        <v>409</v>
      </c>
      <c r="B200" s="1" t="s">
        <v>414</v>
      </c>
      <c r="C200" s="1" t="s">
        <v>415</v>
      </c>
      <c r="D200">
        <v>210010</v>
      </c>
      <c r="E200" s="2" t="s">
        <v>13</v>
      </c>
      <c r="F200" s="4">
        <v>0.56999999999999995</v>
      </c>
      <c r="J200" s="3" t="str">
        <f>IF(AND(Tabla11526[[#This Row],[Valor logrado]]&gt;=Tabla11526[[#This Row],[Meta]],Tabla11526[[#This Row],[Valor logrado]]&gt;0,Tabla11526[[#This Row],[Meta]]&gt;0),"Sí","No")</f>
        <v>No</v>
      </c>
    </row>
    <row r="201" spans="1:10" x14ac:dyDescent="0.25">
      <c r="A201" s="1" t="s">
        <v>409</v>
      </c>
      <c r="B201" s="1" t="s">
        <v>416</v>
      </c>
      <c r="C201" s="1" t="s">
        <v>417</v>
      </c>
      <c r="D201">
        <v>210002</v>
      </c>
      <c r="E201" s="2" t="s">
        <v>13</v>
      </c>
      <c r="F201" s="4">
        <v>0.74</v>
      </c>
      <c r="J201" s="3" t="str">
        <f>IF(AND(Tabla11526[[#This Row],[Valor logrado]]&gt;=Tabla11526[[#This Row],[Meta]],Tabla11526[[#This Row],[Valor logrado]]&gt;0,Tabla11526[[#This Row],[Meta]]&gt;0),"Sí","No")</f>
        <v>No</v>
      </c>
    </row>
    <row r="202" spans="1:10" x14ac:dyDescent="0.25">
      <c r="A202" s="1" t="s">
        <v>409</v>
      </c>
      <c r="B202" s="1" t="s">
        <v>418</v>
      </c>
      <c r="C202" s="1" t="s">
        <v>419</v>
      </c>
      <c r="D202">
        <v>210006</v>
      </c>
      <c r="E202" s="2" t="s">
        <v>13</v>
      </c>
      <c r="F202" s="4">
        <v>0.74</v>
      </c>
      <c r="J202" s="3" t="str">
        <f>IF(AND(Tabla11526[[#This Row],[Valor logrado]]&gt;=Tabla11526[[#This Row],[Meta]],Tabla11526[[#This Row],[Valor logrado]]&gt;0,Tabla11526[[#This Row],[Meta]]&gt;0),"Sí","No")</f>
        <v>No</v>
      </c>
    </row>
    <row r="203" spans="1:10" x14ac:dyDescent="0.25">
      <c r="A203" s="1" t="s">
        <v>409</v>
      </c>
      <c r="B203" s="1" t="s">
        <v>420</v>
      </c>
      <c r="C203" s="1" t="s">
        <v>421</v>
      </c>
      <c r="D203">
        <v>210007</v>
      </c>
      <c r="E203" s="2" t="s">
        <v>13</v>
      </c>
      <c r="F203" s="4">
        <v>0.56999999999999995</v>
      </c>
      <c r="J203" s="3" t="str">
        <f>IF(AND(Tabla11526[[#This Row],[Valor logrado]]&gt;=Tabla11526[[#This Row],[Meta]],Tabla11526[[#This Row],[Valor logrado]]&gt;0,Tabla11526[[#This Row],[Meta]]&gt;0),"Sí","No")</f>
        <v>No</v>
      </c>
    </row>
    <row r="204" spans="1:10" x14ac:dyDescent="0.25">
      <c r="A204" s="1" t="s">
        <v>409</v>
      </c>
      <c r="B204" s="1" t="s">
        <v>422</v>
      </c>
      <c r="C204" s="1" t="s">
        <v>423</v>
      </c>
      <c r="D204">
        <v>210004</v>
      </c>
      <c r="E204" s="2" t="s">
        <v>13</v>
      </c>
      <c r="F204" s="4">
        <v>0.74</v>
      </c>
      <c r="J204" s="3" t="str">
        <f>IF(AND(Tabla11526[[#This Row],[Valor logrado]]&gt;=Tabla11526[[#This Row],[Meta]],Tabla11526[[#This Row],[Valor logrado]]&gt;0,Tabla11526[[#This Row],[Meta]]&gt;0),"Sí","No")</f>
        <v>No</v>
      </c>
    </row>
    <row r="205" spans="1:10" x14ac:dyDescent="0.25">
      <c r="A205" s="1" t="s">
        <v>409</v>
      </c>
      <c r="B205" s="1" t="s">
        <v>424</v>
      </c>
      <c r="C205" s="1" t="s">
        <v>425</v>
      </c>
      <c r="D205">
        <v>210005</v>
      </c>
      <c r="E205" s="2" t="s">
        <v>13</v>
      </c>
      <c r="F205" s="4">
        <v>1</v>
      </c>
      <c r="J205" s="3" t="str">
        <f>IF(AND(Tabla11526[[#This Row],[Valor logrado]]&gt;=Tabla11526[[#This Row],[Meta]],Tabla11526[[#This Row],[Valor logrado]]&gt;0,Tabla11526[[#This Row],[Meta]]&gt;0),"Sí","No")</f>
        <v>No</v>
      </c>
    </row>
    <row r="206" spans="1:10" x14ac:dyDescent="0.25">
      <c r="A206" s="1" t="s">
        <v>409</v>
      </c>
      <c r="B206" s="1" t="s">
        <v>426</v>
      </c>
      <c r="C206" s="1" t="s">
        <v>427</v>
      </c>
      <c r="D206">
        <v>210013</v>
      </c>
      <c r="E206" s="2" t="s">
        <v>13</v>
      </c>
      <c r="F206" s="4">
        <v>0.83</v>
      </c>
      <c r="J206" s="3" t="str">
        <f>IF(AND(Tabla11526[[#This Row],[Valor logrado]]&gt;=Tabla11526[[#This Row],[Meta]],Tabla11526[[#This Row],[Valor logrado]]&gt;0,Tabla11526[[#This Row],[Meta]]&gt;0),"Sí","No")</f>
        <v>No</v>
      </c>
    </row>
    <row r="207" spans="1:10" x14ac:dyDescent="0.25">
      <c r="A207" s="1" t="s">
        <v>409</v>
      </c>
      <c r="B207" s="1" t="s">
        <v>428</v>
      </c>
      <c r="C207" s="1" t="s">
        <v>429</v>
      </c>
      <c r="D207">
        <v>210003</v>
      </c>
      <c r="E207" s="2" t="s">
        <v>13</v>
      </c>
      <c r="F207" s="4">
        <v>1</v>
      </c>
      <c r="J207" s="3" t="str">
        <f>IF(AND(Tabla11526[[#This Row],[Valor logrado]]&gt;=Tabla11526[[#This Row],[Meta]],Tabla11526[[#This Row],[Valor logrado]]&gt;0,Tabla11526[[#This Row],[Meta]]&gt;0),"Sí","No")</f>
        <v>No</v>
      </c>
    </row>
    <row r="208" spans="1:10" x14ac:dyDescent="0.25">
      <c r="A208" s="1" t="s">
        <v>409</v>
      </c>
      <c r="B208" s="1" t="s">
        <v>430</v>
      </c>
      <c r="C208" s="1" t="s">
        <v>431</v>
      </c>
      <c r="D208">
        <v>210012</v>
      </c>
      <c r="E208" s="2" t="s">
        <v>13</v>
      </c>
      <c r="F208" s="4">
        <v>0.82</v>
      </c>
      <c r="J208" s="3" t="str">
        <f>IF(AND(Tabla11526[[#This Row],[Valor logrado]]&gt;=Tabla11526[[#This Row],[Meta]],Tabla11526[[#This Row],[Valor logrado]]&gt;0,Tabla11526[[#This Row],[Meta]]&gt;0),"Sí","No")</f>
        <v>No</v>
      </c>
    </row>
    <row r="209" spans="1:10" x14ac:dyDescent="0.25">
      <c r="A209" s="1" t="s">
        <v>409</v>
      </c>
      <c r="B209" s="1" t="s">
        <v>432</v>
      </c>
      <c r="C209" s="1" t="s">
        <v>433</v>
      </c>
      <c r="D209">
        <v>210001</v>
      </c>
      <c r="E209" s="2" t="s">
        <v>13</v>
      </c>
      <c r="F209" s="4">
        <v>0.92</v>
      </c>
      <c r="J209" s="3" t="str">
        <f>IF(AND(Tabla11526[[#This Row],[Valor logrado]]&gt;=Tabla11526[[#This Row],[Meta]],Tabla11526[[#This Row],[Valor logrado]]&gt;0,Tabla11526[[#This Row],[Meta]]&gt;0),"Sí","No")</f>
        <v>No</v>
      </c>
    </row>
    <row r="210" spans="1:10" x14ac:dyDescent="0.25">
      <c r="A210" s="1" t="s">
        <v>409</v>
      </c>
      <c r="B210" s="1" t="s">
        <v>434</v>
      </c>
      <c r="C210" s="1" t="s">
        <v>435</v>
      </c>
      <c r="D210">
        <v>210009</v>
      </c>
      <c r="E210" s="2" t="s">
        <v>13</v>
      </c>
      <c r="F210" s="4">
        <v>0.56999999999999995</v>
      </c>
      <c r="J210" s="3" t="str">
        <f>IF(AND(Tabla11526[[#This Row],[Valor logrado]]&gt;=Tabla11526[[#This Row],[Meta]],Tabla11526[[#This Row],[Valor logrado]]&gt;0,Tabla11526[[#This Row],[Meta]]&gt;0),"Sí","No")</f>
        <v>No</v>
      </c>
    </row>
    <row r="211" spans="1:10" x14ac:dyDescent="0.25">
      <c r="A211" s="1" t="s">
        <v>409</v>
      </c>
      <c r="B211" s="1" t="s">
        <v>436</v>
      </c>
      <c r="C211" s="1" t="s">
        <v>437</v>
      </c>
      <c r="D211">
        <v>210008</v>
      </c>
      <c r="E211" s="2" t="s">
        <v>13</v>
      </c>
      <c r="F211" s="4">
        <v>0.76</v>
      </c>
      <c r="J211" s="3" t="str">
        <f>IF(AND(Tabla11526[[#This Row],[Valor logrado]]&gt;=Tabla11526[[#This Row],[Meta]],Tabla11526[[#This Row],[Valor logrado]]&gt;0,Tabla11526[[#This Row],[Meta]]&gt;0),"Sí","No")</f>
        <v>No</v>
      </c>
    </row>
    <row r="212" spans="1:10" x14ac:dyDescent="0.25">
      <c r="A212" s="1" t="s">
        <v>409</v>
      </c>
      <c r="B212" s="1" t="s">
        <v>438</v>
      </c>
      <c r="C212" s="1" t="s">
        <v>439</v>
      </c>
      <c r="D212">
        <v>210014</v>
      </c>
      <c r="E212" s="2" t="s">
        <v>13</v>
      </c>
      <c r="F212" s="4">
        <v>0.92</v>
      </c>
      <c r="J212" s="3" t="str">
        <f>IF(AND(Tabla11526[[#This Row],[Valor logrado]]&gt;=Tabla11526[[#This Row],[Meta]],Tabla11526[[#This Row],[Valor logrado]]&gt;0,Tabla11526[[#This Row],[Meta]]&gt;0),"Sí","No")</f>
        <v>No</v>
      </c>
    </row>
    <row r="213" spans="1:10" x14ac:dyDescent="0.25">
      <c r="A213" s="1" t="s">
        <v>440</v>
      </c>
      <c r="B213" s="1" t="s">
        <v>441</v>
      </c>
      <c r="C213" s="1" t="s">
        <v>442</v>
      </c>
      <c r="D213">
        <v>220001</v>
      </c>
      <c r="E213" s="2" t="s">
        <v>33</v>
      </c>
      <c r="F213" s="4" t="s">
        <v>17</v>
      </c>
      <c r="J213" s="3" t="str">
        <f>IF(AND(Tabla11526[[#This Row],[Valor logrado]]&gt;=Tabla11526[[#This Row],[Meta]],Tabla11526[[#This Row],[Valor logrado]]&gt;0,Tabla11526[[#This Row],[Meta]]&gt;0),"Sí","No")</f>
        <v>No</v>
      </c>
    </row>
    <row r="214" spans="1:10" x14ac:dyDescent="0.25">
      <c r="A214" s="1" t="s">
        <v>440</v>
      </c>
      <c r="B214" s="1" t="s">
        <v>441</v>
      </c>
      <c r="C214" s="1" t="s">
        <v>443</v>
      </c>
      <c r="D214">
        <v>220000</v>
      </c>
      <c r="E214" s="2" t="s">
        <v>16</v>
      </c>
      <c r="F214" s="4">
        <v>0.72</v>
      </c>
      <c r="J214" s="3" t="str">
        <f>IF(AND(Tabla11526[[#This Row],[Valor logrado]]&gt;=Tabla11526[[#This Row],[Meta]],Tabla11526[[#This Row],[Valor logrado]]&gt;0,Tabla11526[[#This Row],[Meta]]&gt;0),"Sí","No")</f>
        <v>No</v>
      </c>
    </row>
    <row r="215" spans="1:10" x14ac:dyDescent="0.25">
      <c r="A215" s="1" t="s">
        <v>440</v>
      </c>
      <c r="B215" s="1" t="s">
        <v>444</v>
      </c>
      <c r="C215" s="1" t="s">
        <v>445</v>
      </c>
      <c r="D215">
        <v>220005</v>
      </c>
      <c r="E215" s="2" t="s">
        <v>13</v>
      </c>
      <c r="F215" s="4">
        <v>0.56999999999999995</v>
      </c>
      <c r="J215" s="3" t="str">
        <f>IF(AND(Tabla11526[[#This Row],[Valor logrado]]&gt;=Tabla11526[[#This Row],[Meta]],Tabla11526[[#This Row],[Valor logrado]]&gt;0,Tabla11526[[#This Row],[Meta]]&gt;0),"Sí","No")</f>
        <v>No</v>
      </c>
    </row>
    <row r="216" spans="1:10" x14ac:dyDescent="0.25">
      <c r="A216" s="1" t="s">
        <v>440</v>
      </c>
      <c r="B216" s="1" t="s">
        <v>444</v>
      </c>
      <c r="C216" s="1" t="s">
        <v>446</v>
      </c>
      <c r="D216">
        <v>220009</v>
      </c>
      <c r="E216" s="2" t="s">
        <v>33</v>
      </c>
      <c r="F216" s="4" t="s">
        <v>17</v>
      </c>
      <c r="J216" s="3" t="str">
        <f>IF(AND(Tabla11526[[#This Row],[Valor logrado]]&gt;=Tabla11526[[#This Row],[Meta]],Tabla11526[[#This Row],[Valor logrado]]&gt;0,Tabla11526[[#This Row],[Meta]]&gt;0),"Sí","No")</f>
        <v>No</v>
      </c>
    </row>
    <row r="217" spans="1:10" x14ac:dyDescent="0.25">
      <c r="A217" s="1" t="s">
        <v>440</v>
      </c>
      <c r="B217" s="1" t="s">
        <v>444</v>
      </c>
      <c r="C217" s="1" t="s">
        <v>447</v>
      </c>
      <c r="D217">
        <v>220007</v>
      </c>
      <c r="E217" s="2" t="s">
        <v>33</v>
      </c>
      <c r="F217" s="4" t="s">
        <v>17</v>
      </c>
      <c r="J217" s="3" t="str">
        <f>IF(AND(Tabla11526[[#This Row],[Valor logrado]]&gt;=Tabla11526[[#This Row],[Meta]],Tabla11526[[#This Row],[Valor logrado]]&gt;0,Tabla11526[[#This Row],[Meta]]&gt;0),"Sí","No")</f>
        <v>No</v>
      </c>
    </row>
    <row r="218" spans="1:10" x14ac:dyDescent="0.25">
      <c r="A218" s="1" t="s">
        <v>440</v>
      </c>
      <c r="B218" s="1" t="s">
        <v>448</v>
      </c>
      <c r="C218" s="1" t="s">
        <v>449</v>
      </c>
      <c r="D218">
        <v>220003</v>
      </c>
      <c r="E218" s="2" t="s">
        <v>33</v>
      </c>
      <c r="F218" s="4" t="s">
        <v>17</v>
      </c>
      <c r="J218" s="3" t="str">
        <f>IF(AND(Tabla11526[[#This Row],[Valor logrado]]&gt;=Tabla11526[[#This Row],[Meta]],Tabla11526[[#This Row],[Valor logrado]]&gt;0,Tabla11526[[#This Row],[Meta]]&gt;0),"Sí","No")</f>
        <v>No</v>
      </c>
    </row>
    <row r="219" spans="1:10" x14ac:dyDescent="0.25">
      <c r="A219" s="1" t="s">
        <v>440</v>
      </c>
      <c r="B219" s="1" t="s">
        <v>448</v>
      </c>
      <c r="C219" s="1" t="s">
        <v>450</v>
      </c>
      <c r="D219">
        <v>220006</v>
      </c>
      <c r="E219" s="2" t="s">
        <v>13</v>
      </c>
      <c r="F219" s="4">
        <v>0.56999999999999995</v>
      </c>
      <c r="J219" s="3" t="str">
        <f>IF(AND(Tabla11526[[#This Row],[Valor logrado]]&gt;=Tabla11526[[#This Row],[Meta]],Tabla11526[[#This Row],[Valor logrado]]&gt;0,Tabla11526[[#This Row],[Meta]]&gt;0),"Sí","No")</f>
        <v>No</v>
      </c>
    </row>
    <row r="220" spans="1:10" x14ac:dyDescent="0.25">
      <c r="A220" s="1" t="s">
        <v>440</v>
      </c>
      <c r="B220" s="1" t="s">
        <v>451</v>
      </c>
      <c r="C220" s="1" t="s">
        <v>452</v>
      </c>
      <c r="D220">
        <v>220010</v>
      </c>
      <c r="E220" s="2" t="s">
        <v>13</v>
      </c>
      <c r="F220" s="4">
        <v>0.56999999999999995</v>
      </c>
      <c r="J220" s="3" t="str">
        <f>IF(AND(Tabla11526[[#This Row],[Valor logrado]]&gt;=Tabla11526[[#This Row],[Meta]],Tabla11526[[#This Row],[Valor logrado]]&gt;0,Tabla11526[[#This Row],[Meta]]&gt;0),"Sí","No")</f>
        <v>No</v>
      </c>
    </row>
    <row r="221" spans="1:10" x14ac:dyDescent="0.25">
      <c r="A221" s="1" t="s">
        <v>440</v>
      </c>
      <c r="B221" s="1" t="s">
        <v>453</v>
      </c>
      <c r="C221" s="1" t="s">
        <v>454</v>
      </c>
      <c r="D221">
        <v>220004</v>
      </c>
      <c r="E221" s="2" t="s">
        <v>13</v>
      </c>
      <c r="F221" s="4">
        <v>0.66</v>
      </c>
      <c r="J221" s="3" t="str">
        <f>IF(AND(Tabla11526[[#This Row],[Valor logrado]]&gt;=Tabla11526[[#This Row],[Meta]],Tabla11526[[#This Row],[Valor logrado]]&gt;0,Tabla11526[[#This Row],[Meta]]&gt;0),"Sí","No")</f>
        <v>No</v>
      </c>
    </row>
    <row r="222" spans="1:10" x14ac:dyDescent="0.25">
      <c r="A222" s="1" t="s">
        <v>440</v>
      </c>
      <c r="B222" s="1" t="s">
        <v>455</v>
      </c>
      <c r="C222" s="1" t="s">
        <v>456</v>
      </c>
      <c r="D222">
        <v>220008</v>
      </c>
      <c r="E222" s="2" t="s">
        <v>13</v>
      </c>
      <c r="F222" s="4">
        <v>0.99</v>
      </c>
      <c r="J222" s="3" t="str">
        <f>IF(AND(Tabla11526[[#This Row],[Valor logrado]]&gt;=Tabla11526[[#This Row],[Meta]],Tabla11526[[#This Row],[Valor logrado]]&gt;0,Tabla11526[[#This Row],[Meta]]&gt;0),"Sí","No")</f>
        <v>No</v>
      </c>
    </row>
    <row r="223" spans="1:10" x14ac:dyDescent="0.25">
      <c r="A223" s="1" t="s">
        <v>440</v>
      </c>
      <c r="B223" s="1" t="s">
        <v>457</v>
      </c>
      <c r="C223" s="1" t="s">
        <v>458</v>
      </c>
      <c r="D223">
        <v>220002</v>
      </c>
      <c r="E223" s="2" t="s">
        <v>13</v>
      </c>
      <c r="F223" s="4">
        <v>0.66</v>
      </c>
      <c r="J223" s="3" t="str">
        <f>IF(AND(Tabla11526[[#This Row],[Valor logrado]]&gt;=Tabla11526[[#This Row],[Meta]],Tabla11526[[#This Row],[Valor logrado]]&gt;0,Tabla11526[[#This Row],[Meta]]&gt;0),"Sí","No")</f>
        <v>No</v>
      </c>
    </row>
    <row r="224" spans="1:10" x14ac:dyDescent="0.25">
      <c r="A224" s="1" t="s">
        <v>459</v>
      </c>
      <c r="B224" s="1" t="s">
        <v>460</v>
      </c>
      <c r="C224" s="1" t="s">
        <v>461</v>
      </c>
      <c r="D224">
        <v>230003</v>
      </c>
      <c r="E224" s="2" t="s">
        <v>33</v>
      </c>
      <c r="F224" s="4" t="s">
        <v>17</v>
      </c>
      <c r="J224" s="3" t="str">
        <f>IF(AND(Tabla11526[[#This Row],[Valor logrado]]&gt;=Tabla11526[[#This Row],[Meta]],Tabla11526[[#This Row],[Valor logrado]]&gt;0,Tabla11526[[#This Row],[Meta]]&gt;0),"Sí","No")</f>
        <v>No</v>
      </c>
    </row>
    <row r="225" spans="1:10" x14ac:dyDescent="0.25">
      <c r="A225" s="1" t="s">
        <v>459</v>
      </c>
      <c r="B225" s="1" t="s">
        <v>460</v>
      </c>
      <c r="C225" s="1" t="s">
        <v>462</v>
      </c>
      <c r="D225">
        <v>230002</v>
      </c>
      <c r="E225" s="2" t="s">
        <v>33</v>
      </c>
      <c r="F225" s="4" t="s">
        <v>17</v>
      </c>
      <c r="J225" s="3" t="str">
        <f>IF(AND(Tabla11526[[#This Row],[Valor logrado]]&gt;=Tabla11526[[#This Row],[Meta]],Tabla11526[[#This Row],[Valor logrado]]&gt;0,Tabla11526[[#This Row],[Meta]]&gt;0),"Sí","No")</f>
        <v>No</v>
      </c>
    </row>
    <row r="226" spans="1:10" x14ac:dyDescent="0.25">
      <c r="A226" s="1" t="s">
        <v>459</v>
      </c>
      <c r="B226" s="1" t="s">
        <v>460</v>
      </c>
      <c r="C226" s="1" t="s">
        <v>463</v>
      </c>
      <c r="D226">
        <v>230004</v>
      </c>
      <c r="E226" s="2" t="s">
        <v>33</v>
      </c>
      <c r="F226" s="4" t="s">
        <v>17</v>
      </c>
      <c r="J226" s="3" t="str">
        <f>IF(AND(Tabla11526[[#This Row],[Valor logrado]]&gt;=Tabla11526[[#This Row],[Meta]],Tabla11526[[#This Row],[Valor logrado]]&gt;0,Tabla11526[[#This Row],[Meta]]&gt;0),"Sí","No")</f>
        <v>No</v>
      </c>
    </row>
    <row r="227" spans="1:10" x14ac:dyDescent="0.25">
      <c r="A227" s="1" t="s">
        <v>459</v>
      </c>
      <c r="B227" s="1" t="s">
        <v>460</v>
      </c>
      <c r="C227" s="1" t="s">
        <v>464</v>
      </c>
      <c r="D227">
        <v>230000</v>
      </c>
      <c r="E227" s="2" t="s">
        <v>16</v>
      </c>
      <c r="F227" s="4">
        <v>0.99</v>
      </c>
      <c r="J227" s="3" t="str">
        <f>IF(AND(Tabla11526[[#This Row],[Valor logrado]]&gt;=Tabla11526[[#This Row],[Meta]],Tabla11526[[#This Row],[Valor logrado]]&gt;0,Tabla11526[[#This Row],[Meta]]&gt;0),"Sí","No")</f>
        <v>No</v>
      </c>
    </row>
    <row r="228" spans="1:10" x14ac:dyDescent="0.25">
      <c r="A228" s="1" t="s">
        <v>459</v>
      </c>
      <c r="B228" s="1" t="s">
        <v>465</v>
      </c>
      <c r="C228" s="1" t="s">
        <v>466</v>
      </c>
      <c r="D228">
        <v>230001</v>
      </c>
      <c r="E228" s="2" t="s">
        <v>13</v>
      </c>
      <c r="F228" s="4">
        <v>0.99</v>
      </c>
      <c r="J228" s="3" t="str">
        <f>IF(AND(Tabla11526[[#This Row],[Valor logrado]]&gt;=Tabla11526[[#This Row],[Meta]],Tabla11526[[#This Row],[Valor logrado]]&gt;0,Tabla11526[[#This Row],[Meta]]&gt;0),"Sí","No")</f>
        <v>No</v>
      </c>
    </row>
    <row r="229" spans="1:10" x14ac:dyDescent="0.25">
      <c r="A229" s="1" t="s">
        <v>467</v>
      </c>
      <c r="B229" s="1" t="s">
        <v>468</v>
      </c>
      <c r="C229" s="1" t="s">
        <v>469</v>
      </c>
      <c r="D229">
        <v>240000</v>
      </c>
      <c r="E229" s="2" t="s">
        <v>16</v>
      </c>
      <c r="F229" s="4">
        <v>0.56999999999999995</v>
      </c>
      <c r="J229" s="3" t="str">
        <f>IF(AND(Tabla11526[[#This Row],[Valor logrado]]&gt;=Tabla11526[[#This Row],[Meta]],Tabla11526[[#This Row],[Valor logrado]]&gt;0,Tabla11526[[#This Row],[Meta]]&gt;0),"Sí","No")</f>
        <v>No</v>
      </c>
    </row>
    <row r="230" spans="1:10" x14ac:dyDescent="0.25">
      <c r="A230" s="1" t="s">
        <v>467</v>
      </c>
      <c r="B230" s="1" t="s">
        <v>470</v>
      </c>
      <c r="C230" s="1" t="s">
        <v>471</v>
      </c>
      <c r="D230">
        <v>240001</v>
      </c>
      <c r="E230" s="2" t="s">
        <v>13</v>
      </c>
      <c r="F230" s="4">
        <v>0.56999999999999995</v>
      </c>
      <c r="J230" s="3" t="str">
        <f>IF(AND(Tabla11526[[#This Row],[Valor logrado]]&gt;=Tabla11526[[#This Row],[Meta]],Tabla11526[[#This Row],[Valor logrado]]&gt;0,Tabla11526[[#This Row],[Meta]]&gt;0),"Sí","No")</f>
        <v>No</v>
      </c>
    </row>
    <row r="231" spans="1:10" ht="25.5" x14ac:dyDescent="0.25">
      <c r="A231" s="1" t="s">
        <v>467</v>
      </c>
      <c r="B231" s="1" t="s">
        <v>472</v>
      </c>
      <c r="C231" s="1" t="s">
        <v>473</v>
      </c>
      <c r="D231">
        <v>240002</v>
      </c>
      <c r="E231" s="2" t="s">
        <v>13</v>
      </c>
      <c r="F231" s="4">
        <v>0.56999999999999995</v>
      </c>
      <c r="J231" s="3" t="str">
        <f>IF(AND(Tabla11526[[#This Row],[Valor logrado]]&gt;=Tabla11526[[#This Row],[Meta]],Tabla11526[[#This Row],[Valor logrado]]&gt;0,Tabla11526[[#This Row],[Meta]]&gt;0),"Sí","No")</f>
        <v>No</v>
      </c>
    </row>
    <row r="232" spans="1:10" x14ac:dyDescent="0.25">
      <c r="A232" s="1" t="s">
        <v>467</v>
      </c>
      <c r="B232" s="1" t="s">
        <v>474</v>
      </c>
      <c r="C232" s="1" t="s">
        <v>475</v>
      </c>
      <c r="D232">
        <v>240003</v>
      </c>
      <c r="E232" s="2" t="s">
        <v>13</v>
      </c>
      <c r="F232" s="4">
        <v>0.56999999999999995</v>
      </c>
      <c r="J232" s="3" t="str">
        <f>IF(AND(Tabla11526[[#This Row],[Valor logrado]]&gt;=Tabla11526[[#This Row],[Meta]],Tabla11526[[#This Row],[Valor logrado]]&gt;0,Tabla11526[[#This Row],[Meta]]&gt;0),"Sí","No")</f>
        <v>No</v>
      </c>
    </row>
    <row r="233" spans="1:10" x14ac:dyDescent="0.25">
      <c r="A233" s="1" t="s">
        <v>476</v>
      </c>
      <c r="B233" s="1" t="s">
        <v>477</v>
      </c>
      <c r="C233" s="1" t="s">
        <v>478</v>
      </c>
      <c r="D233">
        <v>250000</v>
      </c>
      <c r="E233" s="2" t="s">
        <v>16</v>
      </c>
      <c r="F233" s="4">
        <v>0.56999999999999995</v>
      </c>
      <c r="J233" s="3" t="str">
        <f>IF(AND(Tabla11526[[#This Row],[Valor logrado]]&gt;=Tabla11526[[#This Row],[Meta]],Tabla11526[[#This Row],[Valor logrado]]&gt;0,Tabla11526[[#This Row],[Meta]]&gt;0),"Sí","No")</f>
        <v>No</v>
      </c>
    </row>
    <row r="234" spans="1:10" x14ac:dyDescent="0.25">
      <c r="A234" s="1" t="s">
        <v>476</v>
      </c>
      <c r="B234" s="1" t="s">
        <v>479</v>
      </c>
      <c r="C234" s="1" t="s">
        <v>480</v>
      </c>
      <c r="D234">
        <v>250004</v>
      </c>
      <c r="E234" s="2" t="s">
        <v>13</v>
      </c>
      <c r="F234" s="4">
        <v>0.56999999999999995</v>
      </c>
      <c r="J234" s="3" t="str">
        <f>IF(AND(Tabla11526[[#This Row],[Valor logrado]]&gt;=Tabla11526[[#This Row],[Meta]],Tabla11526[[#This Row],[Valor logrado]]&gt;0,Tabla11526[[#This Row],[Meta]]&gt;0),"Sí","No")</f>
        <v>No</v>
      </c>
    </row>
    <row r="235" spans="1:10" x14ac:dyDescent="0.25">
      <c r="A235" s="1" t="s">
        <v>476</v>
      </c>
      <c r="B235" s="1" t="s">
        <v>481</v>
      </c>
      <c r="C235" s="1" t="s">
        <v>482</v>
      </c>
      <c r="D235">
        <v>250002</v>
      </c>
      <c r="E235" s="2" t="s">
        <v>13</v>
      </c>
      <c r="F235" s="4">
        <v>0.56999999999999995</v>
      </c>
      <c r="J235" s="3" t="str">
        <f>IF(AND(Tabla11526[[#This Row],[Valor logrado]]&gt;=Tabla11526[[#This Row],[Meta]],Tabla11526[[#This Row],[Valor logrado]]&gt;0,Tabla11526[[#This Row],[Meta]]&gt;0),"Sí","No")</f>
        <v>No</v>
      </c>
    </row>
    <row r="236" spans="1:10" x14ac:dyDescent="0.25">
      <c r="A236" s="1" t="s">
        <v>476</v>
      </c>
      <c r="B236" s="1" t="s">
        <v>483</v>
      </c>
      <c r="C236" s="1" t="s">
        <v>484</v>
      </c>
      <c r="D236">
        <v>250001</v>
      </c>
      <c r="E236" s="2" t="s">
        <v>13</v>
      </c>
      <c r="F236" s="4">
        <v>0.56999999999999995</v>
      </c>
      <c r="J236" s="3" t="str">
        <f>IF(AND(Tabla11526[[#This Row],[Valor logrado]]&gt;=Tabla11526[[#This Row],[Meta]],Tabla11526[[#This Row],[Valor logrado]]&gt;0,Tabla11526[[#This Row],[Meta]]&gt;0),"Sí","No")</f>
        <v>No</v>
      </c>
    </row>
    <row r="237" spans="1:10" x14ac:dyDescent="0.25">
      <c r="A237" s="1" t="s">
        <v>476</v>
      </c>
      <c r="B237" s="1" t="s">
        <v>485</v>
      </c>
      <c r="C237" s="1" t="s">
        <v>486</v>
      </c>
      <c r="D237">
        <v>250003</v>
      </c>
      <c r="E237" s="2" t="s">
        <v>13</v>
      </c>
      <c r="F237" s="4">
        <v>0.56999999999999995</v>
      </c>
      <c r="J237" s="3" t="str">
        <f>IF(AND(Tabla11526[[#This Row],[Valor logrado]]&gt;=Tabla11526[[#This Row],[Meta]],Tabla11526[[#This Row],[Valor logrado]]&gt;0,Tabla11526[[#This Row],[Meta]]&gt;0),"Sí","No")</f>
        <v>No</v>
      </c>
    </row>
    <row r="238" spans="1:10" x14ac:dyDescent="0.25">
      <c r="A238" s="1" t="s">
        <v>487</v>
      </c>
      <c r="B238" s="1" t="s">
        <v>488</v>
      </c>
      <c r="C238" s="1" t="s">
        <v>489</v>
      </c>
      <c r="D238">
        <v>150200</v>
      </c>
      <c r="E238" s="2" t="s">
        <v>16</v>
      </c>
      <c r="F238" s="4">
        <v>0.75</v>
      </c>
      <c r="J238" s="3" t="str">
        <f>IF(AND(Tabla11526[[#This Row],[Valor logrado]]&gt;=Tabla11526[[#This Row],[Meta]],Tabla11526[[#This Row],[Valor logrado]]&gt;0,Tabla11526[[#This Row],[Meta]]&gt;0),"Sí","No")</f>
        <v>No</v>
      </c>
    </row>
    <row r="239" spans="1:10" x14ac:dyDescent="0.25">
      <c r="A239" s="1" t="s">
        <v>487</v>
      </c>
      <c r="B239" s="1" t="s">
        <v>490</v>
      </c>
      <c r="C239" s="1" t="s">
        <v>491</v>
      </c>
      <c r="D239">
        <v>150201</v>
      </c>
      <c r="E239" s="2" t="s">
        <v>13</v>
      </c>
      <c r="F239" s="4">
        <v>0.77</v>
      </c>
      <c r="J239" s="3" t="str">
        <f>IF(AND(Tabla11526[[#This Row],[Valor logrado]]&gt;=Tabla11526[[#This Row],[Meta]],Tabla11526[[#This Row],[Valor logrado]]&gt;0,Tabla11526[[#This Row],[Meta]]&gt;0),"Sí","No")</f>
        <v>No</v>
      </c>
    </row>
    <row r="240" spans="1:10" x14ac:dyDescent="0.25">
      <c r="A240" s="1" t="s">
        <v>487</v>
      </c>
      <c r="B240" s="1" t="s">
        <v>492</v>
      </c>
      <c r="C240" s="1" t="s">
        <v>493</v>
      </c>
      <c r="D240">
        <v>150202</v>
      </c>
      <c r="E240" s="2" t="s">
        <v>13</v>
      </c>
      <c r="F240" s="4">
        <v>0.56999999999999995</v>
      </c>
      <c r="J240" s="3" t="str">
        <f>IF(AND(Tabla11526[[#This Row],[Valor logrado]]&gt;=Tabla11526[[#This Row],[Meta]],Tabla11526[[#This Row],[Valor logrado]]&gt;0,Tabla11526[[#This Row],[Meta]]&gt;0),"Sí","No")</f>
        <v>No</v>
      </c>
    </row>
    <row r="241" spans="1:10" x14ac:dyDescent="0.25">
      <c r="A241" s="1" t="s">
        <v>487</v>
      </c>
      <c r="B241" s="1" t="s">
        <v>494</v>
      </c>
      <c r="C241" s="1" t="s">
        <v>495</v>
      </c>
      <c r="D241">
        <v>150203</v>
      </c>
      <c r="E241" s="2" t="s">
        <v>13</v>
      </c>
      <c r="F241" s="4">
        <v>0.77</v>
      </c>
      <c r="J241" s="3" t="str">
        <f>IF(AND(Tabla11526[[#This Row],[Valor logrado]]&gt;=Tabla11526[[#This Row],[Meta]],Tabla11526[[#This Row],[Valor logrado]]&gt;0,Tabla11526[[#This Row],[Meta]]&gt;0),"Sí","No")</f>
        <v>No</v>
      </c>
    </row>
    <row r="242" spans="1:10" x14ac:dyDescent="0.25">
      <c r="A242" s="1" t="s">
        <v>487</v>
      </c>
      <c r="B242" s="1" t="s">
        <v>496</v>
      </c>
      <c r="C242" s="1" t="s">
        <v>497</v>
      </c>
      <c r="D242">
        <v>150204</v>
      </c>
      <c r="E242" s="2" t="s">
        <v>13</v>
      </c>
      <c r="F242" s="4">
        <v>1</v>
      </c>
      <c r="J242" s="3" t="str">
        <f>IF(AND(Tabla11526[[#This Row],[Valor logrado]]&gt;=Tabla11526[[#This Row],[Meta]],Tabla11526[[#This Row],[Valor logrado]]&gt;0,Tabla11526[[#This Row],[Meta]]&gt;0),"Sí","No")</f>
        <v>No</v>
      </c>
    </row>
    <row r="243" spans="1:10" x14ac:dyDescent="0.25">
      <c r="A243" s="1" t="s">
        <v>487</v>
      </c>
      <c r="B243" s="1" t="s">
        <v>498</v>
      </c>
      <c r="C243" s="1" t="s">
        <v>499</v>
      </c>
      <c r="D243">
        <v>150205</v>
      </c>
      <c r="E243" s="2" t="s">
        <v>13</v>
      </c>
      <c r="F243" s="4">
        <v>0.92</v>
      </c>
      <c r="J243" s="3" t="str">
        <f>IF(AND(Tabla11526[[#This Row],[Valor logrado]]&gt;=Tabla11526[[#This Row],[Meta]],Tabla11526[[#This Row],[Valor logrado]]&gt;0,Tabla11526[[#This Row],[Meta]]&gt;0),"Sí","No")</f>
        <v>No</v>
      </c>
    </row>
    <row r="244" spans="1:10" x14ac:dyDescent="0.25">
      <c r="A244" s="1" t="s">
        <v>487</v>
      </c>
      <c r="B244" s="1" t="s">
        <v>500</v>
      </c>
      <c r="C244" s="1" t="s">
        <v>501</v>
      </c>
      <c r="D244">
        <v>150206</v>
      </c>
      <c r="E244" s="2" t="s">
        <v>13</v>
      </c>
      <c r="F244" s="4">
        <v>0.74</v>
      </c>
      <c r="J244" s="3" t="str">
        <f>IF(AND(Tabla11526[[#This Row],[Valor logrado]]&gt;=Tabla11526[[#This Row],[Meta]],Tabla11526[[#This Row],[Valor logrado]]&gt;0,Tabla11526[[#This Row],[Meta]]&gt;0),"Sí","No")</f>
        <v>No</v>
      </c>
    </row>
    <row r="245" spans="1:10" x14ac:dyDescent="0.25">
      <c r="A245" s="1" t="s">
        <v>487</v>
      </c>
      <c r="B245" s="1" t="s">
        <v>502</v>
      </c>
      <c r="C245" s="1" t="s">
        <v>503</v>
      </c>
      <c r="D245">
        <v>150207</v>
      </c>
      <c r="E245" s="2" t="s">
        <v>13</v>
      </c>
      <c r="F245" s="4">
        <v>0.98</v>
      </c>
      <c r="J245" s="3" t="str">
        <f>IF(AND(Tabla11526[[#This Row],[Valor logrado]]&gt;=Tabla11526[[#This Row],[Meta]],Tabla11526[[#This Row],[Valor logrado]]&gt;0,Tabla11526[[#This Row],[Meta]]&gt;0),"Sí","No")</f>
        <v>No</v>
      </c>
    </row>
    <row r="246" spans="1:10" x14ac:dyDescent="0.25">
      <c r="A246" s="1" t="s">
        <v>487</v>
      </c>
      <c r="B246" s="1" t="s">
        <v>504</v>
      </c>
      <c r="C246" s="1" t="s">
        <v>505</v>
      </c>
      <c r="D246">
        <v>150208</v>
      </c>
      <c r="E246" s="2" t="s">
        <v>13</v>
      </c>
      <c r="F246" s="4">
        <v>0.83</v>
      </c>
      <c r="J246" s="3" t="str">
        <f>IF(AND(Tabla11526[[#This Row],[Valor logrado]]&gt;=Tabla11526[[#This Row],[Meta]],Tabla11526[[#This Row],[Valor logrado]]&gt;0,Tabla11526[[#This Row],[Meta]]&gt;0),"Sí","No")</f>
        <v>No</v>
      </c>
    </row>
    <row r="247" spans="1:10" x14ac:dyDescent="0.25">
      <c r="A247" s="1" t="s">
        <v>487</v>
      </c>
      <c r="B247" s="1" t="s">
        <v>506</v>
      </c>
      <c r="C247" s="1" t="s">
        <v>507</v>
      </c>
      <c r="D247">
        <v>150209</v>
      </c>
      <c r="E247" s="2" t="s">
        <v>13</v>
      </c>
      <c r="F247" s="4">
        <v>0.56999999999999995</v>
      </c>
      <c r="J247" s="3" t="str">
        <f>IF(AND(Tabla11526[[#This Row],[Valor logrado]]&gt;=Tabla11526[[#This Row],[Meta]],Tabla11526[[#This Row],[Valor logrado]]&gt;0,Tabla11526[[#This Row],[Meta]]&gt;0),"Sí","No")</f>
        <v>No</v>
      </c>
    </row>
    <row r="248" spans="1:10" x14ac:dyDescent="0.25">
      <c r="A248" s="1" t="s">
        <v>508</v>
      </c>
      <c r="B248" s="1" t="s">
        <v>509</v>
      </c>
      <c r="C248" s="1" t="s">
        <v>510</v>
      </c>
      <c r="D248">
        <v>70101</v>
      </c>
      <c r="E248" s="2" t="s">
        <v>16</v>
      </c>
      <c r="F248" s="4">
        <v>0.74</v>
      </c>
      <c r="J248" s="3" t="str">
        <f>IF(AND(Tabla11526[[#This Row],[Valor logrado]]&gt;=Tabla11526[[#This Row],[Meta]],Tabla11526[[#This Row],[Valor logrado]]&gt;0,Tabla11526[[#This Row],[Meta]]&gt;0),"Sí","No")</f>
        <v>No</v>
      </c>
    </row>
    <row r="249" spans="1:10" x14ac:dyDescent="0.25">
      <c r="A249" s="1" t="s">
        <v>508</v>
      </c>
      <c r="B249" s="1" t="s">
        <v>511</v>
      </c>
      <c r="C249" s="1" t="s">
        <v>512</v>
      </c>
      <c r="D249">
        <v>70102</v>
      </c>
      <c r="E249" s="2" t="s">
        <v>13</v>
      </c>
      <c r="F249" s="4">
        <v>0.93</v>
      </c>
      <c r="J249" s="3" t="str">
        <f>IF(AND(Tabla11526[[#This Row],[Valor logrado]]&gt;=Tabla11526[[#This Row],[Meta]],Tabla11526[[#This Row],[Valor logrado]]&gt;0,Tabla11526[[#This Row],[Meta]]&gt;0),"Sí","No")</f>
        <v>No</v>
      </c>
    </row>
  </sheetData>
  <pageMargins left="0.7" right="0.7" top="0.75" bottom="0.75" header="0.3" footer="0.3"/>
  <tableParts count="1">
    <tablePart r:id="rId1"/>
  </tablePart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6F0177-2FDF-454C-B441-5240C07E537D}">
  <sheetPr codeName="Hoja26">
    <tabColor theme="9" tint="-0.249977111117893"/>
  </sheetPr>
  <dimension ref="A1:J249"/>
  <sheetViews>
    <sheetView topLeftCell="A239" workbookViewId="0"/>
  </sheetViews>
  <sheetFormatPr baseColWidth="10" defaultColWidth="11.42578125" defaultRowHeight="15" x14ac:dyDescent="0.25"/>
  <cols>
    <col min="1" max="1" width="21.7109375" bestFit="1" customWidth="1"/>
    <col min="2" max="2" width="74.85546875" customWidth="1"/>
    <col min="3" max="3" width="36.28515625" customWidth="1"/>
    <col min="4" max="4" width="25.140625" customWidth="1"/>
    <col min="5" max="5" width="17.7109375" bestFit="1" customWidth="1"/>
    <col min="6" max="6" width="14.7109375" style="4" customWidth="1"/>
    <col min="7" max="7" width="13.28515625" style="3" customWidth="1"/>
    <col min="8" max="8" width="15.28515625" style="3" customWidth="1"/>
    <col min="9" max="9" width="15" style="4" customWidth="1"/>
    <col min="10" max="10" width="15.85546875" style="3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4" t="s">
        <v>5</v>
      </c>
      <c r="G1" s="3" t="s">
        <v>6</v>
      </c>
      <c r="H1" s="3" t="s">
        <v>7</v>
      </c>
      <c r="I1" s="4" t="s">
        <v>8</v>
      </c>
      <c r="J1" s="3" t="s">
        <v>9</v>
      </c>
    </row>
    <row r="2" spans="1:10" x14ac:dyDescent="0.25">
      <c r="A2" s="1" t="s">
        <v>10</v>
      </c>
      <c r="B2" s="1" t="s">
        <v>11</v>
      </c>
      <c r="C2" s="1" t="s">
        <v>12</v>
      </c>
      <c r="D2">
        <v>150102</v>
      </c>
      <c r="E2" s="2" t="s">
        <v>13</v>
      </c>
      <c r="F2" s="4">
        <v>0.5</v>
      </c>
      <c r="J2" s="3" t="str">
        <f>IF(AND(Tabla1152627[[#This Row],[Valor logrado]]&gt;=Tabla1152627[[#This Row],[Meta]],Tabla1152627[[#This Row],[Valor logrado]]&gt;0,Tabla1152627[[#This Row],[Meta]]&gt;0),"Sí","No")</f>
        <v>No</v>
      </c>
    </row>
    <row r="3" spans="1:10" x14ac:dyDescent="0.25">
      <c r="A3" s="1" t="s">
        <v>10</v>
      </c>
      <c r="B3" s="1" t="s">
        <v>14</v>
      </c>
      <c r="C3" s="1" t="s">
        <v>15</v>
      </c>
      <c r="D3">
        <v>150101</v>
      </c>
      <c r="E3" s="2" t="s">
        <v>16</v>
      </c>
      <c r="F3" s="4">
        <v>0.5</v>
      </c>
      <c r="J3" s="3" t="str">
        <f>IF(AND(Tabla1152627[[#This Row],[Valor logrado]]&gt;=Tabla1152627[[#This Row],[Meta]],Tabla1152627[[#This Row],[Valor logrado]]&gt;0,Tabla1152627[[#This Row],[Meta]]&gt;0),"Sí","No")</f>
        <v>No</v>
      </c>
    </row>
    <row r="4" spans="1:10" x14ac:dyDescent="0.25">
      <c r="A4" s="1" t="s">
        <v>10</v>
      </c>
      <c r="B4" s="1" t="s">
        <v>18</v>
      </c>
      <c r="C4" s="1" t="s">
        <v>19</v>
      </c>
      <c r="D4">
        <v>150103</v>
      </c>
      <c r="E4" s="2" t="s">
        <v>13</v>
      </c>
      <c r="F4" s="4">
        <v>0.5</v>
      </c>
      <c r="J4" s="3" t="str">
        <f>IF(AND(Tabla1152627[[#This Row],[Valor logrado]]&gt;=Tabla1152627[[#This Row],[Meta]],Tabla1152627[[#This Row],[Valor logrado]]&gt;0,Tabla1152627[[#This Row],[Meta]]&gt;0),"Sí","No")</f>
        <v>No</v>
      </c>
    </row>
    <row r="5" spans="1:10" x14ac:dyDescent="0.25">
      <c r="A5" s="1" t="s">
        <v>10</v>
      </c>
      <c r="B5" s="1" t="s">
        <v>20</v>
      </c>
      <c r="C5" s="1" t="s">
        <v>21</v>
      </c>
      <c r="D5">
        <v>150104</v>
      </c>
      <c r="E5" s="2" t="s">
        <v>13</v>
      </c>
      <c r="F5" s="4">
        <v>0.5</v>
      </c>
      <c r="J5" s="3" t="str">
        <f>IF(AND(Tabla1152627[[#This Row],[Valor logrado]]&gt;=Tabla1152627[[#This Row],[Meta]],Tabla1152627[[#This Row],[Valor logrado]]&gt;0,Tabla1152627[[#This Row],[Meta]]&gt;0),"Sí","No")</f>
        <v>No</v>
      </c>
    </row>
    <row r="6" spans="1:10" x14ac:dyDescent="0.25">
      <c r="A6" s="1" t="s">
        <v>10</v>
      </c>
      <c r="B6" s="1" t="s">
        <v>22</v>
      </c>
      <c r="C6" s="1" t="s">
        <v>23</v>
      </c>
      <c r="D6">
        <v>150105</v>
      </c>
      <c r="E6" s="2" t="s">
        <v>13</v>
      </c>
      <c r="F6" s="4">
        <v>0.5</v>
      </c>
      <c r="J6" s="3" t="str">
        <f>IF(AND(Tabla1152627[[#This Row],[Valor logrado]]&gt;=Tabla1152627[[#This Row],[Meta]],Tabla1152627[[#This Row],[Valor logrado]]&gt;0,Tabla1152627[[#This Row],[Meta]]&gt;0),"Sí","No")</f>
        <v>No</v>
      </c>
    </row>
    <row r="7" spans="1:10" x14ac:dyDescent="0.25">
      <c r="A7" s="1" t="s">
        <v>10</v>
      </c>
      <c r="B7" s="1" t="s">
        <v>24</v>
      </c>
      <c r="C7" s="1" t="s">
        <v>25</v>
      </c>
      <c r="D7">
        <v>150106</v>
      </c>
      <c r="E7" s="2" t="s">
        <v>13</v>
      </c>
      <c r="F7" s="4">
        <v>0.5</v>
      </c>
      <c r="J7" s="3" t="str">
        <f>IF(AND(Tabla1152627[[#This Row],[Valor logrado]]&gt;=Tabla1152627[[#This Row],[Meta]],Tabla1152627[[#This Row],[Valor logrado]]&gt;0,Tabla1152627[[#This Row],[Meta]]&gt;0),"Sí","No")</f>
        <v>No</v>
      </c>
    </row>
    <row r="8" spans="1:10" x14ac:dyDescent="0.25">
      <c r="A8" s="1" t="s">
        <v>10</v>
      </c>
      <c r="B8" s="1" t="s">
        <v>26</v>
      </c>
      <c r="C8" s="1" t="s">
        <v>27</v>
      </c>
      <c r="D8">
        <v>150107</v>
      </c>
      <c r="E8" s="2" t="s">
        <v>13</v>
      </c>
      <c r="F8" s="4">
        <v>0.5</v>
      </c>
      <c r="J8" s="3" t="str">
        <f>IF(AND(Tabla1152627[[#This Row],[Valor logrado]]&gt;=Tabla1152627[[#This Row],[Meta]],Tabla1152627[[#This Row],[Valor logrado]]&gt;0,Tabla1152627[[#This Row],[Meta]]&gt;0),"Sí","No")</f>
        <v>No</v>
      </c>
    </row>
    <row r="9" spans="1:10" x14ac:dyDescent="0.25">
      <c r="A9" s="1" t="s">
        <v>10</v>
      </c>
      <c r="B9" s="1" t="s">
        <v>28</v>
      </c>
      <c r="C9" s="1" t="s">
        <v>29</v>
      </c>
      <c r="D9">
        <v>150108</v>
      </c>
      <c r="E9" s="2" t="s">
        <v>13</v>
      </c>
      <c r="F9" s="4">
        <v>0.5</v>
      </c>
      <c r="J9" s="3" t="str">
        <f>IF(AND(Tabla1152627[[#This Row],[Valor logrado]]&gt;=Tabla1152627[[#This Row],[Meta]],Tabla1152627[[#This Row],[Valor logrado]]&gt;0,Tabla1152627[[#This Row],[Meta]]&gt;0),"Sí","No")</f>
        <v>No</v>
      </c>
    </row>
    <row r="10" spans="1:10" x14ac:dyDescent="0.25">
      <c r="A10" s="1" t="s">
        <v>30</v>
      </c>
      <c r="B10" s="1" t="s">
        <v>31</v>
      </c>
      <c r="C10" s="1" t="s">
        <v>32</v>
      </c>
      <c r="D10">
        <v>10003</v>
      </c>
      <c r="E10" s="2" t="s">
        <v>33</v>
      </c>
      <c r="F10" s="4" t="s">
        <v>17</v>
      </c>
      <c r="J10" s="3" t="str">
        <f>IF(AND(Tabla1152627[[#This Row],[Valor logrado]]&gt;=Tabla1152627[[#This Row],[Meta]],Tabla1152627[[#This Row],[Valor logrado]]&gt;0,Tabla1152627[[#This Row],[Meta]]&gt;0),"Sí","No")</f>
        <v>No</v>
      </c>
    </row>
    <row r="11" spans="1:10" x14ac:dyDescent="0.25">
      <c r="A11" s="1" t="s">
        <v>30</v>
      </c>
      <c r="B11" s="1" t="s">
        <v>31</v>
      </c>
      <c r="C11" s="1" t="s">
        <v>34</v>
      </c>
      <c r="D11">
        <v>10001</v>
      </c>
      <c r="E11" s="2" t="s">
        <v>33</v>
      </c>
      <c r="F11" s="4" t="s">
        <v>17</v>
      </c>
      <c r="J11" s="3" t="str">
        <f>IF(AND(Tabla1152627[[#This Row],[Valor logrado]]&gt;=Tabla1152627[[#This Row],[Meta]],Tabla1152627[[#This Row],[Valor logrado]]&gt;0,Tabla1152627[[#This Row],[Meta]]&gt;0),"Sí","No")</f>
        <v>No</v>
      </c>
    </row>
    <row r="12" spans="1:10" x14ac:dyDescent="0.25">
      <c r="A12" s="1" t="s">
        <v>30</v>
      </c>
      <c r="B12" s="1" t="s">
        <v>31</v>
      </c>
      <c r="C12" s="1" t="s">
        <v>35</v>
      </c>
      <c r="D12">
        <v>10000</v>
      </c>
      <c r="E12" s="2" t="s">
        <v>16</v>
      </c>
      <c r="F12" s="4">
        <v>0.43</v>
      </c>
      <c r="J12" s="3" t="str">
        <f>IF(AND(Tabla1152627[[#This Row],[Valor logrado]]&gt;=Tabla1152627[[#This Row],[Meta]],Tabla1152627[[#This Row],[Valor logrado]]&gt;0,Tabla1152627[[#This Row],[Meta]]&gt;0),"Sí","No")</f>
        <v>No</v>
      </c>
    </row>
    <row r="13" spans="1:10" x14ac:dyDescent="0.25">
      <c r="A13" s="1" t="s">
        <v>30</v>
      </c>
      <c r="B13" s="1" t="s">
        <v>31</v>
      </c>
      <c r="C13" s="1" t="s">
        <v>36</v>
      </c>
      <c r="D13">
        <v>10005</v>
      </c>
      <c r="E13" s="2" t="s">
        <v>33</v>
      </c>
      <c r="F13" s="4" t="s">
        <v>17</v>
      </c>
      <c r="J13" s="3" t="str">
        <f>IF(AND(Tabla1152627[[#This Row],[Valor logrado]]&gt;=Tabla1152627[[#This Row],[Meta]],Tabla1152627[[#This Row],[Valor logrado]]&gt;0,Tabla1152627[[#This Row],[Meta]]&gt;0),"Sí","No")</f>
        <v>No</v>
      </c>
    </row>
    <row r="14" spans="1:10" x14ac:dyDescent="0.25">
      <c r="A14" s="1" t="s">
        <v>30</v>
      </c>
      <c r="B14" s="1" t="s">
        <v>31</v>
      </c>
      <c r="C14" s="1" t="s">
        <v>37</v>
      </c>
      <c r="D14">
        <v>10006</v>
      </c>
      <c r="E14" s="2" t="s">
        <v>33</v>
      </c>
      <c r="F14" s="4" t="s">
        <v>17</v>
      </c>
      <c r="J14" s="3" t="str">
        <f>IF(AND(Tabla1152627[[#This Row],[Valor logrado]]&gt;=Tabla1152627[[#This Row],[Meta]],Tabla1152627[[#This Row],[Valor logrado]]&gt;0,Tabla1152627[[#This Row],[Meta]]&gt;0),"Sí","No")</f>
        <v>No</v>
      </c>
    </row>
    <row r="15" spans="1:10" x14ac:dyDescent="0.25">
      <c r="A15" s="1" t="s">
        <v>30</v>
      </c>
      <c r="B15" s="1" t="s">
        <v>38</v>
      </c>
      <c r="C15" s="1" t="s">
        <v>39</v>
      </c>
      <c r="D15">
        <v>10007</v>
      </c>
      <c r="E15" s="2" t="s">
        <v>13</v>
      </c>
      <c r="F15" s="4">
        <v>0.4</v>
      </c>
      <c r="J15" s="3" t="str">
        <f>IF(AND(Tabla1152627[[#This Row],[Valor logrado]]&gt;=Tabla1152627[[#This Row],[Meta]],Tabla1152627[[#This Row],[Valor logrado]]&gt;0,Tabla1152627[[#This Row],[Meta]]&gt;0),"Sí","No")</f>
        <v>No</v>
      </c>
    </row>
    <row r="16" spans="1:10" x14ac:dyDescent="0.25">
      <c r="A16" s="1" t="s">
        <v>30</v>
      </c>
      <c r="B16" s="1" t="s">
        <v>40</v>
      </c>
      <c r="C16" s="1" t="s">
        <v>41</v>
      </c>
      <c r="D16">
        <v>10004</v>
      </c>
      <c r="E16" s="2" t="s">
        <v>13</v>
      </c>
      <c r="F16" s="4">
        <v>0.4</v>
      </c>
      <c r="J16" s="3" t="str">
        <f>IF(AND(Tabla1152627[[#This Row],[Valor logrado]]&gt;=Tabla1152627[[#This Row],[Meta]],Tabla1152627[[#This Row],[Valor logrado]]&gt;0,Tabla1152627[[#This Row],[Meta]]&gt;0),"Sí","No")</f>
        <v>No</v>
      </c>
    </row>
    <row r="17" spans="1:10" x14ac:dyDescent="0.25">
      <c r="A17" s="1" t="s">
        <v>30</v>
      </c>
      <c r="B17" s="1" t="s">
        <v>42</v>
      </c>
      <c r="C17" s="1" t="s">
        <v>43</v>
      </c>
      <c r="D17">
        <v>10002</v>
      </c>
      <c r="E17" s="2" t="s">
        <v>13</v>
      </c>
      <c r="F17" s="4">
        <v>0.4</v>
      </c>
      <c r="J17" s="3" t="str">
        <f>IF(AND(Tabla1152627[[#This Row],[Valor logrado]]&gt;=Tabla1152627[[#This Row],[Meta]],Tabla1152627[[#This Row],[Valor logrado]]&gt;0,Tabla1152627[[#This Row],[Meta]]&gt;0),"Sí","No")</f>
        <v>No</v>
      </c>
    </row>
    <row r="18" spans="1:10" x14ac:dyDescent="0.25">
      <c r="A18" s="1" t="s">
        <v>30</v>
      </c>
      <c r="B18" s="1" t="s">
        <v>42</v>
      </c>
      <c r="C18" s="1" t="s">
        <v>44</v>
      </c>
      <c r="D18">
        <v>10009</v>
      </c>
      <c r="E18" s="2" t="s">
        <v>33</v>
      </c>
      <c r="F18" s="4" t="s">
        <v>17</v>
      </c>
      <c r="J18" s="3" t="str">
        <f>IF(AND(Tabla1152627[[#This Row],[Valor logrado]]&gt;=Tabla1152627[[#This Row],[Meta]],Tabla1152627[[#This Row],[Valor logrado]]&gt;0,Tabla1152627[[#This Row],[Meta]]&gt;0),"Sí","No")</f>
        <v>No</v>
      </c>
    </row>
    <row r="19" spans="1:10" x14ac:dyDescent="0.25">
      <c r="A19" s="1" t="s">
        <v>45</v>
      </c>
      <c r="B19" s="1" t="s">
        <v>46</v>
      </c>
      <c r="C19" s="1" t="s">
        <v>47</v>
      </c>
      <c r="D19">
        <v>20000</v>
      </c>
      <c r="E19" s="2" t="s">
        <v>16</v>
      </c>
      <c r="F19" s="4">
        <v>0.52</v>
      </c>
      <c r="J19" s="3" t="str">
        <f>IF(AND(Tabla1152627[[#This Row],[Valor logrado]]&gt;=Tabla1152627[[#This Row],[Meta]],Tabla1152627[[#This Row],[Valor logrado]]&gt;0,Tabla1152627[[#This Row],[Meta]]&gt;0),"Sí","No")</f>
        <v>No</v>
      </c>
    </row>
    <row r="20" spans="1:10" x14ac:dyDescent="0.25">
      <c r="A20" s="1" t="s">
        <v>45</v>
      </c>
      <c r="B20" s="1" t="s">
        <v>48</v>
      </c>
      <c r="C20" s="1" t="s">
        <v>49</v>
      </c>
      <c r="D20">
        <v>20018</v>
      </c>
      <c r="E20" s="2" t="s">
        <v>13</v>
      </c>
      <c r="F20" s="4">
        <v>0.6</v>
      </c>
      <c r="J20" s="3" t="str">
        <f>IF(AND(Tabla1152627[[#This Row],[Valor logrado]]&gt;=Tabla1152627[[#This Row],[Meta]],Tabla1152627[[#This Row],[Valor logrado]]&gt;0,Tabla1152627[[#This Row],[Meta]]&gt;0),"Sí","No")</f>
        <v>No</v>
      </c>
    </row>
    <row r="21" spans="1:10" x14ac:dyDescent="0.25">
      <c r="A21" s="1" t="s">
        <v>45</v>
      </c>
      <c r="B21" s="1" t="s">
        <v>50</v>
      </c>
      <c r="C21" s="1" t="s">
        <v>51</v>
      </c>
      <c r="D21">
        <v>20012</v>
      </c>
      <c r="E21" s="2" t="s">
        <v>13</v>
      </c>
      <c r="F21" s="4">
        <v>0.4</v>
      </c>
      <c r="J21" s="3" t="str">
        <f>IF(AND(Tabla1152627[[#This Row],[Valor logrado]]&gt;=Tabla1152627[[#This Row],[Meta]],Tabla1152627[[#This Row],[Valor logrado]]&gt;0,Tabla1152627[[#This Row],[Meta]]&gt;0),"Sí","No")</f>
        <v>No</v>
      </c>
    </row>
    <row r="22" spans="1:10" x14ac:dyDescent="0.25">
      <c r="A22" s="1" t="s">
        <v>45</v>
      </c>
      <c r="B22" s="1" t="s">
        <v>52</v>
      </c>
      <c r="C22" s="1" t="s">
        <v>53</v>
      </c>
      <c r="D22">
        <v>20011</v>
      </c>
      <c r="E22" s="2" t="s">
        <v>13</v>
      </c>
      <c r="F22" s="4">
        <v>0.6</v>
      </c>
      <c r="J22" s="3" t="str">
        <f>IF(AND(Tabla1152627[[#This Row],[Valor logrado]]&gt;=Tabla1152627[[#This Row],[Meta]],Tabla1152627[[#This Row],[Valor logrado]]&gt;0,Tabla1152627[[#This Row],[Meta]]&gt;0),"Sí","No")</f>
        <v>No</v>
      </c>
    </row>
    <row r="23" spans="1:10" x14ac:dyDescent="0.25">
      <c r="A23" s="1" t="s">
        <v>45</v>
      </c>
      <c r="B23" s="1" t="s">
        <v>54</v>
      </c>
      <c r="C23" s="1" t="s">
        <v>55</v>
      </c>
      <c r="D23">
        <v>20002</v>
      </c>
      <c r="E23" s="2" t="s">
        <v>13</v>
      </c>
      <c r="F23" s="4">
        <v>0.4</v>
      </c>
      <c r="J23" s="3" t="str">
        <f>IF(AND(Tabla1152627[[#This Row],[Valor logrado]]&gt;=Tabla1152627[[#This Row],[Meta]],Tabla1152627[[#This Row],[Valor logrado]]&gt;0,Tabla1152627[[#This Row],[Meta]]&gt;0),"Sí","No")</f>
        <v>No</v>
      </c>
    </row>
    <row r="24" spans="1:10" x14ac:dyDescent="0.25">
      <c r="A24" s="1" t="s">
        <v>45</v>
      </c>
      <c r="B24" s="1" t="s">
        <v>56</v>
      </c>
      <c r="C24" s="1" t="s">
        <v>57</v>
      </c>
      <c r="D24">
        <v>20016</v>
      </c>
      <c r="E24" s="2" t="s">
        <v>13</v>
      </c>
      <c r="F24" s="4">
        <v>0.4</v>
      </c>
      <c r="J24" s="3" t="str">
        <f>IF(AND(Tabla1152627[[#This Row],[Valor logrado]]&gt;=Tabla1152627[[#This Row],[Meta]],Tabla1152627[[#This Row],[Valor logrado]]&gt;0,Tabla1152627[[#This Row],[Meta]]&gt;0),"Sí","No")</f>
        <v>No</v>
      </c>
    </row>
    <row r="25" spans="1:10" x14ac:dyDescent="0.25">
      <c r="A25" s="1" t="s">
        <v>45</v>
      </c>
      <c r="B25" s="1" t="s">
        <v>58</v>
      </c>
      <c r="C25" s="1" t="s">
        <v>59</v>
      </c>
      <c r="D25">
        <v>20019</v>
      </c>
      <c r="E25" s="2" t="s">
        <v>13</v>
      </c>
      <c r="F25" s="4">
        <v>0.4</v>
      </c>
      <c r="J25" s="3" t="str">
        <f>IF(AND(Tabla1152627[[#This Row],[Valor logrado]]&gt;=Tabla1152627[[#This Row],[Meta]],Tabla1152627[[#This Row],[Valor logrado]]&gt;0,Tabla1152627[[#This Row],[Meta]]&gt;0),"Sí","No")</f>
        <v>No</v>
      </c>
    </row>
    <row r="26" spans="1:10" x14ac:dyDescent="0.25">
      <c r="A26" s="1" t="s">
        <v>45</v>
      </c>
      <c r="B26" s="1" t="s">
        <v>60</v>
      </c>
      <c r="C26" s="1" t="s">
        <v>61</v>
      </c>
      <c r="D26">
        <v>20007</v>
      </c>
      <c r="E26" s="2" t="s">
        <v>13</v>
      </c>
      <c r="F26" s="4">
        <v>0.4</v>
      </c>
      <c r="J26" s="3" t="str">
        <f>IF(AND(Tabla1152627[[#This Row],[Valor logrado]]&gt;=Tabla1152627[[#This Row],[Meta]],Tabla1152627[[#This Row],[Valor logrado]]&gt;0,Tabla1152627[[#This Row],[Meta]]&gt;0),"Sí","No")</f>
        <v>No</v>
      </c>
    </row>
    <row r="27" spans="1:10" x14ac:dyDescent="0.25">
      <c r="A27" s="1" t="s">
        <v>45</v>
      </c>
      <c r="B27" s="1" t="s">
        <v>62</v>
      </c>
      <c r="C27" s="1" t="s">
        <v>63</v>
      </c>
      <c r="D27">
        <v>20010</v>
      </c>
      <c r="E27" s="2" t="s">
        <v>13</v>
      </c>
      <c r="F27" s="4">
        <v>0.4</v>
      </c>
      <c r="J27" s="3" t="str">
        <f>IF(AND(Tabla1152627[[#This Row],[Valor logrado]]&gt;=Tabla1152627[[#This Row],[Meta]],Tabla1152627[[#This Row],[Valor logrado]]&gt;0,Tabla1152627[[#This Row],[Meta]]&gt;0),"Sí","No")</f>
        <v>No</v>
      </c>
    </row>
    <row r="28" spans="1:10" x14ac:dyDescent="0.25">
      <c r="A28" s="1" t="s">
        <v>45</v>
      </c>
      <c r="B28" s="1" t="s">
        <v>64</v>
      </c>
      <c r="C28" s="1" t="s">
        <v>65</v>
      </c>
      <c r="D28">
        <v>20015</v>
      </c>
      <c r="E28" s="2" t="s">
        <v>13</v>
      </c>
      <c r="F28" s="4">
        <v>0.4</v>
      </c>
      <c r="J28" s="3" t="str">
        <f>IF(AND(Tabla1152627[[#This Row],[Valor logrado]]&gt;=Tabla1152627[[#This Row],[Meta]],Tabla1152627[[#This Row],[Valor logrado]]&gt;0,Tabla1152627[[#This Row],[Meta]]&gt;0),"Sí","No")</f>
        <v>No</v>
      </c>
    </row>
    <row r="29" spans="1:10" x14ac:dyDescent="0.25">
      <c r="A29" s="1" t="s">
        <v>45</v>
      </c>
      <c r="B29" s="1" t="s">
        <v>66</v>
      </c>
      <c r="C29" s="1" t="s">
        <v>67</v>
      </c>
      <c r="D29">
        <v>20008</v>
      </c>
      <c r="E29" s="2" t="s">
        <v>13</v>
      </c>
      <c r="F29" s="4">
        <v>0.6</v>
      </c>
      <c r="J29" s="3" t="str">
        <f>IF(AND(Tabla1152627[[#This Row],[Valor logrado]]&gt;=Tabla1152627[[#This Row],[Meta]],Tabla1152627[[#This Row],[Valor logrado]]&gt;0,Tabla1152627[[#This Row],[Meta]]&gt;0),"Sí","No")</f>
        <v>No</v>
      </c>
    </row>
    <row r="30" spans="1:10" x14ac:dyDescent="0.25">
      <c r="A30" s="1" t="s">
        <v>45</v>
      </c>
      <c r="B30" s="1" t="s">
        <v>68</v>
      </c>
      <c r="C30" s="1" t="s">
        <v>69</v>
      </c>
      <c r="D30">
        <v>20001</v>
      </c>
      <c r="E30" s="2" t="s">
        <v>13</v>
      </c>
      <c r="F30" s="4">
        <v>0.6</v>
      </c>
      <c r="J30" s="3" t="str">
        <f>IF(AND(Tabla1152627[[#This Row],[Valor logrado]]&gt;=Tabla1152627[[#This Row],[Meta]],Tabla1152627[[#This Row],[Valor logrado]]&gt;0,Tabla1152627[[#This Row],[Meta]]&gt;0),"Sí","No")</f>
        <v>No</v>
      </c>
    </row>
    <row r="31" spans="1:10" x14ac:dyDescent="0.25">
      <c r="A31" s="1" t="s">
        <v>45</v>
      </c>
      <c r="B31" s="1" t="s">
        <v>70</v>
      </c>
      <c r="C31" s="1" t="s">
        <v>71</v>
      </c>
      <c r="D31">
        <v>20003</v>
      </c>
      <c r="E31" s="2" t="s">
        <v>13</v>
      </c>
      <c r="F31" s="4">
        <v>0.4</v>
      </c>
      <c r="J31" s="3" t="str">
        <f>IF(AND(Tabla1152627[[#This Row],[Valor logrado]]&gt;=Tabla1152627[[#This Row],[Meta]],Tabla1152627[[#This Row],[Valor logrado]]&gt;0,Tabla1152627[[#This Row],[Meta]]&gt;0),"Sí","No")</f>
        <v>No</v>
      </c>
    </row>
    <row r="32" spans="1:10" x14ac:dyDescent="0.25">
      <c r="A32" s="1" t="s">
        <v>45</v>
      </c>
      <c r="B32" s="1" t="s">
        <v>72</v>
      </c>
      <c r="C32" s="1" t="s">
        <v>73</v>
      </c>
      <c r="D32">
        <v>20005</v>
      </c>
      <c r="E32" s="2" t="s">
        <v>13</v>
      </c>
      <c r="F32" s="4">
        <v>0.6</v>
      </c>
      <c r="J32" s="3" t="str">
        <f>IF(AND(Tabla1152627[[#This Row],[Valor logrado]]&gt;=Tabla1152627[[#This Row],[Meta]],Tabla1152627[[#This Row],[Valor logrado]]&gt;0,Tabla1152627[[#This Row],[Meta]]&gt;0),"Sí","No")</f>
        <v>No</v>
      </c>
    </row>
    <row r="33" spans="1:10" x14ac:dyDescent="0.25">
      <c r="A33" s="1" t="s">
        <v>45</v>
      </c>
      <c r="B33" s="1" t="s">
        <v>74</v>
      </c>
      <c r="C33" s="1" t="s">
        <v>75</v>
      </c>
      <c r="D33">
        <v>20004</v>
      </c>
      <c r="E33" s="2" t="s">
        <v>13</v>
      </c>
      <c r="F33" s="4">
        <v>0.4</v>
      </c>
      <c r="J33" s="3" t="str">
        <f>IF(AND(Tabla1152627[[#This Row],[Valor logrado]]&gt;=Tabla1152627[[#This Row],[Meta]],Tabla1152627[[#This Row],[Valor logrado]]&gt;0,Tabla1152627[[#This Row],[Meta]]&gt;0),"Sí","No")</f>
        <v>No</v>
      </c>
    </row>
    <row r="34" spans="1:10" x14ac:dyDescent="0.25">
      <c r="A34" s="1" t="s">
        <v>45</v>
      </c>
      <c r="B34" s="1" t="s">
        <v>76</v>
      </c>
      <c r="C34" s="1" t="s">
        <v>77</v>
      </c>
      <c r="D34">
        <v>20006</v>
      </c>
      <c r="E34" s="2" t="s">
        <v>13</v>
      </c>
      <c r="F34" s="4">
        <v>0.6</v>
      </c>
      <c r="J34" s="3" t="str">
        <f>IF(AND(Tabla1152627[[#This Row],[Valor logrado]]&gt;=Tabla1152627[[#This Row],[Meta]],Tabla1152627[[#This Row],[Valor logrado]]&gt;0,Tabla1152627[[#This Row],[Meta]]&gt;0),"Sí","No")</f>
        <v>No</v>
      </c>
    </row>
    <row r="35" spans="1:10" x14ac:dyDescent="0.25">
      <c r="A35" s="1" t="s">
        <v>45</v>
      </c>
      <c r="B35" s="1" t="s">
        <v>78</v>
      </c>
      <c r="C35" s="1" t="s">
        <v>79</v>
      </c>
      <c r="D35">
        <v>20013</v>
      </c>
      <c r="E35" s="2" t="s">
        <v>13</v>
      </c>
      <c r="F35" s="4">
        <v>0.4</v>
      </c>
      <c r="J35" s="3" t="str">
        <f>IF(AND(Tabla1152627[[#This Row],[Valor logrado]]&gt;=Tabla1152627[[#This Row],[Meta]],Tabla1152627[[#This Row],[Valor logrado]]&gt;0,Tabla1152627[[#This Row],[Meta]]&gt;0),"Sí","No")</f>
        <v>No</v>
      </c>
    </row>
    <row r="36" spans="1:10" x14ac:dyDescent="0.25">
      <c r="A36" s="1" t="s">
        <v>45</v>
      </c>
      <c r="B36" s="1" t="s">
        <v>80</v>
      </c>
      <c r="C36" s="1" t="s">
        <v>81</v>
      </c>
      <c r="D36">
        <v>20014</v>
      </c>
      <c r="E36" s="2" t="s">
        <v>13</v>
      </c>
      <c r="F36" s="4">
        <v>0.5</v>
      </c>
      <c r="J36" s="3" t="str">
        <f>IF(AND(Tabla1152627[[#This Row],[Valor logrado]]&gt;=Tabla1152627[[#This Row],[Meta]],Tabla1152627[[#This Row],[Valor logrado]]&gt;0,Tabla1152627[[#This Row],[Meta]]&gt;0),"Sí","No")</f>
        <v>No</v>
      </c>
    </row>
    <row r="37" spans="1:10" x14ac:dyDescent="0.25">
      <c r="A37" s="1" t="s">
        <v>45</v>
      </c>
      <c r="B37" s="1" t="s">
        <v>82</v>
      </c>
      <c r="C37" s="1" t="s">
        <v>83</v>
      </c>
      <c r="D37">
        <v>20017</v>
      </c>
      <c r="E37" s="2" t="s">
        <v>13</v>
      </c>
      <c r="F37" s="4">
        <v>0.6</v>
      </c>
      <c r="J37" s="3" t="str">
        <f>IF(AND(Tabla1152627[[#This Row],[Valor logrado]]&gt;=Tabla1152627[[#This Row],[Meta]],Tabla1152627[[#This Row],[Valor logrado]]&gt;0,Tabla1152627[[#This Row],[Meta]]&gt;0),"Sí","No")</f>
        <v>No</v>
      </c>
    </row>
    <row r="38" spans="1:10" x14ac:dyDescent="0.25">
      <c r="A38" s="1" t="s">
        <v>45</v>
      </c>
      <c r="B38" s="1" t="s">
        <v>84</v>
      </c>
      <c r="C38" s="1" t="s">
        <v>85</v>
      </c>
      <c r="D38">
        <v>20020</v>
      </c>
      <c r="E38" s="2" t="s">
        <v>13</v>
      </c>
      <c r="F38" s="4">
        <v>0.4</v>
      </c>
      <c r="J38" s="3" t="str">
        <f>IF(AND(Tabla1152627[[#This Row],[Valor logrado]]&gt;=Tabla1152627[[#This Row],[Meta]],Tabla1152627[[#This Row],[Valor logrado]]&gt;0,Tabla1152627[[#This Row],[Meta]]&gt;0),"Sí","No")</f>
        <v>No</v>
      </c>
    </row>
    <row r="39" spans="1:10" x14ac:dyDescent="0.25">
      <c r="A39" s="1" t="s">
        <v>45</v>
      </c>
      <c r="B39" s="1" t="s">
        <v>86</v>
      </c>
      <c r="C39" s="1" t="s">
        <v>87</v>
      </c>
      <c r="D39">
        <v>20009</v>
      </c>
      <c r="E39" s="2" t="s">
        <v>13</v>
      </c>
      <c r="F39" s="4">
        <v>0.4</v>
      </c>
      <c r="J39" s="3" t="str">
        <f>IF(AND(Tabla1152627[[#This Row],[Valor logrado]]&gt;=Tabla1152627[[#This Row],[Meta]],Tabla1152627[[#This Row],[Valor logrado]]&gt;0,Tabla1152627[[#This Row],[Meta]]&gt;0),"Sí","No")</f>
        <v>No</v>
      </c>
    </row>
    <row r="40" spans="1:10" x14ac:dyDescent="0.25">
      <c r="A40" s="1" t="s">
        <v>88</v>
      </c>
      <c r="B40" s="1" t="s">
        <v>89</v>
      </c>
      <c r="C40" s="1" t="s">
        <v>90</v>
      </c>
      <c r="D40">
        <v>30000</v>
      </c>
      <c r="E40" s="2" t="s">
        <v>91</v>
      </c>
      <c r="F40" s="4">
        <v>0.56999999999999995</v>
      </c>
      <c r="J40" s="3" t="str">
        <f>IF(AND(Tabla1152627[[#This Row],[Valor logrado]]&gt;=Tabla1152627[[#This Row],[Meta]],Tabla1152627[[#This Row],[Valor logrado]]&gt;0,Tabla1152627[[#This Row],[Meta]]&gt;0),"Sí","No")</f>
        <v>No</v>
      </c>
    </row>
    <row r="41" spans="1:10" x14ac:dyDescent="0.25">
      <c r="A41" s="1" t="s">
        <v>88</v>
      </c>
      <c r="B41" s="1" t="s">
        <v>92</v>
      </c>
      <c r="C41" s="1" t="s">
        <v>93</v>
      </c>
      <c r="D41">
        <v>30002</v>
      </c>
      <c r="E41" s="2" t="s">
        <v>13</v>
      </c>
      <c r="F41" s="4">
        <v>0.6</v>
      </c>
      <c r="J41" s="3" t="str">
        <f>IF(AND(Tabla1152627[[#This Row],[Valor logrado]]&gt;=Tabla1152627[[#This Row],[Meta]],Tabla1152627[[#This Row],[Valor logrado]]&gt;0,Tabla1152627[[#This Row],[Meta]]&gt;0),"Sí","No")</f>
        <v>No</v>
      </c>
    </row>
    <row r="42" spans="1:10" x14ac:dyDescent="0.25">
      <c r="A42" s="1" t="s">
        <v>88</v>
      </c>
      <c r="B42" s="1" t="s">
        <v>94</v>
      </c>
      <c r="C42" s="1" t="s">
        <v>95</v>
      </c>
      <c r="D42">
        <v>30005</v>
      </c>
      <c r="E42" s="2" t="s">
        <v>13</v>
      </c>
      <c r="F42" s="4">
        <v>0.4</v>
      </c>
      <c r="J42" s="3" t="str">
        <f>IF(AND(Tabla1152627[[#This Row],[Valor logrado]]&gt;=Tabla1152627[[#This Row],[Meta]],Tabla1152627[[#This Row],[Valor logrado]]&gt;0,Tabla1152627[[#This Row],[Meta]]&gt;0),"Sí","No")</f>
        <v>No</v>
      </c>
    </row>
    <row r="43" spans="1:10" x14ac:dyDescent="0.25">
      <c r="A43" s="1" t="s">
        <v>88</v>
      </c>
      <c r="B43" s="1" t="s">
        <v>96</v>
      </c>
      <c r="C43" s="1" t="s">
        <v>97</v>
      </c>
      <c r="D43">
        <v>30006</v>
      </c>
      <c r="E43" s="2" t="s">
        <v>13</v>
      </c>
      <c r="F43" s="4">
        <v>0.6</v>
      </c>
      <c r="J43" s="3" t="str">
        <f>IF(AND(Tabla1152627[[#This Row],[Valor logrado]]&gt;=Tabla1152627[[#This Row],[Meta]],Tabla1152627[[#This Row],[Valor logrado]]&gt;0,Tabla1152627[[#This Row],[Meta]]&gt;0),"Sí","No")</f>
        <v>No</v>
      </c>
    </row>
    <row r="44" spans="1:10" x14ac:dyDescent="0.25">
      <c r="A44" s="1" t="s">
        <v>88</v>
      </c>
      <c r="B44" s="1" t="s">
        <v>98</v>
      </c>
      <c r="C44" s="1" t="s">
        <v>99</v>
      </c>
      <c r="D44">
        <v>30007</v>
      </c>
      <c r="E44" s="2" t="s">
        <v>13</v>
      </c>
      <c r="F44" s="4">
        <v>0.6</v>
      </c>
      <c r="J44" s="3" t="str">
        <f>IF(AND(Tabla1152627[[#This Row],[Valor logrado]]&gt;=Tabla1152627[[#This Row],[Meta]],Tabla1152627[[#This Row],[Valor logrado]]&gt;0,Tabla1152627[[#This Row],[Meta]]&gt;0),"Sí","No")</f>
        <v>No</v>
      </c>
    </row>
    <row r="45" spans="1:10" x14ac:dyDescent="0.25">
      <c r="A45" s="1" t="s">
        <v>88</v>
      </c>
      <c r="B45" s="1" t="s">
        <v>100</v>
      </c>
      <c r="C45" s="1" t="s">
        <v>101</v>
      </c>
      <c r="D45">
        <v>30008</v>
      </c>
      <c r="E45" s="2" t="s">
        <v>13</v>
      </c>
      <c r="F45" s="4">
        <v>0.4</v>
      </c>
      <c r="J45" s="3" t="str">
        <f>IF(AND(Tabla1152627[[#This Row],[Valor logrado]]&gt;=Tabla1152627[[#This Row],[Meta]],Tabla1152627[[#This Row],[Valor logrado]]&gt;0,Tabla1152627[[#This Row],[Meta]]&gt;0),"Sí","No")</f>
        <v>No</v>
      </c>
    </row>
    <row r="46" spans="1:10" x14ac:dyDescent="0.25">
      <c r="A46" s="1" t="s">
        <v>88</v>
      </c>
      <c r="B46" s="1" t="s">
        <v>102</v>
      </c>
      <c r="C46" s="1" t="s">
        <v>103</v>
      </c>
      <c r="D46">
        <v>30004</v>
      </c>
      <c r="E46" s="2" t="s">
        <v>13</v>
      </c>
      <c r="F46" s="4">
        <v>0.6</v>
      </c>
      <c r="J46" s="3" t="str">
        <f>IF(AND(Tabla1152627[[#This Row],[Valor logrado]]&gt;=Tabla1152627[[#This Row],[Meta]],Tabla1152627[[#This Row],[Valor logrado]]&gt;0,Tabla1152627[[#This Row],[Meta]]&gt;0),"Sí","No")</f>
        <v>No</v>
      </c>
    </row>
    <row r="47" spans="1:10" x14ac:dyDescent="0.25">
      <c r="A47" s="1" t="s">
        <v>88</v>
      </c>
      <c r="B47" s="1" t="s">
        <v>104</v>
      </c>
      <c r="C47" s="1" t="s">
        <v>105</v>
      </c>
      <c r="D47">
        <v>30001</v>
      </c>
      <c r="E47" s="2" t="s">
        <v>13</v>
      </c>
      <c r="F47" s="4">
        <v>0.6</v>
      </c>
      <c r="J47" s="3" t="str">
        <f>IF(AND(Tabla1152627[[#This Row],[Valor logrado]]&gt;=Tabla1152627[[#This Row],[Meta]],Tabla1152627[[#This Row],[Valor logrado]]&gt;0,Tabla1152627[[#This Row],[Meta]]&gt;0),"Sí","No")</f>
        <v>No</v>
      </c>
    </row>
    <row r="48" spans="1:10" x14ac:dyDescent="0.25">
      <c r="A48" s="1" t="s">
        <v>88</v>
      </c>
      <c r="B48" s="1" t="s">
        <v>106</v>
      </c>
      <c r="C48" s="1" t="s">
        <v>107</v>
      </c>
      <c r="D48">
        <v>30003</v>
      </c>
      <c r="E48" s="2" t="s">
        <v>13</v>
      </c>
      <c r="F48" s="4">
        <v>0.6</v>
      </c>
      <c r="J48" s="3" t="str">
        <f>IF(AND(Tabla1152627[[#This Row],[Valor logrado]]&gt;=Tabla1152627[[#This Row],[Meta]],Tabla1152627[[#This Row],[Valor logrado]]&gt;0,Tabla1152627[[#This Row],[Meta]]&gt;0),"Sí","No")</f>
        <v>No</v>
      </c>
    </row>
    <row r="49" spans="1:10" x14ac:dyDescent="0.25">
      <c r="A49" s="1" t="s">
        <v>108</v>
      </c>
      <c r="B49" s="1" t="s">
        <v>109</v>
      </c>
      <c r="C49" s="1" t="s">
        <v>110</v>
      </c>
      <c r="D49">
        <v>40000</v>
      </c>
      <c r="E49" s="2" t="s">
        <v>91</v>
      </c>
      <c r="F49" s="4">
        <v>0.6</v>
      </c>
      <c r="J49" s="3" t="str">
        <f>IF(AND(Tabla1152627[[#This Row],[Valor logrado]]&gt;=Tabla1152627[[#This Row],[Meta]],Tabla1152627[[#This Row],[Valor logrado]]&gt;0,Tabla1152627[[#This Row],[Meta]]&gt;0),"Sí","No")</f>
        <v>No</v>
      </c>
    </row>
    <row r="50" spans="1:10" x14ac:dyDescent="0.25">
      <c r="A50" s="1" t="s">
        <v>108</v>
      </c>
      <c r="B50" s="1" t="s">
        <v>111</v>
      </c>
      <c r="C50" s="1" t="s">
        <v>112</v>
      </c>
      <c r="D50">
        <v>40001</v>
      </c>
      <c r="E50" s="2" t="s">
        <v>13</v>
      </c>
      <c r="F50" s="4">
        <v>0.6</v>
      </c>
      <c r="J50" s="3" t="str">
        <f>IF(AND(Tabla1152627[[#This Row],[Valor logrado]]&gt;=Tabla1152627[[#This Row],[Meta]],Tabla1152627[[#This Row],[Valor logrado]]&gt;0,Tabla1152627[[#This Row],[Meta]]&gt;0),"Sí","No")</f>
        <v>No</v>
      </c>
    </row>
    <row r="51" spans="1:10" x14ac:dyDescent="0.25">
      <c r="A51" s="1" t="s">
        <v>108</v>
      </c>
      <c r="B51" s="1" t="s">
        <v>113</v>
      </c>
      <c r="C51" s="1" t="s">
        <v>114</v>
      </c>
      <c r="D51">
        <v>40002</v>
      </c>
      <c r="E51" s="2" t="s">
        <v>13</v>
      </c>
      <c r="F51" s="4">
        <v>0.6</v>
      </c>
      <c r="J51" s="3" t="str">
        <f>IF(AND(Tabla1152627[[#This Row],[Valor logrado]]&gt;=Tabla1152627[[#This Row],[Meta]],Tabla1152627[[#This Row],[Valor logrado]]&gt;0,Tabla1152627[[#This Row],[Meta]]&gt;0),"Sí","No")</f>
        <v>No</v>
      </c>
    </row>
    <row r="52" spans="1:10" x14ac:dyDescent="0.25">
      <c r="A52" s="1" t="s">
        <v>108</v>
      </c>
      <c r="B52" s="1" t="s">
        <v>115</v>
      </c>
      <c r="C52" s="1" t="s">
        <v>116</v>
      </c>
      <c r="D52">
        <v>40003</v>
      </c>
      <c r="E52" s="2" t="s">
        <v>13</v>
      </c>
      <c r="F52" s="4">
        <v>0.6</v>
      </c>
      <c r="J52" s="3" t="str">
        <f>IF(AND(Tabla1152627[[#This Row],[Valor logrado]]&gt;=Tabla1152627[[#This Row],[Meta]],Tabla1152627[[#This Row],[Valor logrado]]&gt;0,Tabla1152627[[#This Row],[Meta]]&gt;0),"Sí","No")</f>
        <v>No</v>
      </c>
    </row>
    <row r="53" spans="1:10" x14ac:dyDescent="0.25">
      <c r="A53" s="1" t="s">
        <v>108</v>
      </c>
      <c r="B53" s="1" t="s">
        <v>117</v>
      </c>
      <c r="C53" s="1" t="s">
        <v>118</v>
      </c>
      <c r="D53">
        <v>40004</v>
      </c>
      <c r="E53" s="2" t="s">
        <v>13</v>
      </c>
      <c r="F53" s="4">
        <v>0.6</v>
      </c>
      <c r="J53" s="3" t="str">
        <f>IF(AND(Tabla1152627[[#This Row],[Valor logrado]]&gt;=Tabla1152627[[#This Row],[Meta]],Tabla1152627[[#This Row],[Valor logrado]]&gt;0,Tabla1152627[[#This Row],[Meta]]&gt;0),"Sí","No")</f>
        <v>No</v>
      </c>
    </row>
    <row r="54" spans="1:10" x14ac:dyDescent="0.25">
      <c r="A54" s="1" t="s">
        <v>108</v>
      </c>
      <c r="B54" s="1" t="s">
        <v>119</v>
      </c>
      <c r="C54" s="1" t="s">
        <v>120</v>
      </c>
      <c r="D54">
        <v>40005</v>
      </c>
      <c r="E54" s="2" t="s">
        <v>13</v>
      </c>
      <c r="F54" s="4">
        <v>0.6</v>
      </c>
      <c r="J54" s="3" t="str">
        <f>IF(AND(Tabla1152627[[#This Row],[Valor logrado]]&gt;=Tabla1152627[[#This Row],[Meta]],Tabla1152627[[#This Row],[Valor logrado]]&gt;0,Tabla1152627[[#This Row],[Meta]]&gt;0),"Sí","No")</f>
        <v>No</v>
      </c>
    </row>
    <row r="55" spans="1:10" x14ac:dyDescent="0.25">
      <c r="A55" s="1" t="s">
        <v>108</v>
      </c>
      <c r="B55" s="1" t="s">
        <v>121</v>
      </c>
      <c r="C55" s="1" t="s">
        <v>122</v>
      </c>
      <c r="D55">
        <v>40007</v>
      </c>
      <c r="E55" s="2" t="s">
        <v>13</v>
      </c>
      <c r="F55" s="4">
        <v>0.6</v>
      </c>
      <c r="J55" s="3" t="str">
        <f>IF(AND(Tabla1152627[[#This Row],[Valor logrado]]&gt;=Tabla1152627[[#This Row],[Meta]],Tabla1152627[[#This Row],[Valor logrado]]&gt;0,Tabla1152627[[#This Row],[Meta]]&gt;0),"Sí","No")</f>
        <v>No</v>
      </c>
    </row>
    <row r="56" spans="1:10" x14ac:dyDescent="0.25">
      <c r="A56" s="1" t="s">
        <v>108</v>
      </c>
      <c r="B56" s="1" t="s">
        <v>123</v>
      </c>
      <c r="C56" s="1" t="s">
        <v>124</v>
      </c>
      <c r="D56">
        <v>40008</v>
      </c>
      <c r="E56" s="2" t="s">
        <v>13</v>
      </c>
      <c r="F56" s="4">
        <v>0.6</v>
      </c>
      <c r="J56" s="3" t="str">
        <f>IF(AND(Tabla1152627[[#This Row],[Valor logrado]]&gt;=Tabla1152627[[#This Row],[Meta]],Tabla1152627[[#This Row],[Valor logrado]]&gt;0,Tabla1152627[[#This Row],[Meta]]&gt;0),"Sí","No")</f>
        <v>No</v>
      </c>
    </row>
    <row r="57" spans="1:10" x14ac:dyDescent="0.25">
      <c r="A57" s="1" t="s">
        <v>108</v>
      </c>
      <c r="B57" s="1" t="s">
        <v>125</v>
      </c>
      <c r="C57" s="1" t="s">
        <v>126</v>
      </c>
      <c r="D57">
        <v>40009</v>
      </c>
      <c r="E57" s="2" t="s">
        <v>13</v>
      </c>
      <c r="F57" s="4">
        <v>0.6</v>
      </c>
      <c r="J57" s="3" t="str">
        <f>IF(AND(Tabla1152627[[#This Row],[Valor logrado]]&gt;=Tabla1152627[[#This Row],[Meta]],Tabla1152627[[#This Row],[Valor logrado]]&gt;0,Tabla1152627[[#This Row],[Meta]]&gt;0),"Sí","No")</f>
        <v>No</v>
      </c>
    </row>
    <row r="58" spans="1:10" x14ac:dyDescent="0.25">
      <c r="A58" s="1" t="s">
        <v>108</v>
      </c>
      <c r="B58" s="1" t="s">
        <v>127</v>
      </c>
      <c r="C58" s="1" t="s">
        <v>128</v>
      </c>
      <c r="D58">
        <v>40006</v>
      </c>
      <c r="E58" s="2" t="s">
        <v>13</v>
      </c>
      <c r="F58" s="4">
        <v>0.6</v>
      </c>
      <c r="J58" s="3" t="str">
        <f>IF(AND(Tabla1152627[[#This Row],[Valor logrado]]&gt;=Tabla1152627[[#This Row],[Meta]],Tabla1152627[[#This Row],[Valor logrado]]&gt;0,Tabla1152627[[#This Row],[Meta]]&gt;0),"Sí","No")</f>
        <v>No</v>
      </c>
    </row>
    <row r="59" spans="1:10" x14ac:dyDescent="0.25">
      <c r="A59" s="1" t="s">
        <v>108</v>
      </c>
      <c r="B59" s="1" t="s">
        <v>129</v>
      </c>
      <c r="C59" s="1" t="s">
        <v>130</v>
      </c>
      <c r="D59">
        <v>40010</v>
      </c>
      <c r="E59" s="2" t="s">
        <v>13</v>
      </c>
      <c r="F59" s="4">
        <v>0.6</v>
      </c>
      <c r="J59" s="3" t="str">
        <f>IF(AND(Tabla1152627[[#This Row],[Valor logrado]]&gt;=Tabla1152627[[#This Row],[Meta]],Tabla1152627[[#This Row],[Valor logrado]]&gt;0,Tabla1152627[[#This Row],[Meta]]&gt;0),"Sí","No")</f>
        <v>No</v>
      </c>
    </row>
    <row r="60" spans="1:10" x14ac:dyDescent="0.25">
      <c r="A60" s="1" t="s">
        <v>131</v>
      </c>
      <c r="B60" s="1" t="s">
        <v>132</v>
      </c>
      <c r="C60" s="1" t="s">
        <v>133</v>
      </c>
      <c r="D60">
        <v>50000</v>
      </c>
      <c r="E60" s="2" t="s">
        <v>16</v>
      </c>
      <c r="F60" s="4">
        <v>0.47</v>
      </c>
      <c r="J60" s="3" t="str">
        <f>IF(AND(Tabla1152627[[#This Row],[Valor logrado]]&gt;=Tabla1152627[[#This Row],[Meta]],Tabla1152627[[#This Row],[Valor logrado]]&gt;0,Tabla1152627[[#This Row],[Meta]]&gt;0),"Sí","No")</f>
        <v>No</v>
      </c>
    </row>
    <row r="61" spans="1:10" x14ac:dyDescent="0.25">
      <c r="A61" s="1" t="s">
        <v>131</v>
      </c>
      <c r="B61" s="1" t="s">
        <v>134</v>
      </c>
      <c r="C61" s="1" t="s">
        <v>135</v>
      </c>
      <c r="D61">
        <v>50002</v>
      </c>
      <c r="E61" s="2" t="s">
        <v>13</v>
      </c>
      <c r="F61" s="4">
        <v>0.4</v>
      </c>
      <c r="J61" s="3" t="str">
        <f>IF(AND(Tabla1152627[[#This Row],[Valor logrado]]&gt;=Tabla1152627[[#This Row],[Meta]],Tabla1152627[[#This Row],[Valor logrado]]&gt;0,Tabla1152627[[#This Row],[Meta]]&gt;0),"Sí","No")</f>
        <v>No</v>
      </c>
    </row>
    <row r="62" spans="1:10" x14ac:dyDescent="0.25">
      <c r="A62" s="1" t="s">
        <v>131</v>
      </c>
      <c r="B62" s="1" t="s">
        <v>136</v>
      </c>
      <c r="C62" s="1" t="s">
        <v>137</v>
      </c>
      <c r="D62">
        <v>50006</v>
      </c>
      <c r="E62" s="2" t="s">
        <v>13</v>
      </c>
      <c r="F62" s="4">
        <v>0.4</v>
      </c>
      <c r="J62" s="3" t="str">
        <f>IF(AND(Tabla1152627[[#This Row],[Valor logrado]]&gt;=Tabla1152627[[#This Row],[Meta]],Tabla1152627[[#This Row],[Valor logrado]]&gt;0,Tabla1152627[[#This Row],[Meta]]&gt;0),"Sí","No")</f>
        <v>No</v>
      </c>
    </row>
    <row r="63" spans="1:10" x14ac:dyDescent="0.25">
      <c r="A63" s="1" t="s">
        <v>131</v>
      </c>
      <c r="B63" s="1" t="s">
        <v>138</v>
      </c>
      <c r="C63" s="1" t="s">
        <v>139</v>
      </c>
      <c r="D63">
        <v>50007</v>
      </c>
      <c r="E63" s="2" t="s">
        <v>13</v>
      </c>
      <c r="F63" s="4">
        <v>0.6</v>
      </c>
      <c r="J63" s="3" t="str">
        <f>IF(AND(Tabla1152627[[#This Row],[Valor logrado]]&gt;=Tabla1152627[[#This Row],[Meta]],Tabla1152627[[#This Row],[Valor logrado]]&gt;0,Tabla1152627[[#This Row],[Meta]]&gt;0),"Sí","No")</f>
        <v>No</v>
      </c>
    </row>
    <row r="64" spans="1:10" x14ac:dyDescent="0.25">
      <c r="A64" s="1" t="s">
        <v>131</v>
      </c>
      <c r="B64" s="1" t="s">
        <v>140</v>
      </c>
      <c r="C64" s="1" t="s">
        <v>141</v>
      </c>
      <c r="D64">
        <v>50008</v>
      </c>
      <c r="E64" s="2" t="s">
        <v>13</v>
      </c>
      <c r="F64" s="4">
        <v>0.6</v>
      </c>
      <c r="J64" s="3" t="str">
        <f>IF(AND(Tabla1152627[[#This Row],[Valor logrado]]&gt;=Tabla1152627[[#This Row],[Meta]],Tabla1152627[[#This Row],[Valor logrado]]&gt;0,Tabla1152627[[#This Row],[Meta]]&gt;0),"Sí","No")</f>
        <v>No</v>
      </c>
    </row>
    <row r="65" spans="1:10" x14ac:dyDescent="0.25">
      <c r="A65" s="1" t="s">
        <v>131</v>
      </c>
      <c r="B65" s="1" t="s">
        <v>142</v>
      </c>
      <c r="C65" s="1" t="s">
        <v>143</v>
      </c>
      <c r="D65">
        <v>50004</v>
      </c>
      <c r="E65" s="2" t="s">
        <v>13</v>
      </c>
      <c r="F65" s="4">
        <v>0.4</v>
      </c>
      <c r="J65" s="3" t="str">
        <f>IF(AND(Tabla1152627[[#This Row],[Valor logrado]]&gt;=Tabla1152627[[#This Row],[Meta]],Tabla1152627[[#This Row],[Valor logrado]]&gt;0,Tabla1152627[[#This Row],[Meta]]&gt;0),"Sí","No")</f>
        <v>No</v>
      </c>
    </row>
    <row r="66" spans="1:10" x14ac:dyDescent="0.25">
      <c r="A66" s="1" t="s">
        <v>131</v>
      </c>
      <c r="B66" s="1" t="s">
        <v>144</v>
      </c>
      <c r="C66" s="1" t="s">
        <v>145</v>
      </c>
      <c r="D66">
        <v>50005</v>
      </c>
      <c r="E66" s="2" t="s">
        <v>13</v>
      </c>
      <c r="F66" s="4">
        <v>0.4</v>
      </c>
      <c r="J66" s="3" t="str">
        <f>IF(AND(Tabla1152627[[#This Row],[Valor logrado]]&gt;=Tabla1152627[[#This Row],[Meta]],Tabla1152627[[#This Row],[Valor logrado]]&gt;0,Tabla1152627[[#This Row],[Meta]]&gt;0),"Sí","No")</f>
        <v>No</v>
      </c>
    </row>
    <row r="67" spans="1:10" x14ac:dyDescent="0.25">
      <c r="A67" s="1" t="s">
        <v>131</v>
      </c>
      <c r="B67" s="1" t="s">
        <v>146</v>
      </c>
      <c r="C67" s="1" t="s">
        <v>147</v>
      </c>
      <c r="D67">
        <v>50001</v>
      </c>
      <c r="E67" s="2" t="s">
        <v>13</v>
      </c>
      <c r="F67" s="4">
        <v>0.5</v>
      </c>
      <c r="J67" s="3" t="str">
        <f>IF(AND(Tabla1152627[[#This Row],[Valor logrado]]&gt;=Tabla1152627[[#This Row],[Meta]],Tabla1152627[[#This Row],[Valor logrado]]&gt;0,Tabla1152627[[#This Row],[Meta]]&gt;0),"Sí","No")</f>
        <v>No</v>
      </c>
    </row>
    <row r="68" spans="1:10" x14ac:dyDescent="0.25">
      <c r="A68" s="1" t="s">
        <v>131</v>
      </c>
      <c r="B68" s="1" t="s">
        <v>148</v>
      </c>
      <c r="C68" s="1" t="s">
        <v>149</v>
      </c>
      <c r="D68">
        <v>50009</v>
      </c>
      <c r="E68" s="2" t="s">
        <v>13</v>
      </c>
      <c r="F68" s="4">
        <v>0.6</v>
      </c>
      <c r="J68" s="3" t="str">
        <f>IF(AND(Tabla1152627[[#This Row],[Valor logrado]]&gt;=Tabla1152627[[#This Row],[Meta]],Tabla1152627[[#This Row],[Valor logrado]]&gt;0,Tabla1152627[[#This Row],[Meta]]&gt;0),"Sí","No")</f>
        <v>No</v>
      </c>
    </row>
    <row r="69" spans="1:10" x14ac:dyDescent="0.25">
      <c r="A69" s="1" t="s">
        <v>131</v>
      </c>
      <c r="B69" s="1" t="s">
        <v>150</v>
      </c>
      <c r="C69" s="1" t="s">
        <v>151</v>
      </c>
      <c r="D69">
        <v>50010</v>
      </c>
      <c r="E69" s="2" t="s">
        <v>13</v>
      </c>
      <c r="F69" s="4">
        <v>0.6</v>
      </c>
      <c r="J69" s="3" t="str">
        <f>IF(AND(Tabla1152627[[#This Row],[Valor logrado]]&gt;=Tabla1152627[[#This Row],[Meta]],Tabla1152627[[#This Row],[Valor logrado]]&gt;0,Tabla1152627[[#This Row],[Meta]]&gt;0),"Sí","No")</f>
        <v>No</v>
      </c>
    </row>
    <row r="70" spans="1:10" x14ac:dyDescent="0.25">
      <c r="A70" s="1" t="s">
        <v>131</v>
      </c>
      <c r="B70" s="1" t="s">
        <v>152</v>
      </c>
      <c r="C70" s="1" t="s">
        <v>153</v>
      </c>
      <c r="D70">
        <v>50011</v>
      </c>
      <c r="E70" s="2" t="s">
        <v>13</v>
      </c>
      <c r="F70" s="4">
        <v>0.4</v>
      </c>
      <c r="J70" s="3" t="str">
        <f>IF(AND(Tabla1152627[[#This Row],[Valor logrado]]&gt;=Tabla1152627[[#This Row],[Meta]],Tabla1152627[[#This Row],[Valor logrado]]&gt;0,Tabla1152627[[#This Row],[Meta]]&gt;0),"Sí","No")</f>
        <v>No</v>
      </c>
    </row>
    <row r="71" spans="1:10" x14ac:dyDescent="0.25">
      <c r="A71" s="1" t="s">
        <v>131</v>
      </c>
      <c r="B71" s="1" t="s">
        <v>154</v>
      </c>
      <c r="C71" s="1" t="s">
        <v>155</v>
      </c>
      <c r="D71">
        <v>50003</v>
      </c>
      <c r="E71" s="2" t="s">
        <v>13</v>
      </c>
      <c r="F71" s="4">
        <v>0.6</v>
      </c>
      <c r="J71" s="3" t="str">
        <f>IF(AND(Tabla1152627[[#This Row],[Valor logrado]]&gt;=Tabla1152627[[#This Row],[Meta]],Tabla1152627[[#This Row],[Valor logrado]]&gt;0,Tabla1152627[[#This Row],[Meta]]&gt;0),"Sí","No")</f>
        <v>No</v>
      </c>
    </row>
    <row r="72" spans="1:10" x14ac:dyDescent="0.25">
      <c r="A72" s="1" t="s">
        <v>156</v>
      </c>
      <c r="B72" s="1" t="s">
        <v>157</v>
      </c>
      <c r="C72" s="1" t="s">
        <v>158</v>
      </c>
      <c r="D72">
        <v>60000</v>
      </c>
      <c r="E72" s="2" t="s">
        <v>16</v>
      </c>
      <c r="F72" s="4">
        <v>0.42</v>
      </c>
      <c r="J72" s="3" t="str">
        <f>IF(AND(Tabla1152627[[#This Row],[Valor logrado]]&gt;=Tabla1152627[[#This Row],[Meta]],Tabla1152627[[#This Row],[Valor logrado]]&gt;0,Tabla1152627[[#This Row],[Meta]]&gt;0),"Sí","No")</f>
        <v>No</v>
      </c>
    </row>
    <row r="73" spans="1:10" x14ac:dyDescent="0.25">
      <c r="A73" s="1" t="s">
        <v>156</v>
      </c>
      <c r="B73" s="1" t="s">
        <v>159</v>
      </c>
      <c r="C73" s="1" t="s">
        <v>160</v>
      </c>
      <c r="D73">
        <v>60004</v>
      </c>
      <c r="E73" s="2" t="s">
        <v>13</v>
      </c>
      <c r="F73" s="4">
        <v>0.4</v>
      </c>
      <c r="J73" s="3" t="str">
        <f>IF(AND(Tabla1152627[[#This Row],[Valor logrado]]&gt;=Tabla1152627[[#This Row],[Meta]],Tabla1152627[[#This Row],[Valor logrado]]&gt;0,Tabla1152627[[#This Row],[Meta]]&gt;0),"Sí","No")</f>
        <v>No</v>
      </c>
    </row>
    <row r="74" spans="1:10" x14ac:dyDescent="0.25">
      <c r="A74" s="1" t="s">
        <v>156</v>
      </c>
      <c r="B74" s="1" t="s">
        <v>161</v>
      </c>
      <c r="C74" s="1" t="s">
        <v>162</v>
      </c>
      <c r="D74">
        <v>60006</v>
      </c>
      <c r="E74" s="2" t="s">
        <v>13</v>
      </c>
      <c r="F74" s="4">
        <v>0.4</v>
      </c>
      <c r="J74" s="3" t="str">
        <f>IF(AND(Tabla1152627[[#This Row],[Valor logrado]]&gt;=Tabla1152627[[#This Row],[Meta]],Tabla1152627[[#This Row],[Valor logrado]]&gt;0,Tabla1152627[[#This Row],[Meta]]&gt;0),"Sí","No")</f>
        <v>No</v>
      </c>
    </row>
    <row r="75" spans="1:10" x14ac:dyDescent="0.25">
      <c r="A75" s="1" t="s">
        <v>156</v>
      </c>
      <c r="B75" s="1" t="s">
        <v>163</v>
      </c>
      <c r="C75" s="1" t="s">
        <v>164</v>
      </c>
      <c r="D75">
        <v>60008</v>
      </c>
      <c r="E75" s="2" t="s">
        <v>13</v>
      </c>
      <c r="F75" s="4">
        <v>0.4</v>
      </c>
      <c r="J75" s="3" t="str">
        <f>IF(AND(Tabla1152627[[#This Row],[Valor logrado]]&gt;=Tabla1152627[[#This Row],[Meta]],Tabla1152627[[#This Row],[Valor logrado]]&gt;0,Tabla1152627[[#This Row],[Meta]]&gt;0),"Sí","No")</f>
        <v>No</v>
      </c>
    </row>
    <row r="76" spans="1:10" x14ac:dyDescent="0.25">
      <c r="A76" s="1" t="s">
        <v>156</v>
      </c>
      <c r="B76" s="1" t="s">
        <v>165</v>
      </c>
      <c r="C76" s="1" t="s">
        <v>166</v>
      </c>
      <c r="D76">
        <v>60009</v>
      </c>
      <c r="E76" s="2" t="s">
        <v>13</v>
      </c>
      <c r="F76" s="4">
        <v>0.4</v>
      </c>
      <c r="J76" s="3" t="str">
        <f>IF(AND(Tabla1152627[[#This Row],[Valor logrado]]&gt;=Tabla1152627[[#This Row],[Meta]],Tabla1152627[[#This Row],[Valor logrado]]&gt;0,Tabla1152627[[#This Row],[Meta]]&gt;0),"Sí","No")</f>
        <v>No</v>
      </c>
    </row>
    <row r="77" spans="1:10" x14ac:dyDescent="0.25">
      <c r="A77" s="1" t="s">
        <v>156</v>
      </c>
      <c r="B77" s="1" t="s">
        <v>167</v>
      </c>
      <c r="C77" s="1" t="s">
        <v>168</v>
      </c>
      <c r="D77">
        <v>60013</v>
      </c>
      <c r="E77" s="2" t="s">
        <v>13</v>
      </c>
      <c r="F77" s="4">
        <v>0.4</v>
      </c>
      <c r="J77" s="3" t="str">
        <f>IF(AND(Tabla1152627[[#This Row],[Valor logrado]]&gt;=Tabla1152627[[#This Row],[Meta]],Tabla1152627[[#This Row],[Valor logrado]]&gt;0,Tabla1152627[[#This Row],[Meta]]&gt;0),"Sí","No")</f>
        <v>No</v>
      </c>
    </row>
    <row r="78" spans="1:10" x14ac:dyDescent="0.25">
      <c r="A78" s="1" t="s">
        <v>156</v>
      </c>
      <c r="B78" s="1" t="s">
        <v>169</v>
      </c>
      <c r="C78" s="1" t="s">
        <v>170</v>
      </c>
      <c r="D78">
        <v>60002</v>
      </c>
      <c r="E78" s="2" t="s">
        <v>13</v>
      </c>
      <c r="F78" s="4">
        <v>0.4</v>
      </c>
      <c r="J78" s="3" t="str">
        <f>IF(AND(Tabla1152627[[#This Row],[Valor logrado]]&gt;=Tabla1152627[[#This Row],[Meta]],Tabla1152627[[#This Row],[Valor logrado]]&gt;0,Tabla1152627[[#This Row],[Meta]]&gt;0),"Sí","No")</f>
        <v>No</v>
      </c>
    </row>
    <row r="79" spans="1:10" x14ac:dyDescent="0.25">
      <c r="A79" s="1" t="s">
        <v>156</v>
      </c>
      <c r="B79" s="1" t="s">
        <v>171</v>
      </c>
      <c r="C79" s="1" t="s">
        <v>172</v>
      </c>
      <c r="D79">
        <v>60007</v>
      </c>
      <c r="E79" s="2" t="s">
        <v>13</v>
      </c>
      <c r="F79" s="4">
        <v>0.4</v>
      </c>
      <c r="J79" s="3" t="str">
        <f>IF(AND(Tabla1152627[[#This Row],[Valor logrado]]&gt;=Tabla1152627[[#This Row],[Meta]],Tabla1152627[[#This Row],[Valor logrado]]&gt;0,Tabla1152627[[#This Row],[Meta]]&gt;0),"Sí","No")</f>
        <v>No</v>
      </c>
    </row>
    <row r="80" spans="1:10" x14ac:dyDescent="0.25">
      <c r="A80" s="1" t="s">
        <v>156</v>
      </c>
      <c r="B80" s="1" t="s">
        <v>173</v>
      </c>
      <c r="C80" s="1" t="s">
        <v>174</v>
      </c>
      <c r="D80">
        <v>60003</v>
      </c>
      <c r="E80" s="2" t="s">
        <v>13</v>
      </c>
      <c r="F80" s="4">
        <v>0.4</v>
      </c>
      <c r="J80" s="3" t="str">
        <f>IF(AND(Tabla1152627[[#This Row],[Valor logrado]]&gt;=Tabla1152627[[#This Row],[Meta]],Tabla1152627[[#This Row],[Valor logrado]]&gt;0,Tabla1152627[[#This Row],[Meta]]&gt;0),"Sí","No")</f>
        <v>No</v>
      </c>
    </row>
    <row r="81" spans="1:10" x14ac:dyDescent="0.25">
      <c r="A81" s="1" t="s">
        <v>156</v>
      </c>
      <c r="B81" s="1" t="s">
        <v>175</v>
      </c>
      <c r="C81" s="1" t="s">
        <v>176</v>
      </c>
      <c r="D81">
        <v>60001</v>
      </c>
      <c r="E81" s="2" t="s">
        <v>13</v>
      </c>
      <c r="F81" s="4">
        <v>0.5</v>
      </c>
      <c r="J81" s="3" t="str">
        <f>IF(AND(Tabla1152627[[#This Row],[Valor logrado]]&gt;=Tabla1152627[[#This Row],[Meta]],Tabla1152627[[#This Row],[Valor logrado]]&gt;0,Tabla1152627[[#This Row],[Meta]]&gt;0),"Sí","No")</f>
        <v>No</v>
      </c>
    </row>
    <row r="82" spans="1:10" x14ac:dyDescent="0.25">
      <c r="A82" s="1" t="s">
        <v>156</v>
      </c>
      <c r="B82" s="1" t="s">
        <v>177</v>
      </c>
      <c r="C82" s="1" t="s">
        <v>178</v>
      </c>
      <c r="D82">
        <v>60010</v>
      </c>
      <c r="E82" s="2" t="s">
        <v>13</v>
      </c>
      <c r="F82" s="4">
        <v>0.4</v>
      </c>
      <c r="J82" s="3" t="str">
        <f>IF(AND(Tabla1152627[[#This Row],[Valor logrado]]&gt;=Tabla1152627[[#This Row],[Meta]],Tabla1152627[[#This Row],[Valor logrado]]&gt;0,Tabla1152627[[#This Row],[Meta]]&gt;0),"Sí","No")</f>
        <v>No</v>
      </c>
    </row>
    <row r="83" spans="1:10" x14ac:dyDescent="0.25">
      <c r="A83" s="1" t="s">
        <v>156</v>
      </c>
      <c r="B83" s="1" t="s">
        <v>179</v>
      </c>
      <c r="C83" s="1" t="s">
        <v>180</v>
      </c>
      <c r="D83">
        <v>60005</v>
      </c>
      <c r="E83" s="2" t="s">
        <v>13</v>
      </c>
      <c r="F83" s="4">
        <v>0.4</v>
      </c>
      <c r="J83" s="3" t="str">
        <f>IF(AND(Tabla1152627[[#This Row],[Valor logrado]]&gt;=Tabla1152627[[#This Row],[Meta]],Tabla1152627[[#This Row],[Valor logrado]]&gt;0,Tabla1152627[[#This Row],[Meta]]&gt;0),"Sí","No")</f>
        <v>No</v>
      </c>
    </row>
    <row r="84" spans="1:10" x14ac:dyDescent="0.25">
      <c r="A84" s="1" t="s">
        <v>156</v>
      </c>
      <c r="B84" s="1" t="s">
        <v>181</v>
      </c>
      <c r="C84" s="1" t="s">
        <v>182</v>
      </c>
      <c r="D84">
        <v>60011</v>
      </c>
      <c r="E84" s="2" t="s">
        <v>13</v>
      </c>
      <c r="F84" s="4">
        <v>0.4</v>
      </c>
      <c r="J84" s="3" t="str">
        <f>IF(AND(Tabla1152627[[#This Row],[Valor logrado]]&gt;=Tabla1152627[[#This Row],[Meta]],Tabla1152627[[#This Row],[Valor logrado]]&gt;0,Tabla1152627[[#This Row],[Meta]]&gt;0),"Sí","No")</f>
        <v>No</v>
      </c>
    </row>
    <row r="85" spans="1:10" x14ac:dyDescent="0.25">
      <c r="A85" s="1" t="s">
        <v>156</v>
      </c>
      <c r="B85" s="1" t="s">
        <v>183</v>
      </c>
      <c r="C85" s="1" t="s">
        <v>184</v>
      </c>
      <c r="D85">
        <v>60012</v>
      </c>
      <c r="E85" s="2" t="s">
        <v>13</v>
      </c>
      <c r="F85" s="4">
        <v>0.4</v>
      </c>
      <c r="J85" s="3" t="str">
        <f>IF(AND(Tabla1152627[[#This Row],[Valor logrado]]&gt;=Tabla1152627[[#This Row],[Meta]],Tabla1152627[[#This Row],[Valor logrado]]&gt;0,Tabla1152627[[#This Row],[Meta]]&gt;0),"Sí","No")</f>
        <v>No</v>
      </c>
    </row>
    <row r="86" spans="1:10" x14ac:dyDescent="0.25">
      <c r="A86" s="1" t="s">
        <v>185</v>
      </c>
      <c r="B86" s="1" t="s">
        <v>186</v>
      </c>
      <c r="C86" s="1" t="s">
        <v>187</v>
      </c>
      <c r="D86">
        <v>80000</v>
      </c>
      <c r="E86" s="2" t="s">
        <v>16</v>
      </c>
      <c r="F86" s="4">
        <v>0.52</v>
      </c>
      <c r="J86" s="3" t="str">
        <f>IF(AND(Tabla1152627[[#This Row],[Valor logrado]]&gt;=Tabla1152627[[#This Row],[Meta]],Tabla1152627[[#This Row],[Valor logrado]]&gt;0,Tabla1152627[[#This Row],[Meta]]&gt;0),"Sí","No")</f>
        <v>No</v>
      </c>
    </row>
    <row r="87" spans="1:10" x14ac:dyDescent="0.25">
      <c r="A87" s="1" t="s">
        <v>185</v>
      </c>
      <c r="B87" s="1" t="s">
        <v>188</v>
      </c>
      <c r="C87" s="1" t="s">
        <v>189</v>
      </c>
      <c r="D87">
        <v>80006</v>
      </c>
      <c r="E87" s="2" t="s">
        <v>13</v>
      </c>
      <c r="F87" s="4">
        <v>0.6</v>
      </c>
      <c r="J87" s="3" t="str">
        <f>IF(AND(Tabla1152627[[#This Row],[Valor logrado]]&gt;=Tabla1152627[[#This Row],[Meta]],Tabla1152627[[#This Row],[Valor logrado]]&gt;0,Tabla1152627[[#This Row],[Meta]]&gt;0),"Sí","No")</f>
        <v>No</v>
      </c>
    </row>
    <row r="88" spans="1:10" x14ac:dyDescent="0.25">
      <c r="A88" s="1" t="s">
        <v>185</v>
      </c>
      <c r="B88" s="1" t="s">
        <v>190</v>
      </c>
      <c r="C88" s="1" t="s">
        <v>191</v>
      </c>
      <c r="D88">
        <v>80012</v>
      </c>
      <c r="E88" s="2" t="s">
        <v>13</v>
      </c>
      <c r="F88" s="4">
        <v>0.4</v>
      </c>
      <c r="J88" s="3" t="str">
        <f>IF(AND(Tabla1152627[[#This Row],[Valor logrado]]&gt;=Tabla1152627[[#This Row],[Meta]],Tabla1152627[[#This Row],[Valor logrado]]&gt;0,Tabla1152627[[#This Row],[Meta]]&gt;0),"Sí","No")</f>
        <v>No</v>
      </c>
    </row>
    <row r="89" spans="1:10" x14ac:dyDescent="0.25">
      <c r="A89" s="1" t="s">
        <v>185</v>
      </c>
      <c r="B89" s="1" t="s">
        <v>192</v>
      </c>
      <c r="C89" s="1" t="s">
        <v>193</v>
      </c>
      <c r="D89">
        <v>80009</v>
      </c>
      <c r="E89" s="2" t="s">
        <v>13</v>
      </c>
      <c r="F89" s="4">
        <v>0.4</v>
      </c>
      <c r="J89" s="3" t="str">
        <f>IF(AND(Tabla1152627[[#This Row],[Valor logrado]]&gt;=Tabla1152627[[#This Row],[Meta]],Tabla1152627[[#This Row],[Valor logrado]]&gt;0,Tabla1152627[[#This Row],[Meta]]&gt;0),"Sí","No")</f>
        <v>No</v>
      </c>
    </row>
    <row r="90" spans="1:10" x14ac:dyDescent="0.25">
      <c r="A90" s="1" t="s">
        <v>185</v>
      </c>
      <c r="B90" s="1" t="s">
        <v>194</v>
      </c>
      <c r="C90" s="1" t="s">
        <v>195</v>
      </c>
      <c r="D90">
        <v>80007</v>
      </c>
      <c r="E90" s="2" t="s">
        <v>13</v>
      </c>
      <c r="F90" s="4">
        <v>0.4</v>
      </c>
      <c r="J90" s="3" t="str">
        <f>IF(AND(Tabla1152627[[#This Row],[Valor logrado]]&gt;=Tabla1152627[[#This Row],[Meta]],Tabla1152627[[#This Row],[Valor logrado]]&gt;0,Tabla1152627[[#This Row],[Meta]]&gt;0),"Sí","No")</f>
        <v>No</v>
      </c>
    </row>
    <row r="91" spans="1:10" x14ac:dyDescent="0.25">
      <c r="A91" s="1" t="s">
        <v>185</v>
      </c>
      <c r="B91" s="1" t="s">
        <v>196</v>
      </c>
      <c r="C91" s="1" t="s">
        <v>197</v>
      </c>
      <c r="D91">
        <v>80010</v>
      </c>
      <c r="E91" s="2" t="s">
        <v>13</v>
      </c>
      <c r="F91" s="4">
        <v>0.4</v>
      </c>
      <c r="J91" s="3" t="str">
        <f>IF(AND(Tabla1152627[[#This Row],[Valor logrado]]&gt;=Tabla1152627[[#This Row],[Meta]],Tabla1152627[[#This Row],[Valor logrado]]&gt;0,Tabla1152627[[#This Row],[Meta]]&gt;0),"Sí","No")</f>
        <v>No</v>
      </c>
    </row>
    <row r="92" spans="1:10" x14ac:dyDescent="0.25">
      <c r="A92" s="1" t="s">
        <v>185</v>
      </c>
      <c r="B92" s="1" t="s">
        <v>198</v>
      </c>
      <c r="C92" s="1" t="s">
        <v>199</v>
      </c>
      <c r="D92">
        <v>80013</v>
      </c>
      <c r="E92" s="2" t="s">
        <v>13</v>
      </c>
      <c r="F92" s="4">
        <v>0.6</v>
      </c>
      <c r="J92" s="3" t="str">
        <f>IF(AND(Tabla1152627[[#This Row],[Valor logrado]]&gt;=Tabla1152627[[#This Row],[Meta]],Tabla1152627[[#This Row],[Valor logrado]]&gt;0,Tabla1152627[[#This Row],[Meta]]&gt;0),"Sí","No")</f>
        <v>No</v>
      </c>
    </row>
    <row r="93" spans="1:10" x14ac:dyDescent="0.25">
      <c r="A93" s="1" t="s">
        <v>185</v>
      </c>
      <c r="B93" s="1" t="s">
        <v>200</v>
      </c>
      <c r="C93" s="1" t="s">
        <v>201</v>
      </c>
      <c r="D93">
        <v>80011</v>
      </c>
      <c r="E93" s="2" t="s">
        <v>13</v>
      </c>
      <c r="F93" s="4">
        <v>0.4</v>
      </c>
      <c r="J93" s="3" t="str">
        <f>IF(AND(Tabla1152627[[#This Row],[Valor logrado]]&gt;=Tabla1152627[[#This Row],[Meta]],Tabla1152627[[#This Row],[Valor logrado]]&gt;0,Tabla1152627[[#This Row],[Meta]]&gt;0),"Sí","No")</f>
        <v>No</v>
      </c>
    </row>
    <row r="94" spans="1:10" x14ac:dyDescent="0.25">
      <c r="A94" s="1" t="s">
        <v>185</v>
      </c>
      <c r="B94" s="1" t="s">
        <v>202</v>
      </c>
      <c r="C94" s="1" t="s">
        <v>203</v>
      </c>
      <c r="D94">
        <v>80008</v>
      </c>
      <c r="E94" s="2" t="s">
        <v>13</v>
      </c>
      <c r="F94" s="4">
        <v>0.6</v>
      </c>
      <c r="J94" s="3" t="str">
        <f>IF(AND(Tabla1152627[[#This Row],[Valor logrado]]&gt;=Tabla1152627[[#This Row],[Meta]],Tabla1152627[[#This Row],[Valor logrado]]&gt;0,Tabla1152627[[#This Row],[Meta]]&gt;0),"Sí","No")</f>
        <v>No</v>
      </c>
    </row>
    <row r="95" spans="1:10" x14ac:dyDescent="0.25">
      <c r="A95" s="1" t="s">
        <v>185</v>
      </c>
      <c r="B95" s="1" t="s">
        <v>204</v>
      </c>
      <c r="C95" s="1" t="s">
        <v>205</v>
      </c>
      <c r="D95">
        <v>80004</v>
      </c>
      <c r="E95" s="2" t="s">
        <v>13</v>
      </c>
      <c r="F95" s="4">
        <v>0.6</v>
      </c>
      <c r="J95" s="3" t="str">
        <f>IF(AND(Tabla1152627[[#This Row],[Valor logrado]]&gt;=Tabla1152627[[#This Row],[Meta]],Tabla1152627[[#This Row],[Valor logrado]]&gt;0,Tabla1152627[[#This Row],[Meta]]&gt;0),"Sí","No")</f>
        <v>No</v>
      </c>
    </row>
    <row r="96" spans="1:10" x14ac:dyDescent="0.25">
      <c r="A96" s="1" t="s">
        <v>185</v>
      </c>
      <c r="B96" s="1" t="s">
        <v>206</v>
      </c>
      <c r="C96" s="1" t="s">
        <v>207</v>
      </c>
      <c r="D96">
        <v>80001</v>
      </c>
      <c r="E96" s="2" t="s">
        <v>13</v>
      </c>
      <c r="F96" s="4">
        <v>0.6</v>
      </c>
      <c r="J96" s="3" t="str">
        <f>IF(AND(Tabla1152627[[#This Row],[Valor logrado]]&gt;=Tabla1152627[[#This Row],[Meta]],Tabla1152627[[#This Row],[Valor logrado]]&gt;0,Tabla1152627[[#This Row],[Meta]]&gt;0),"Sí","No")</f>
        <v>No</v>
      </c>
    </row>
    <row r="97" spans="1:10" x14ac:dyDescent="0.25">
      <c r="A97" s="1" t="s">
        <v>185</v>
      </c>
      <c r="B97" s="1" t="s">
        <v>208</v>
      </c>
      <c r="C97" s="1" t="s">
        <v>209</v>
      </c>
      <c r="D97">
        <v>80005</v>
      </c>
      <c r="E97" s="2" t="s">
        <v>13</v>
      </c>
      <c r="F97" s="4">
        <v>0.4</v>
      </c>
      <c r="J97" s="3" t="str">
        <f>IF(AND(Tabla1152627[[#This Row],[Valor logrado]]&gt;=Tabla1152627[[#This Row],[Meta]],Tabla1152627[[#This Row],[Valor logrado]]&gt;0,Tabla1152627[[#This Row],[Meta]]&gt;0),"Sí","No")</f>
        <v>No</v>
      </c>
    </row>
    <row r="98" spans="1:10" x14ac:dyDescent="0.25">
      <c r="A98" s="1" t="s">
        <v>185</v>
      </c>
      <c r="B98" s="1" t="s">
        <v>210</v>
      </c>
      <c r="C98" s="1" t="s">
        <v>211</v>
      </c>
      <c r="D98">
        <v>80002</v>
      </c>
      <c r="E98" s="2" t="s">
        <v>13</v>
      </c>
      <c r="F98" s="4">
        <v>0.6</v>
      </c>
      <c r="J98" s="3" t="str">
        <f>IF(AND(Tabla1152627[[#This Row],[Valor logrado]]&gt;=Tabla1152627[[#This Row],[Meta]],Tabla1152627[[#This Row],[Valor logrado]]&gt;0,Tabla1152627[[#This Row],[Meta]]&gt;0),"Sí","No")</f>
        <v>No</v>
      </c>
    </row>
    <row r="99" spans="1:10" x14ac:dyDescent="0.25">
      <c r="A99" s="1" t="s">
        <v>185</v>
      </c>
      <c r="B99" s="1" t="s">
        <v>212</v>
      </c>
      <c r="C99" s="1" t="s">
        <v>213</v>
      </c>
      <c r="D99">
        <v>80003</v>
      </c>
      <c r="E99" s="2" t="s">
        <v>13</v>
      </c>
      <c r="F99" s="4">
        <v>0.6</v>
      </c>
      <c r="J99" s="3" t="str">
        <f>IF(AND(Tabla1152627[[#This Row],[Valor logrado]]&gt;=Tabla1152627[[#This Row],[Meta]],Tabla1152627[[#This Row],[Valor logrado]]&gt;0,Tabla1152627[[#This Row],[Meta]]&gt;0),"Sí","No")</f>
        <v>No</v>
      </c>
    </row>
    <row r="100" spans="1:10" ht="25.5" x14ac:dyDescent="0.25">
      <c r="A100" s="1" t="s">
        <v>185</v>
      </c>
      <c r="B100" s="1" t="s">
        <v>214</v>
      </c>
      <c r="C100" s="1" t="s">
        <v>215</v>
      </c>
      <c r="D100">
        <v>80014</v>
      </c>
      <c r="E100" s="2" t="s">
        <v>13</v>
      </c>
      <c r="F100" s="4">
        <v>0.4</v>
      </c>
      <c r="J100" s="3" t="str">
        <f>IF(AND(Tabla1152627[[#This Row],[Valor logrado]]&gt;=Tabla1152627[[#This Row],[Meta]],Tabla1152627[[#This Row],[Valor logrado]]&gt;0,Tabla1152627[[#This Row],[Meta]]&gt;0),"Sí","No")</f>
        <v>No</v>
      </c>
    </row>
    <row r="101" spans="1:10" x14ac:dyDescent="0.25">
      <c r="A101" s="1" t="s">
        <v>216</v>
      </c>
      <c r="B101" s="1" t="s">
        <v>217</v>
      </c>
      <c r="C101" s="1" t="s">
        <v>218</v>
      </c>
      <c r="D101">
        <v>90000</v>
      </c>
      <c r="E101" s="2" t="s">
        <v>16</v>
      </c>
      <c r="F101" s="4">
        <v>0.45</v>
      </c>
      <c r="J101" s="3" t="str">
        <f>IF(AND(Tabla1152627[[#This Row],[Valor logrado]]&gt;=Tabla1152627[[#This Row],[Meta]],Tabla1152627[[#This Row],[Valor logrado]]&gt;0,Tabla1152627[[#This Row],[Meta]]&gt;0),"Sí","No")</f>
        <v>No</v>
      </c>
    </row>
    <row r="102" spans="1:10" x14ac:dyDescent="0.25">
      <c r="A102" s="1" t="s">
        <v>216</v>
      </c>
      <c r="B102" s="1" t="s">
        <v>219</v>
      </c>
      <c r="C102" s="1" t="s">
        <v>220</v>
      </c>
      <c r="D102">
        <v>90003</v>
      </c>
      <c r="E102" s="2" t="s">
        <v>13</v>
      </c>
      <c r="F102" s="4">
        <v>0.4</v>
      </c>
      <c r="J102" s="3" t="str">
        <f>IF(AND(Tabla1152627[[#This Row],[Valor logrado]]&gt;=Tabla1152627[[#This Row],[Meta]],Tabla1152627[[#This Row],[Valor logrado]]&gt;0,Tabla1152627[[#This Row],[Meta]]&gt;0),"Sí","No")</f>
        <v>No</v>
      </c>
    </row>
    <row r="103" spans="1:10" x14ac:dyDescent="0.25">
      <c r="A103" s="1" t="s">
        <v>216</v>
      </c>
      <c r="B103" s="1" t="s">
        <v>221</v>
      </c>
      <c r="C103" s="1" t="s">
        <v>222</v>
      </c>
      <c r="D103">
        <v>90009</v>
      </c>
      <c r="E103" s="2" t="s">
        <v>13</v>
      </c>
      <c r="F103" s="4">
        <v>0.4</v>
      </c>
      <c r="J103" s="3" t="str">
        <f>IF(AND(Tabla1152627[[#This Row],[Valor logrado]]&gt;=Tabla1152627[[#This Row],[Meta]],Tabla1152627[[#This Row],[Valor logrado]]&gt;0,Tabla1152627[[#This Row],[Meta]]&gt;0),"Sí","No")</f>
        <v>No</v>
      </c>
    </row>
    <row r="104" spans="1:10" x14ac:dyDescent="0.25">
      <c r="A104" s="1" t="s">
        <v>216</v>
      </c>
      <c r="B104" s="1" t="s">
        <v>223</v>
      </c>
      <c r="C104" s="1" t="s">
        <v>224</v>
      </c>
      <c r="D104">
        <v>90002</v>
      </c>
      <c r="E104" s="2" t="s">
        <v>13</v>
      </c>
      <c r="F104" s="4">
        <v>0.6</v>
      </c>
      <c r="J104" s="3" t="str">
        <f>IF(AND(Tabla1152627[[#This Row],[Valor logrado]]&gt;=Tabla1152627[[#This Row],[Meta]],Tabla1152627[[#This Row],[Valor logrado]]&gt;0,Tabla1152627[[#This Row],[Meta]]&gt;0),"Sí","No")</f>
        <v>No</v>
      </c>
    </row>
    <row r="105" spans="1:10" x14ac:dyDescent="0.25">
      <c r="A105" s="1" t="s">
        <v>216</v>
      </c>
      <c r="B105" s="1" t="s">
        <v>225</v>
      </c>
      <c r="C105" s="1" t="s">
        <v>226</v>
      </c>
      <c r="D105">
        <v>90001</v>
      </c>
      <c r="E105" s="2" t="s">
        <v>13</v>
      </c>
      <c r="F105" s="4">
        <v>0.5</v>
      </c>
      <c r="J105" s="3" t="str">
        <f>IF(AND(Tabla1152627[[#This Row],[Valor logrado]]&gt;=Tabla1152627[[#This Row],[Meta]],Tabla1152627[[#This Row],[Valor logrado]]&gt;0,Tabla1152627[[#This Row],[Meta]]&gt;0),"Sí","No")</f>
        <v>No</v>
      </c>
    </row>
    <row r="106" spans="1:10" x14ac:dyDescent="0.25">
      <c r="A106" s="1" t="s">
        <v>216</v>
      </c>
      <c r="B106" s="1" t="s">
        <v>227</v>
      </c>
      <c r="C106" s="1" t="s">
        <v>228</v>
      </c>
      <c r="D106">
        <v>90006</v>
      </c>
      <c r="E106" s="2" t="s">
        <v>13</v>
      </c>
      <c r="F106" s="4">
        <v>0.4</v>
      </c>
      <c r="J106" s="3" t="str">
        <f>IF(AND(Tabla1152627[[#This Row],[Valor logrado]]&gt;=Tabla1152627[[#This Row],[Meta]],Tabla1152627[[#This Row],[Valor logrado]]&gt;0,Tabla1152627[[#This Row],[Meta]]&gt;0),"Sí","No")</f>
        <v>No</v>
      </c>
    </row>
    <row r="107" spans="1:10" x14ac:dyDescent="0.25">
      <c r="A107" s="1" t="s">
        <v>216</v>
      </c>
      <c r="B107" s="1" t="s">
        <v>229</v>
      </c>
      <c r="C107" s="1" t="s">
        <v>230</v>
      </c>
      <c r="D107">
        <v>90007</v>
      </c>
      <c r="E107" s="2" t="s">
        <v>13</v>
      </c>
      <c r="F107" s="4">
        <v>0.4</v>
      </c>
      <c r="J107" s="3" t="str">
        <f>IF(AND(Tabla1152627[[#This Row],[Valor logrado]]&gt;=Tabla1152627[[#This Row],[Meta]],Tabla1152627[[#This Row],[Valor logrado]]&gt;0,Tabla1152627[[#This Row],[Meta]]&gt;0),"Sí","No")</f>
        <v>No</v>
      </c>
    </row>
    <row r="108" spans="1:10" x14ac:dyDescent="0.25">
      <c r="A108" s="1" t="s">
        <v>216</v>
      </c>
      <c r="B108" s="1" t="s">
        <v>231</v>
      </c>
      <c r="C108" s="1" t="s">
        <v>232</v>
      </c>
      <c r="D108">
        <v>90004</v>
      </c>
      <c r="E108" s="2" t="s">
        <v>13</v>
      </c>
      <c r="F108" s="4">
        <v>0.4</v>
      </c>
      <c r="J108" s="3" t="str">
        <f>IF(AND(Tabla1152627[[#This Row],[Valor logrado]]&gt;=Tabla1152627[[#This Row],[Meta]],Tabla1152627[[#This Row],[Valor logrado]]&gt;0,Tabla1152627[[#This Row],[Meta]]&gt;0),"Sí","No")</f>
        <v>No</v>
      </c>
    </row>
    <row r="109" spans="1:10" x14ac:dyDescent="0.25">
      <c r="A109" s="1" t="s">
        <v>216</v>
      </c>
      <c r="B109" s="1" t="s">
        <v>233</v>
      </c>
      <c r="C109" s="1" t="s">
        <v>234</v>
      </c>
      <c r="D109">
        <v>90005</v>
      </c>
      <c r="E109" s="2" t="s">
        <v>13</v>
      </c>
      <c r="F109" s="4">
        <v>0.4</v>
      </c>
      <c r="J109" s="3" t="str">
        <f>IF(AND(Tabla1152627[[#This Row],[Valor logrado]]&gt;=Tabla1152627[[#This Row],[Meta]],Tabla1152627[[#This Row],[Valor logrado]]&gt;0,Tabla1152627[[#This Row],[Meta]]&gt;0),"Sí","No")</f>
        <v>No</v>
      </c>
    </row>
    <row r="110" spans="1:10" x14ac:dyDescent="0.25">
      <c r="A110" s="1" t="s">
        <v>235</v>
      </c>
      <c r="B110" s="1" t="s">
        <v>236</v>
      </c>
      <c r="C110" s="1" t="s">
        <v>237</v>
      </c>
      <c r="D110">
        <v>100000</v>
      </c>
      <c r="E110" s="2" t="s">
        <v>16</v>
      </c>
      <c r="F110" s="4">
        <v>0.5</v>
      </c>
      <c r="J110" s="3" t="str">
        <f>IF(AND(Tabla1152627[[#This Row],[Valor logrado]]&gt;=Tabla1152627[[#This Row],[Meta]],Tabla1152627[[#This Row],[Valor logrado]]&gt;0,Tabla1152627[[#This Row],[Meta]]&gt;0),"Sí","No")</f>
        <v>No</v>
      </c>
    </row>
    <row r="111" spans="1:10" x14ac:dyDescent="0.25">
      <c r="A111" s="1" t="s">
        <v>235</v>
      </c>
      <c r="B111" s="1" t="s">
        <v>238</v>
      </c>
      <c r="C111" s="1" t="s">
        <v>239</v>
      </c>
      <c r="D111">
        <v>100009</v>
      </c>
      <c r="E111" s="2" t="s">
        <v>13</v>
      </c>
      <c r="F111" s="4">
        <v>0.4</v>
      </c>
      <c r="J111" s="3" t="str">
        <f>IF(AND(Tabla1152627[[#This Row],[Valor logrado]]&gt;=Tabla1152627[[#This Row],[Meta]],Tabla1152627[[#This Row],[Valor logrado]]&gt;0,Tabla1152627[[#This Row],[Meta]]&gt;0),"Sí","No")</f>
        <v>No</v>
      </c>
    </row>
    <row r="112" spans="1:10" x14ac:dyDescent="0.25">
      <c r="A112" s="1" t="s">
        <v>235</v>
      </c>
      <c r="B112" s="1" t="s">
        <v>240</v>
      </c>
      <c r="C112" s="1" t="s">
        <v>241</v>
      </c>
      <c r="D112">
        <v>100008</v>
      </c>
      <c r="E112" s="2" t="s">
        <v>13</v>
      </c>
      <c r="F112" s="4">
        <v>0.6</v>
      </c>
      <c r="J112" s="3" t="str">
        <f>IF(AND(Tabla1152627[[#This Row],[Valor logrado]]&gt;=Tabla1152627[[#This Row],[Meta]],Tabla1152627[[#This Row],[Valor logrado]]&gt;0,Tabla1152627[[#This Row],[Meta]]&gt;0),"Sí","No")</f>
        <v>No</v>
      </c>
    </row>
    <row r="113" spans="1:10" x14ac:dyDescent="0.25">
      <c r="A113" s="1" t="s">
        <v>235</v>
      </c>
      <c r="B113" s="1" t="s">
        <v>242</v>
      </c>
      <c r="C113" s="1" t="s">
        <v>243</v>
      </c>
      <c r="D113">
        <v>100003</v>
      </c>
      <c r="E113" s="2" t="s">
        <v>13</v>
      </c>
      <c r="F113" s="4">
        <v>0.4</v>
      </c>
      <c r="J113" s="3" t="str">
        <f>IF(AND(Tabla1152627[[#This Row],[Valor logrado]]&gt;=Tabla1152627[[#This Row],[Meta]],Tabla1152627[[#This Row],[Valor logrado]]&gt;0,Tabla1152627[[#This Row],[Meta]]&gt;0),"Sí","No")</f>
        <v>No</v>
      </c>
    </row>
    <row r="114" spans="1:10" x14ac:dyDescent="0.25">
      <c r="A114" s="1" t="s">
        <v>235</v>
      </c>
      <c r="B114" s="1" t="s">
        <v>244</v>
      </c>
      <c r="C114" s="1" t="s">
        <v>245</v>
      </c>
      <c r="D114">
        <v>100010</v>
      </c>
      <c r="E114" s="2" t="s">
        <v>13</v>
      </c>
      <c r="F114" s="4">
        <v>0.4</v>
      </c>
      <c r="J114" s="3" t="str">
        <f>IF(AND(Tabla1152627[[#This Row],[Valor logrado]]&gt;=Tabla1152627[[#This Row],[Meta]],Tabla1152627[[#This Row],[Valor logrado]]&gt;0,Tabla1152627[[#This Row],[Meta]]&gt;0),"Sí","No")</f>
        <v>No</v>
      </c>
    </row>
    <row r="115" spans="1:10" x14ac:dyDescent="0.25">
      <c r="A115" s="1" t="s">
        <v>235</v>
      </c>
      <c r="B115" s="1" t="s">
        <v>246</v>
      </c>
      <c r="C115" s="1" t="s">
        <v>247</v>
      </c>
      <c r="D115">
        <v>100007</v>
      </c>
      <c r="E115" s="2" t="s">
        <v>13</v>
      </c>
      <c r="F115" s="4">
        <v>0.4</v>
      </c>
      <c r="J115" s="3" t="str">
        <f>IF(AND(Tabla1152627[[#This Row],[Valor logrado]]&gt;=Tabla1152627[[#This Row],[Meta]],Tabla1152627[[#This Row],[Valor logrado]]&gt;0,Tabla1152627[[#This Row],[Meta]]&gt;0),"Sí","No")</f>
        <v>No</v>
      </c>
    </row>
    <row r="116" spans="1:10" x14ac:dyDescent="0.25">
      <c r="A116" s="1" t="s">
        <v>235</v>
      </c>
      <c r="B116" s="1" t="s">
        <v>248</v>
      </c>
      <c r="C116" s="1" t="s">
        <v>249</v>
      </c>
      <c r="D116">
        <v>100011</v>
      </c>
      <c r="E116" s="2" t="s">
        <v>13</v>
      </c>
      <c r="F116" s="4">
        <v>0.4</v>
      </c>
      <c r="J116" s="3" t="str">
        <f>IF(AND(Tabla1152627[[#This Row],[Valor logrado]]&gt;=Tabla1152627[[#This Row],[Meta]],Tabla1152627[[#This Row],[Valor logrado]]&gt;0,Tabla1152627[[#This Row],[Meta]]&gt;0),"Sí","No")</f>
        <v>No</v>
      </c>
    </row>
    <row r="117" spans="1:10" x14ac:dyDescent="0.25">
      <c r="A117" s="1" t="s">
        <v>235</v>
      </c>
      <c r="B117" s="1" t="s">
        <v>250</v>
      </c>
      <c r="C117" s="1" t="s">
        <v>251</v>
      </c>
      <c r="D117">
        <v>100006</v>
      </c>
      <c r="E117" s="2" t="s">
        <v>13</v>
      </c>
      <c r="F117" s="4">
        <v>0.4</v>
      </c>
      <c r="J117" s="3" t="str">
        <f>IF(AND(Tabla1152627[[#This Row],[Valor logrado]]&gt;=Tabla1152627[[#This Row],[Meta]],Tabla1152627[[#This Row],[Valor logrado]]&gt;0,Tabla1152627[[#This Row],[Meta]]&gt;0),"Sí","No")</f>
        <v>No</v>
      </c>
    </row>
    <row r="118" spans="1:10" x14ac:dyDescent="0.25">
      <c r="A118" s="1" t="s">
        <v>235</v>
      </c>
      <c r="B118" s="1" t="s">
        <v>252</v>
      </c>
      <c r="C118" s="1" t="s">
        <v>253</v>
      </c>
      <c r="D118">
        <v>100002</v>
      </c>
      <c r="E118" s="2" t="s">
        <v>13</v>
      </c>
      <c r="F118" s="4">
        <v>0.4</v>
      </c>
      <c r="J118" s="3" t="str">
        <f>IF(AND(Tabla1152627[[#This Row],[Valor logrado]]&gt;=Tabla1152627[[#This Row],[Meta]],Tabla1152627[[#This Row],[Valor logrado]]&gt;0,Tabla1152627[[#This Row],[Meta]]&gt;0),"Sí","No")</f>
        <v>No</v>
      </c>
    </row>
    <row r="119" spans="1:10" x14ac:dyDescent="0.25">
      <c r="A119" s="1" t="s">
        <v>235</v>
      </c>
      <c r="B119" s="1" t="s">
        <v>254</v>
      </c>
      <c r="C119" s="1" t="s">
        <v>255</v>
      </c>
      <c r="D119">
        <v>100004</v>
      </c>
      <c r="E119" s="2" t="s">
        <v>13</v>
      </c>
      <c r="F119" s="4">
        <v>0.4</v>
      </c>
      <c r="J119" s="3" t="str">
        <f>IF(AND(Tabla1152627[[#This Row],[Valor logrado]]&gt;=Tabla1152627[[#This Row],[Meta]],Tabla1152627[[#This Row],[Valor logrado]]&gt;0,Tabla1152627[[#This Row],[Meta]]&gt;0),"Sí","No")</f>
        <v>No</v>
      </c>
    </row>
    <row r="120" spans="1:10" x14ac:dyDescent="0.25">
      <c r="A120" s="1" t="s">
        <v>235</v>
      </c>
      <c r="B120" s="1" t="s">
        <v>256</v>
      </c>
      <c r="C120" s="1" t="s">
        <v>257</v>
      </c>
      <c r="D120">
        <v>100005</v>
      </c>
      <c r="E120" s="2" t="s">
        <v>13</v>
      </c>
      <c r="F120" s="4">
        <v>0.4</v>
      </c>
      <c r="J120" s="3" t="str">
        <f>IF(AND(Tabla1152627[[#This Row],[Valor logrado]]&gt;=Tabla1152627[[#This Row],[Meta]],Tabla1152627[[#This Row],[Valor logrado]]&gt;0,Tabla1152627[[#This Row],[Meta]]&gt;0),"Sí","No")</f>
        <v>No</v>
      </c>
    </row>
    <row r="121" spans="1:10" x14ac:dyDescent="0.25">
      <c r="A121" s="1" t="s">
        <v>235</v>
      </c>
      <c r="B121" s="1" t="s">
        <v>258</v>
      </c>
      <c r="C121" s="1" t="s">
        <v>259</v>
      </c>
      <c r="D121">
        <v>100001</v>
      </c>
      <c r="E121" s="2" t="s">
        <v>13</v>
      </c>
      <c r="F121" s="4">
        <v>0.6</v>
      </c>
      <c r="J121" s="3" t="str">
        <f>IF(AND(Tabla1152627[[#This Row],[Valor logrado]]&gt;=Tabla1152627[[#This Row],[Meta]],Tabla1152627[[#This Row],[Valor logrado]]&gt;0,Tabla1152627[[#This Row],[Meta]]&gt;0),"Sí","No")</f>
        <v>No</v>
      </c>
    </row>
    <row r="122" spans="1:10" x14ac:dyDescent="0.25">
      <c r="A122" s="1" t="s">
        <v>260</v>
      </c>
      <c r="B122" s="1" t="s">
        <v>261</v>
      </c>
      <c r="C122" s="1" t="s">
        <v>262</v>
      </c>
      <c r="D122">
        <v>110000</v>
      </c>
      <c r="E122" s="2" t="s">
        <v>16</v>
      </c>
      <c r="F122" s="4">
        <v>0.56000000000000005</v>
      </c>
      <c r="J122" s="3" t="str">
        <f>IF(AND(Tabla1152627[[#This Row],[Valor logrado]]&gt;=Tabla1152627[[#This Row],[Meta]],Tabla1152627[[#This Row],[Valor logrado]]&gt;0,Tabla1152627[[#This Row],[Meta]]&gt;0),"Sí","No")</f>
        <v>No</v>
      </c>
    </row>
    <row r="123" spans="1:10" x14ac:dyDescent="0.25">
      <c r="A123" s="1" t="s">
        <v>260</v>
      </c>
      <c r="B123" s="1" t="s">
        <v>261</v>
      </c>
      <c r="C123" s="1" t="s">
        <v>263</v>
      </c>
      <c r="D123">
        <v>110001</v>
      </c>
      <c r="E123" s="2" t="s">
        <v>33</v>
      </c>
      <c r="F123" s="4" t="s">
        <v>17</v>
      </c>
      <c r="J123" s="3" t="str">
        <f>IF(AND(Tabla1152627[[#This Row],[Valor logrado]]&gt;=Tabla1152627[[#This Row],[Meta]],Tabla1152627[[#This Row],[Valor logrado]]&gt;0,Tabla1152627[[#This Row],[Meta]]&gt;0),"Sí","No")</f>
        <v>No</v>
      </c>
    </row>
    <row r="124" spans="1:10" x14ac:dyDescent="0.25">
      <c r="A124" s="1" t="s">
        <v>260</v>
      </c>
      <c r="B124" s="1" t="s">
        <v>264</v>
      </c>
      <c r="C124" s="1" t="s">
        <v>265</v>
      </c>
      <c r="D124">
        <v>110002</v>
      </c>
      <c r="E124" s="2" t="s">
        <v>13</v>
      </c>
      <c r="F124" s="4">
        <v>0.6</v>
      </c>
      <c r="J124" s="3" t="str">
        <f>IF(AND(Tabla1152627[[#This Row],[Valor logrado]]&gt;=Tabla1152627[[#This Row],[Meta]],Tabla1152627[[#This Row],[Valor logrado]]&gt;0,Tabla1152627[[#This Row],[Meta]]&gt;0),"Sí","No")</f>
        <v>No</v>
      </c>
    </row>
    <row r="125" spans="1:10" x14ac:dyDescent="0.25">
      <c r="A125" s="1" t="s">
        <v>260</v>
      </c>
      <c r="B125" s="1" t="s">
        <v>266</v>
      </c>
      <c r="C125" s="1" t="s">
        <v>267</v>
      </c>
      <c r="D125">
        <v>110003</v>
      </c>
      <c r="E125" s="2" t="s">
        <v>13</v>
      </c>
      <c r="F125" s="4">
        <v>0.6</v>
      </c>
      <c r="J125" s="3" t="str">
        <f>IF(AND(Tabla1152627[[#This Row],[Valor logrado]]&gt;=Tabla1152627[[#This Row],[Meta]],Tabla1152627[[#This Row],[Valor logrado]]&gt;0,Tabla1152627[[#This Row],[Meta]]&gt;0),"Sí","No")</f>
        <v>No</v>
      </c>
    </row>
    <row r="126" spans="1:10" x14ac:dyDescent="0.25">
      <c r="A126" s="1" t="s">
        <v>260</v>
      </c>
      <c r="B126" s="1" t="s">
        <v>268</v>
      </c>
      <c r="C126" s="1" t="s">
        <v>269</v>
      </c>
      <c r="D126">
        <v>110005</v>
      </c>
      <c r="E126" s="2" t="s">
        <v>13</v>
      </c>
      <c r="F126" s="4">
        <v>0.6</v>
      </c>
      <c r="J126" s="3" t="str">
        <f>IF(AND(Tabla1152627[[#This Row],[Valor logrado]]&gt;=Tabla1152627[[#This Row],[Meta]],Tabla1152627[[#This Row],[Valor logrado]]&gt;0,Tabla1152627[[#This Row],[Meta]]&gt;0),"Sí","No")</f>
        <v>No</v>
      </c>
    </row>
    <row r="127" spans="1:10" x14ac:dyDescent="0.25">
      <c r="A127" s="1" t="s">
        <v>260</v>
      </c>
      <c r="B127" s="1" t="s">
        <v>270</v>
      </c>
      <c r="C127" s="1" t="s">
        <v>271</v>
      </c>
      <c r="D127">
        <v>110004</v>
      </c>
      <c r="E127" s="2" t="s">
        <v>13</v>
      </c>
      <c r="F127" s="4">
        <v>0.6</v>
      </c>
      <c r="J127" s="3" t="str">
        <f>IF(AND(Tabla1152627[[#This Row],[Valor logrado]]&gt;=Tabla1152627[[#This Row],[Meta]],Tabla1152627[[#This Row],[Valor logrado]]&gt;0,Tabla1152627[[#This Row],[Meta]]&gt;0),"Sí","No")</f>
        <v>No</v>
      </c>
    </row>
    <row r="128" spans="1:10" x14ac:dyDescent="0.25">
      <c r="A128" s="1" t="s">
        <v>272</v>
      </c>
      <c r="B128" s="1" t="s">
        <v>273</v>
      </c>
      <c r="C128" s="1" t="s">
        <v>274</v>
      </c>
      <c r="D128">
        <v>120000</v>
      </c>
      <c r="E128" s="2" t="s">
        <v>16</v>
      </c>
      <c r="F128" s="4">
        <v>0.52</v>
      </c>
      <c r="J128" s="3" t="str">
        <f>IF(AND(Tabla1152627[[#This Row],[Valor logrado]]&gt;=Tabla1152627[[#This Row],[Meta]],Tabla1152627[[#This Row],[Valor logrado]]&gt;0,Tabla1152627[[#This Row],[Meta]]&gt;0),"Sí","No")</f>
        <v>No</v>
      </c>
    </row>
    <row r="129" spans="1:10" x14ac:dyDescent="0.25">
      <c r="A129" s="1" t="s">
        <v>272</v>
      </c>
      <c r="B129" s="1" t="s">
        <v>275</v>
      </c>
      <c r="C129" s="1" t="s">
        <v>276</v>
      </c>
      <c r="D129">
        <v>120008</v>
      </c>
      <c r="E129" s="2" t="s">
        <v>13</v>
      </c>
      <c r="F129" s="4">
        <v>0.6</v>
      </c>
      <c r="J129" s="3" t="str">
        <f>IF(AND(Tabla1152627[[#This Row],[Valor logrado]]&gt;=Tabla1152627[[#This Row],[Meta]],Tabla1152627[[#This Row],[Valor logrado]]&gt;0,Tabla1152627[[#This Row],[Meta]]&gt;0),"Sí","No")</f>
        <v>No</v>
      </c>
    </row>
    <row r="130" spans="1:10" x14ac:dyDescent="0.25">
      <c r="A130" s="1" t="s">
        <v>272</v>
      </c>
      <c r="B130" s="1" t="s">
        <v>277</v>
      </c>
      <c r="C130" s="1" t="s">
        <v>278</v>
      </c>
      <c r="D130">
        <v>120007</v>
      </c>
      <c r="E130" s="2" t="s">
        <v>13</v>
      </c>
      <c r="F130" s="4">
        <v>0.4</v>
      </c>
      <c r="J130" s="3" t="str">
        <f>IF(AND(Tabla1152627[[#This Row],[Valor logrado]]&gt;=Tabla1152627[[#This Row],[Meta]],Tabla1152627[[#This Row],[Valor logrado]]&gt;0,Tabla1152627[[#This Row],[Meta]]&gt;0),"Sí","No")</f>
        <v>No</v>
      </c>
    </row>
    <row r="131" spans="1:10" x14ac:dyDescent="0.25">
      <c r="A131" s="1" t="s">
        <v>272</v>
      </c>
      <c r="B131" s="1" t="s">
        <v>277</v>
      </c>
      <c r="C131" s="1" t="s">
        <v>279</v>
      </c>
      <c r="D131">
        <v>120014</v>
      </c>
      <c r="E131" s="2" t="s">
        <v>33</v>
      </c>
      <c r="F131" s="4" t="s">
        <v>17</v>
      </c>
      <c r="J131" s="3" t="str">
        <f>IF(AND(Tabla1152627[[#This Row],[Valor logrado]]&gt;=Tabla1152627[[#This Row],[Meta]],Tabla1152627[[#This Row],[Valor logrado]]&gt;0,Tabla1152627[[#This Row],[Meta]]&gt;0),"Sí","No")</f>
        <v>No</v>
      </c>
    </row>
    <row r="132" spans="1:10" x14ac:dyDescent="0.25">
      <c r="A132" s="1" t="s">
        <v>272</v>
      </c>
      <c r="B132" s="1" t="s">
        <v>280</v>
      </c>
      <c r="C132" s="1" t="s">
        <v>281</v>
      </c>
      <c r="D132">
        <v>120004</v>
      </c>
      <c r="E132" s="2" t="s">
        <v>13</v>
      </c>
      <c r="F132" s="4">
        <v>0.6</v>
      </c>
      <c r="J132" s="3" t="str">
        <f>IF(AND(Tabla1152627[[#This Row],[Valor logrado]]&gt;=Tabla1152627[[#This Row],[Meta]],Tabla1152627[[#This Row],[Valor logrado]]&gt;0,Tabla1152627[[#This Row],[Meta]]&gt;0),"Sí","No")</f>
        <v>No</v>
      </c>
    </row>
    <row r="133" spans="1:10" x14ac:dyDescent="0.25">
      <c r="A133" s="1" t="s">
        <v>272</v>
      </c>
      <c r="B133" s="1" t="s">
        <v>282</v>
      </c>
      <c r="C133" s="1" t="s">
        <v>283</v>
      </c>
      <c r="D133">
        <v>120001</v>
      </c>
      <c r="E133" s="2" t="s">
        <v>13</v>
      </c>
      <c r="F133" s="4">
        <v>0.5</v>
      </c>
      <c r="J133" s="3" t="str">
        <f>IF(AND(Tabla1152627[[#This Row],[Valor logrado]]&gt;=Tabla1152627[[#This Row],[Meta]],Tabla1152627[[#This Row],[Valor logrado]]&gt;0,Tabla1152627[[#This Row],[Meta]]&gt;0),"Sí","No")</f>
        <v>No</v>
      </c>
    </row>
    <row r="134" spans="1:10" x14ac:dyDescent="0.25">
      <c r="A134" s="1" t="s">
        <v>272</v>
      </c>
      <c r="B134" s="1" t="s">
        <v>284</v>
      </c>
      <c r="C134" s="1" t="s">
        <v>285</v>
      </c>
      <c r="D134">
        <v>120003</v>
      </c>
      <c r="E134" s="2" t="s">
        <v>13</v>
      </c>
      <c r="F134" s="4">
        <v>0.6</v>
      </c>
      <c r="J134" s="3" t="str">
        <f>IF(AND(Tabla1152627[[#This Row],[Valor logrado]]&gt;=Tabla1152627[[#This Row],[Meta]],Tabla1152627[[#This Row],[Valor logrado]]&gt;0,Tabla1152627[[#This Row],[Meta]]&gt;0),"Sí","No")</f>
        <v>No</v>
      </c>
    </row>
    <row r="135" spans="1:10" x14ac:dyDescent="0.25">
      <c r="A135" s="1" t="s">
        <v>272</v>
      </c>
      <c r="B135" s="1" t="s">
        <v>286</v>
      </c>
      <c r="C135" s="1" t="s">
        <v>287</v>
      </c>
      <c r="D135">
        <v>120002</v>
      </c>
      <c r="E135" s="2" t="s">
        <v>13</v>
      </c>
      <c r="F135" s="4">
        <v>0.6</v>
      </c>
      <c r="J135" s="3" t="str">
        <f>IF(AND(Tabla1152627[[#This Row],[Valor logrado]]&gt;=Tabla1152627[[#This Row],[Meta]],Tabla1152627[[#This Row],[Valor logrado]]&gt;0,Tabla1152627[[#This Row],[Meta]]&gt;0),"Sí","No")</f>
        <v>No</v>
      </c>
    </row>
    <row r="136" spans="1:10" x14ac:dyDescent="0.25">
      <c r="A136" s="1" t="s">
        <v>272</v>
      </c>
      <c r="B136" s="1" t="s">
        <v>288</v>
      </c>
      <c r="C136" s="1" t="s">
        <v>289</v>
      </c>
      <c r="D136">
        <v>120005</v>
      </c>
      <c r="E136" s="2" t="s">
        <v>13</v>
      </c>
      <c r="F136" s="4">
        <v>0.6</v>
      </c>
      <c r="J136" s="3" t="str">
        <f>IF(AND(Tabla1152627[[#This Row],[Valor logrado]]&gt;=Tabla1152627[[#This Row],[Meta]],Tabla1152627[[#This Row],[Valor logrado]]&gt;0,Tabla1152627[[#This Row],[Meta]]&gt;0),"Sí","No")</f>
        <v>No</v>
      </c>
    </row>
    <row r="137" spans="1:10" x14ac:dyDescent="0.25">
      <c r="A137" s="1" t="s">
        <v>272</v>
      </c>
      <c r="B137" s="1" t="s">
        <v>290</v>
      </c>
      <c r="C137" s="1" t="s">
        <v>291</v>
      </c>
      <c r="D137">
        <v>120009</v>
      </c>
      <c r="E137" s="2" t="s">
        <v>13</v>
      </c>
      <c r="F137" s="4">
        <v>0.6</v>
      </c>
      <c r="J137" s="3" t="str">
        <f>IF(AND(Tabla1152627[[#This Row],[Valor logrado]]&gt;=Tabla1152627[[#This Row],[Meta]],Tabla1152627[[#This Row],[Valor logrado]]&gt;0,Tabla1152627[[#This Row],[Meta]]&gt;0),"Sí","No")</f>
        <v>No</v>
      </c>
    </row>
    <row r="138" spans="1:10" x14ac:dyDescent="0.25">
      <c r="A138" s="1" t="s">
        <v>272</v>
      </c>
      <c r="B138" s="1" t="s">
        <v>292</v>
      </c>
      <c r="C138" s="1" t="s">
        <v>293</v>
      </c>
      <c r="D138">
        <v>120006</v>
      </c>
      <c r="E138" s="2" t="s">
        <v>13</v>
      </c>
      <c r="F138" s="4">
        <v>0.6</v>
      </c>
      <c r="J138" s="3" t="str">
        <f>IF(AND(Tabla1152627[[#This Row],[Valor logrado]]&gt;=Tabla1152627[[#This Row],[Meta]],Tabla1152627[[#This Row],[Valor logrado]]&gt;0,Tabla1152627[[#This Row],[Meta]]&gt;0),"Sí","No")</f>
        <v>No</v>
      </c>
    </row>
    <row r="139" spans="1:10" x14ac:dyDescent="0.25">
      <c r="A139" s="1" t="s">
        <v>272</v>
      </c>
      <c r="B139" s="1" t="s">
        <v>294</v>
      </c>
      <c r="C139" s="1" t="s">
        <v>295</v>
      </c>
      <c r="D139">
        <v>120011</v>
      </c>
      <c r="E139" s="2" t="s">
        <v>13</v>
      </c>
      <c r="F139" s="4">
        <v>0.6</v>
      </c>
      <c r="J139" s="3" t="str">
        <f>IF(AND(Tabla1152627[[#This Row],[Valor logrado]]&gt;=Tabla1152627[[#This Row],[Meta]],Tabla1152627[[#This Row],[Valor logrado]]&gt;0,Tabla1152627[[#This Row],[Meta]]&gt;0),"Sí","No")</f>
        <v>No</v>
      </c>
    </row>
    <row r="140" spans="1:10" x14ac:dyDescent="0.25">
      <c r="A140" s="1" t="s">
        <v>272</v>
      </c>
      <c r="B140" s="1" t="s">
        <v>296</v>
      </c>
      <c r="C140" s="1" t="s">
        <v>297</v>
      </c>
      <c r="D140">
        <v>120010</v>
      </c>
      <c r="E140" s="2" t="s">
        <v>13</v>
      </c>
      <c r="F140" s="4">
        <v>0.4</v>
      </c>
      <c r="J140" s="3" t="str">
        <f>IF(AND(Tabla1152627[[#This Row],[Valor logrado]]&gt;=Tabla1152627[[#This Row],[Meta]],Tabla1152627[[#This Row],[Valor logrado]]&gt;0,Tabla1152627[[#This Row],[Meta]]&gt;0),"Sí","No")</f>
        <v>No</v>
      </c>
    </row>
    <row r="141" spans="1:10" x14ac:dyDescent="0.25">
      <c r="A141" s="1" t="s">
        <v>272</v>
      </c>
      <c r="B141" s="1" t="s">
        <v>298</v>
      </c>
      <c r="C141" s="1" t="s">
        <v>299</v>
      </c>
      <c r="D141">
        <v>120012</v>
      </c>
      <c r="E141" s="2" t="s">
        <v>13</v>
      </c>
      <c r="F141" s="4">
        <v>0.4</v>
      </c>
      <c r="J141" s="3" t="str">
        <f>IF(AND(Tabla1152627[[#This Row],[Valor logrado]]&gt;=Tabla1152627[[#This Row],[Meta]],Tabla1152627[[#This Row],[Valor logrado]]&gt;0,Tabla1152627[[#This Row],[Meta]]&gt;0),"Sí","No")</f>
        <v>No</v>
      </c>
    </row>
    <row r="142" spans="1:10" x14ac:dyDescent="0.25">
      <c r="A142" s="1" t="s">
        <v>300</v>
      </c>
      <c r="B142" s="1" t="s">
        <v>301</v>
      </c>
      <c r="C142" s="1" t="s">
        <v>302</v>
      </c>
      <c r="D142">
        <v>130000</v>
      </c>
      <c r="E142" s="2" t="s">
        <v>91</v>
      </c>
      <c r="F142" s="4">
        <v>0.51</v>
      </c>
      <c r="J142" s="3" t="str">
        <f>IF(AND(Tabla1152627[[#This Row],[Valor logrado]]&gt;=Tabla1152627[[#This Row],[Meta]],Tabla1152627[[#This Row],[Valor logrado]]&gt;0,Tabla1152627[[#This Row],[Meta]]&gt;0),"Sí","No")</f>
        <v>No</v>
      </c>
    </row>
    <row r="143" spans="1:10" x14ac:dyDescent="0.25">
      <c r="A143" s="1" t="s">
        <v>300</v>
      </c>
      <c r="B143" s="1" t="s">
        <v>303</v>
      </c>
      <c r="C143" s="1" t="s">
        <v>304</v>
      </c>
      <c r="D143">
        <v>130005</v>
      </c>
      <c r="E143" s="2" t="s">
        <v>13</v>
      </c>
      <c r="F143" s="4">
        <v>0.6</v>
      </c>
      <c r="J143" s="3" t="str">
        <f>IF(AND(Tabla1152627[[#This Row],[Valor logrado]]&gt;=Tabla1152627[[#This Row],[Meta]],Tabla1152627[[#This Row],[Valor logrado]]&gt;0,Tabla1152627[[#This Row],[Meta]]&gt;0),"Sí","No")</f>
        <v>No</v>
      </c>
    </row>
    <row r="144" spans="1:10" x14ac:dyDescent="0.25">
      <c r="A144" s="1" t="s">
        <v>300</v>
      </c>
      <c r="B144" s="1" t="s">
        <v>305</v>
      </c>
      <c r="C144" s="1" t="s">
        <v>306</v>
      </c>
      <c r="D144">
        <v>130008</v>
      </c>
      <c r="E144" s="2" t="s">
        <v>13</v>
      </c>
      <c r="F144" s="4">
        <v>0.6</v>
      </c>
      <c r="J144" s="3" t="str">
        <f>IF(AND(Tabla1152627[[#This Row],[Valor logrado]]&gt;=Tabla1152627[[#This Row],[Meta]],Tabla1152627[[#This Row],[Valor logrado]]&gt;0,Tabla1152627[[#This Row],[Meta]]&gt;0),"Sí","No")</f>
        <v>No</v>
      </c>
    </row>
    <row r="145" spans="1:10" x14ac:dyDescent="0.25">
      <c r="A145" s="1" t="s">
        <v>300</v>
      </c>
      <c r="B145" s="1" t="s">
        <v>307</v>
      </c>
      <c r="C145" s="1" t="s">
        <v>308</v>
      </c>
      <c r="D145">
        <v>130003</v>
      </c>
      <c r="E145" s="2" t="s">
        <v>13</v>
      </c>
      <c r="F145" s="4">
        <v>0.6</v>
      </c>
      <c r="J145" s="3" t="str">
        <f>IF(AND(Tabla1152627[[#This Row],[Valor logrado]]&gt;=Tabla1152627[[#This Row],[Meta]],Tabla1152627[[#This Row],[Valor logrado]]&gt;0,Tabla1152627[[#This Row],[Meta]]&gt;0),"Sí","No")</f>
        <v>No</v>
      </c>
    </row>
    <row r="146" spans="1:10" x14ac:dyDescent="0.25">
      <c r="A146" s="1" t="s">
        <v>300</v>
      </c>
      <c r="B146" s="1" t="s">
        <v>309</v>
      </c>
      <c r="C146" s="1" t="s">
        <v>310</v>
      </c>
      <c r="D146">
        <v>130012</v>
      </c>
      <c r="E146" s="2" t="s">
        <v>13</v>
      </c>
      <c r="F146" s="4">
        <v>0.4</v>
      </c>
      <c r="J146" s="3" t="str">
        <f>IF(AND(Tabla1152627[[#This Row],[Valor logrado]]&gt;=Tabla1152627[[#This Row],[Meta]],Tabla1152627[[#This Row],[Valor logrado]]&gt;0,Tabla1152627[[#This Row],[Meta]]&gt;0),"Sí","No")</f>
        <v>No</v>
      </c>
    </row>
    <row r="147" spans="1:10" x14ac:dyDescent="0.25">
      <c r="A147" s="1" t="s">
        <v>300</v>
      </c>
      <c r="B147" s="1" t="s">
        <v>311</v>
      </c>
      <c r="C147" s="1" t="s">
        <v>312</v>
      </c>
      <c r="D147">
        <v>130007</v>
      </c>
      <c r="E147" s="2" t="s">
        <v>13</v>
      </c>
      <c r="F147" s="4">
        <v>0.4</v>
      </c>
      <c r="J147" s="3" t="str">
        <f>IF(AND(Tabla1152627[[#This Row],[Valor logrado]]&gt;=Tabla1152627[[#This Row],[Meta]],Tabla1152627[[#This Row],[Valor logrado]]&gt;0,Tabla1152627[[#This Row],[Meta]]&gt;0),"Sí","No")</f>
        <v>No</v>
      </c>
    </row>
    <row r="148" spans="1:10" x14ac:dyDescent="0.25">
      <c r="A148" s="1" t="s">
        <v>300</v>
      </c>
      <c r="B148" s="1" t="s">
        <v>313</v>
      </c>
      <c r="C148" s="1" t="s">
        <v>314</v>
      </c>
      <c r="D148">
        <v>130011</v>
      </c>
      <c r="E148" s="2" t="s">
        <v>13</v>
      </c>
      <c r="F148" s="4">
        <v>0.4</v>
      </c>
      <c r="J148" s="3" t="str">
        <f>IF(AND(Tabla1152627[[#This Row],[Valor logrado]]&gt;=Tabla1152627[[#This Row],[Meta]],Tabla1152627[[#This Row],[Valor logrado]]&gt;0,Tabla1152627[[#This Row],[Meta]]&gt;0),"Sí","No")</f>
        <v>No</v>
      </c>
    </row>
    <row r="149" spans="1:10" x14ac:dyDescent="0.25">
      <c r="A149" s="1" t="s">
        <v>300</v>
      </c>
      <c r="B149" s="1" t="s">
        <v>315</v>
      </c>
      <c r="C149" s="1" t="s">
        <v>316</v>
      </c>
      <c r="D149">
        <v>130010</v>
      </c>
      <c r="E149" s="2" t="s">
        <v>13</v>
      </c>
      <c r="F149" s="4">
        <v>0.4</v>
      </c>
      <c r="J149" s="3" t="str">
        <f>IF(AND(Tabla1152627[[#This Row],[Valor logrado]]&gt;=Tabla1152627[[#This Row],[Meta]],Tabla1152627[[#This Row],[Valor logrado]]&gt;0,Tabla1152627[[#This Row],[Meta]]&gt;0),"Sí","No")</f>
        <v>No</v>
      </c>
    </row>
    <row r="150" spans="1:10" x14ac:dyDescent="0.25">
      <c r="A150" s="1" t="s">
        <v>300</v>
      </c>
      <c r="B150" s="1" t="s">
        <v>317</v>
      </c>
      <c r="C150" s="1" t="s">
        <v>318</v>
      </c>
      <c r="D150">
        <v>130009</v>
      </c>
      <c r="E150" s="2" t="s">
        <v>13</v>
      </c>
      <c r="F150" s="4">
        <v>0.4</v>
      </c>
      <c r="J150" s="3" t="str">
        <f>IF(AND(Tabla1152627[[#This Row],[Valor logrado]]&gt;=Tabla1152627[[#This Row],[Meta]],Tabla1152627[[#This Row],[Valor logrado]]&gt;0,Tabla1152627[[#This Row],[Meta]]&gt;0),"Sí","No")</f>
        <v>No</v>
      </c>
    </row>
    <row r="151" spans="1:10" x14ac:dyDescent="0.25">
      <c r="A151" s="1" t="s">
        <v>300</v>
      </c>
      <c r="B151" s="1" t="s">
        <v>319</v>
      </c>
      <c r="C151" s="1" t="s">
        <v>320</v>
      </c>
      <c r="D151">
        <v>130004</v>
      </c>
      <c r="E151" s="2" t="s">
        <v>13</v>
      </c>
      <c r="F151" s="4">
        <v>0.4</v>
      </c>
      <c r="J151" s="3" t="str">
        <f>IF(AND(Tabla1152627[[#This Row],[Valor logrado]]&gt;=Tabla1152627[[#This Row],[Meta]],Tabla1152627[[#This Row],[Valor logrado]]&gt;0,Tabla1152627[[#This Row],[Meta]]&gt;0),"Sí","No")</f>
        <v>No</v>
      </c>
    </row>
    <row r="152" spans="1:10" x14ac:dyDescent="0.25">
      <c r="A152" s="1" t="s">
        <v>300</v>
      </c>
      <c r="B152" s="1" t="s">
        <v>321</v>
      </c>
      <c r="C152" s="1" t="s">
        <v>322</v>
      </c>
      <c r="D152">
        <v>130006</v>
      </c>
      <c r="E152" s="2" t="s">
        <v>13</v>
      </c>
      <c r="F152" s="4">
        <v>0.4</v>
      </c>
      <c r="J152" s="3" t="str">
        <f>IF(AND(Tabla1152627[[#This Row],[Valor logrado]]&gt;=Tabla1152627[[#This Row],[Meta]],Tabla1152627[[#This Row],[Valor logrado]]&gt;0,Tabla1152627[[#This Row],[Meta]]&gt;0),"Sí","No")</f>
        <v>No</v>
      </c>
    </row>
    <row r="153" spans="1:10" x14ac:dyDescent="0.25">
      <c r="A153" s="1" t="s">
        <v>300</v>
      </c>
      <c r="B153" s="1" t="s">
        <v>323</v>
      </c>
      <c r="C153" s="1" t="s">
        <v>324</v>
      </c>
      <c r="D153">
        <v>130002</v>
      </c>
      <c r="E153" s="2" t="s">
        <v>13</v>
      </c>
      <c r="F153" s="4">
        <v>0.6</v>
      </c>
      <c r="J153" s="3" t="str">
        <f>IF(AND(Tabla1152627[[#This Row],[Valor logrado]]&gt;=Tabla1152627[[#This Row],[Meta]],Tabla1152627[[#This Row],[Valor logrado]]&gt;0,Tabla1152627[[#This Row],[Meta]]&gt;0),"Sí","No")</f>
        <v>No</v>
      </c>
    </row>
    <row r="154" spans="1:10" x14ac:dyDescent="0.25">
      <c r="A154" s="1" t="s">
        <v>300</v>
      </c>
      <c r="B154" s="1" t="s">
        <v>325</v>
      </c>
      <c r="C154" s="1" t="s">
        <v>326</v>
      </c>
      <c r="D154">
        <v>130014</v>
      </c>
      <c r="E154" s="2" t="s">
        <v>13</v>
      </c>
      <c r="F154" s="4">
        <v>0.6</v>
      </c>
      <c r="J154" s="3" t="str">
        <f>IF(AND(Tabla1152627[[#This Row],[Valor logrado]]&gt;=Tabla1152627[[#This Row],[Meta]],Tabla1152627[[#This Row],[Valor logrado]]&gt;0,Tabla1152627[[#This Row],[Meta]]&gt;0),"Sí","No")</f>
        <v>No</v>
      </c>
    </row>
    <row r="155" spans="1:10" x14ac:dyDescent="0.25">
      <c r="A155" s="1" t="s">
        <v>300</v>
      </c>
      <c r="B155" s="1" t="s">
        <v>327</v>
      </c>
      <c r="C155" s="1" t="s">
        <v>328</v>
      </c>
      <c r="D155">
        <v>130015</v>
      </c>
      <c r="E155" s="2" t="s">
        <v>13</v>
      </c>
      <c r="F155" s="4">
        <v>0.6</v>
      </c>
      <c r="J155" s="3" t="str">
        <f>IF(AND(Tabla1152627[[#This Row],[Valor logrado]]&gt;=Tabla1152627[[#This Row],[Meta]],Tabla1152627[[#This Row],[Valor logrado]]&gt;0,Tabla1152627[[#This Row],[Meta]]&gt;0),"Sí","No")</f>
        <v>No</v>
      </c>
    </row>
    <row r="156" spans="1:10" x14ac:dyDescent="0.25">
      <c r="A156" s="1" t="s">
        <v>300</v>
      </c>
      <c r="B156" s="1" t="s">
        <v>329</v>
      </c>
      <c r="C156" s="1" t="s">
        <v>330</v>
      </c>
      <c r="D156">
        <v>130016</v>
      </c>
      <c r="E156" s="2" t="s">
        <v>13</v>
      </c>
      <c r="F156" s="4">
        <v>0.5</v>
      </c>
      <c r="J156" s="3" t="str">
        <f>IF(AND(Tabla1152627[[#This Row],[Valor logrado]]&gt;=Tabla1152627[[#This Row],[Meta]],Tabla1152627[[#This Row],[Valor logrado]]&gt;0,Tabla1152627[[#This Row],[Meta]]&gt;0),"Sí","No")</f>
        <v>No</v>
      </c>
    </row>
    <row r="157" spans="1:10" x14ac:dyDescent="0.25">
      <c r="A157" s="1" t="s">
        <v>300</v>
      </c>
      <c r="B157" s="1" t="s">
        <v>331</v>
      </c>
      <c r="C157" s="1" t="s">
        <v>332</v>
      </c>
      <c r="D157">
        <v>130017</v>
      </c>
      <c r="E157" s="2" t="s">
        <v>13</v>
      </c>
      <c r="F157" s="4">
        <v>0.5</v>
      </c>
      <c r="J157" s="3" t="str">
        <f>IF(AND(Tabla1152627[[#This Row],[Valor logrado]]&gt;=Tabla1152627[[#This Row],[Meta]],Tabla1152627[[#This Row],[Valor logrado]]&gt;0,Tabla1152627[[#This Row],[Meta]]&gt;0),"Sí","No")</f>
        <v>No</v>
      </c>
    </row>
    <row r="158" spans="1:10" x14ac:dyDescent="0.25">
      <c r="A158" s="1" t="s">
        <v>333</v>
      </c>
      <c r="B158" s="1" t="s">
        <v>334</v>
      </c>
      <c r="C158" s="1" t="s">
        <v>335</v>
      </c>
      <c r="D158">
        <v>140001</v>
      </c>
      <c r="E158" s="2" t="s">
        <v>13</v>
      </c>
      <c r="F158" s="4">
        <v>0.5</v>
      </c>
      <c r="J158" s="3" t="str">
        <f>IF(AND(Tabla1152627[[#This Row],[Valor logrado]]&gt;=Tabla1152627[[#This Row],[Meta]],Tabla1152627[[#This Row],[Valor logrado]]&gt;0,Tabla1152627[[#This Row],[Meta]]&gt;0),"Sí","No")</f>
        <v>No</v>
      </c>
    </row>
    <row r="159" spans="1:10" x14ac:dyDescent="0.25">
      <c r="A159" s="1" t="s">
        <v>333</v>
      </c>
      <c r="B159" s="1" t="s">
        <v>336</v>
      </c>
      <c r="C159" s="1" t="s">
        <v>337</v>
      </c>
      <c r="D159">
        <v>140003</v>
      </c>
      <c r="E159" s="2" t="s">
        <v>13</v>
      </c>
      <c r="F159" s="4">
        <v>0.5</v>
      </c>
      <c r="J159" s="3" t="str">
        <f>IF(AND(Tabla1152627[[#This Row],[Valor logrado]]&gt;=Tabla1152627[[#This Row],[Meta]],Tabla1152627[[#This Row],[Valor logrado]]&gt;0,Tabla1152627[[#This Row],[Meta]]&gt;0),"Sí","No")</f>
        <v>No</v>
      </c>
    </row>
    <row r="160" spans="1:10" x14ac:dyDescent="0.25">
      <c r="A160" s="1" t="s">
        <v>333</v>
      </c>
      <c r="B160" s="1" t="s">
        <v>338</v>
      </c>
      <c r="C160" s="1" t="s">
        <v>339</v>
      </c>
      <c r="D160">
        <v>140002</v>
      </c>
      <c r="E160" s="2" t="s">
        <v>13</v>
      </c>
      <c r="F160" s="4">
        <v>0.4</v>
      </c>
      <c r="J160" s="3" t="str">
        <f>IF(AND(Tabla1152627[[#This Row],[Valor logrado]]&gt;=Tabla1152627[[#This Row],[Meta]],Tabla1152627[[#This Row],[Valor logrado]]&gt;0,Tabla1152627[[#This Row],[Meta]]&gt;0),"Sí","No")</f>
        <v>No</v>
      </c>
    </row>
    <row r="161" spans="1:10" ht="25.5" x14ac:dyDescent="0.25">
      <c r="A161" s="1" t="s">
        <v>333</v>
      </c>
      <c r="B161" s="1" t="s">
        <v>340</v>
      </c>
      <c r="C161" s="1" t="s">
        <v>341</v>
      </c>
      <c r="D161">
        <v>140000</v>
      </c>
      <c r="E161" s="2" t="s">
        <v>91</v>
      </c>
      <c r="F161" s="4">
        <v>0.49</v>
      </c>
      <c r="J161" s="3" t="str">
        <f>IF(AND(Tabla1152627[[#This Row],[Valor logrado]]&gt;=Tabla1152627[[#This Row],[Meta]],Tabla1152627[[#This Row],[Valor logrado]]&gt;0,Tabla1152627[[#This Row],[Meta]]&gt;0),"Sí","No")</f>
        <v>No</v>
      </c>
    </row>
    <row r="162" spans="1:10" x14ac:dyDescent="0.25">
      <c r="A162" s="1" t="s">
        <v>342</v>
      </c>
      <c r="B162" s="1" t="s">
        <v>343</v>
      </c>
      <c r="C162" s="1" t="s">
        <v>344</v>
      </c>
      <c r="D162">
        <v>160001</v>
      </c>
      <c r="E162" s="2" t="s">
        <v>33</v>
      </c>
      <c r="F162" s="4" t="s">
        <v>17</v>
      </c>
      <c r="J162" s="3" t="str">
        <f>IF(AND(Tabla1152627[[#This Row],[Valor logrado]]&gt;=Tabla1152627[[#This Row],[Meta]],Tabla1152627[[#This Row],[Valor logrado]]&gt;0,Tabla1152627[[#This Row],[Meta]]&gt;0),"Sí","No")</f>
        <v>No</v>
      </c>
    </row>
    <row r="163" spans="1:10" x14ac:dyDescent="0.25">
      <c r="A163" s="1" t="s">
        <v>342</v>
      </c>
      <c r="B163" s="1" t="s">
        <v>343</v>
      </c>
      <c r="C163" s="1" t="s">
        <v>345</v>
      </c>
      <c r="D163">
        <v>160000</v>
      </c>
      <c r="E163" s="2" t="s">
        <v>16</v>
      </c>
      <c r="F163" s="4">
        <v>0.44</v>
      </c>
      <c r="J163" s="3" t="str">
        <f>IF(AND(Tabla1152627[[#This Row],[Valor logrado]]&gt;=Tabla1152627[[#This Row],[Meta]],Tabla1152627[[#This Row],[Valor logrado]]&gt;0,Tabla1152627[[#This Row],[Meta]]&gt;0),"Sí","No")</f>
        <v>No</v>
      </c>
    </row>
    <row r="164" spans="1:10" ht="25.5" x14ac:dyDescent="0.25">
      <c r="A164" s="1" t="s">
        <v>342</v>
      </c>
      <c r="B164" s="1" t="s">
        <v>346</v>
      </c>
      <c r="C164" s="1" t="s">
        <v>347</v>
      </c>
      <c r="D164">
        <v>160002</v>
      </c>
      <c r="E164" s="2" t="s">
        <v>13</v>
      </c>
      <c r="F164" s="4">
        <v>0.4</v>
      </c>
      <c r="J164" s="3" t="str">
        <f>IF(AND(Tabla1152627[[#This Row],[Valor logrado]]&gt;=Tabla1152627[[#This Row],[Meta]],Tabla1152627[[#This Row],[Valor logrado]]&gt;0,Tabla1152627[[#This Row],[Meta]]&gt;0),"Sí","No")</f>
        <v>No</v>
      </c>
    </row>
    <row r="165" spans="1:10" x14ac:dyDescent="0.25">
      <c r="A165" s="1" t="s">
        <v>342</v>
      </c>
      <c r="B165" s="1" t="s">
        <v>348</v>
      </c>
      <c r="C165" s="1" t="s">
        <v>349</v>
      </c>
      <c r="D165">
        <v>160007</v>
      </c>
      <c r="E165" s="2" t="s">
        <v>13</v>
      </c>
      <c r="F165" s="4">
        <v>0.4</v>
      </c>
      <c r="J165" s="3" t="str">
        <f>IF(AND(Tabla1152627[[#This Row],[Valor logrado]]&gt;=Tabla1152627[[#This Row],[Meta]],Tabla1152627[[#This Row],[Valor logrado]]&gt;0,Tabla1152627[[#This Row],[Meta]]&gt;0),"Sí","No")</f>
        <v>No</v>
      </c>
    </row>
    <row r="166" spans="1:10" ht="25.5" x14ac:dyDescent="0.25">
      <c r="A166" s="1" t="s">
        <v>342</v>
      </c>
      <c r="B166" s="1" t="s">
        <v>350</v>
      </c>
      <c r="C166" s="1" t="s">
        <v>351</v>
      </c>
      <c r="D166">
        <v>160005</v>
      </c>
      <c r="E166" s="2" t="s">
        <v>13</v>
      </c>
      <c r="F166" s="4">
        <v>0.4</v>
      </c>
      <c r="J166" s="3" t="str">
        <f>IF(AND(Tabla1152627[[#This Row],[Valor logrado]]&gt;=Tabla1152627[[#This Row],[Meta]],Tabla1152627[[#This Row],[Valor logrado]]&gt;0,Tabla1152627[[#This Row],[Meta]]&gt;0),"Sí","No")</f>
        <v>No</v>
      </c>
    </row>
    <row r="167" spans="1:10" x14ac:dyDescent="0.25">
      <c r="A167" s="1" t="s">
        <v>342</v>
      </c>
      <c r="B167" s="1" t="s">
        <v>352</v>
      </c>
      <c r="C167" s="1" t="s">
        <v>353</v>
      </c>
      <c r="D167">
        <v>160006</v>
      </c>
      <c r="E167" s="2" t="s">
        <v>13</v>
      </c>
      <c r="F167" s="4">
        <v>0.4</v>
      </c>
      <c r="J167" s="3" t="str">
        <f>IF(AND(Tabla1152627[[#This Row],[Valor logrado]]&gt;=Tabla1152627[[#This Row],[Meta]],Tabla1152627[[#This Row],[Valor logrado]]&gt;0,Tabla1152627[[#This Row],[Meta]]&gt;0),"Sí","No")</f>
        <v>No</v>
      </c>
    </row>
    <row r="168" spans="1:10" x14ac:dyDescent="0.25">
      <c r="A168" s="1" t="s">
        <v>342</v>
      </c>
      <c r="B168" s="1" t="s">
        <v>354</v>
      </c>
      <c r="C168" s="1" t="s">
        <v>355</v>
      </c>
      <c r="D168">
        <v>160004</v>
      </c>
      <c r="E168" s="2" t="s">
        <v>13</v>
      </c>
      <c r="F168" s="4">
        <v>0.4</v>
      </c>
      <c r="J168" s="3" t="str">
        <f>IF(AND(Tabla1152627[[#This Row],[Valor logrado]]&gt;=Tabla1152627[[#This Row],[Meta]],Tabla1152627[[#This Row],[Valor logrado]]&gt;0,Tabla1152627[[#This Row],[Meta]]&gt;0),"Sí","No")</f>
        <v>No</v>
      </c>
    </row>
    <row r="169" spans="1:10" ht="25.5" x14ac:dyDescent="0.25">
      <c r="A169" s="1" t="s">
        <v>342</v>
      </c>
      <c r="B169" s="1" t="s">
        <v>356</v>
      </c>
      <c r="C169" s="1" t="s">
        <v>357</v>
      </c>
      <c r="D169">
        <v>160003</v>
      </c>
      <c r="E169" s="2" t="s">
        <v>13</v>
      </c>
      <c r="F169" s="4">
        <v>0.4</v>
      </c>
      <c r="J169" s="3" t="str">
        <f>IF(AND(Tabla1152627[[#This Row],[Valor logrado]]&gt;=Tabla1152627[[#This Row],[Meta]],Tabla1152627[[#This Row],[Valor logrado]]&gt;0,Tabla1152627[[#This Row],[Meta]]&gt;0),"Sí","No")</f>
        <v>No</v>
      </c>
    </row>
    <row r="170" spans="1:10" x14ac:dyDescent="0.25">
      <c r="A170" s="1" t="s">
        <v>342</v>
      </c>
      <c r="B170" s="1" t="s">
        <v>358</v>
      </c>
      <c r="C170" s="1" t="s">
        <v>359</v>
      </c>
      <c r="D170">
        <v>160008</v>
      </c>
      <c r="E170" s="2" t="s">
        <v>13</v>
      </c>
      <c r="F170" s="4">
        <v>0.4</v>
      </c>
      <c r="J170" s="3" t="str">
        <f>IF(AND(Tabla1152627[[#This Row],[Valor logrado]]&gt;=Tabla1152627[[#This Row],[Meta]],Tabla1152627[[#This Row],[Valor logrado]]&gt;0,Tabla1152627[[#This Row],[Meta]]&gt;0),"Sí","No")</f>
        <v>No</v>
      </c>
    </row>
    <row r="171" spans="1:10" x14ac:dyDescent="0.25">
      <c r="A171" s="1" t="s">
        <v>360</v>
      </c>
      <c r="B171" s="1" t="s">
        <v>361</v>
      </c>
      <c r="C171" s="1" t="s">
        <v>362</v>
      </c>
      <c r="D171">
        <v>170003</v>
      </c>
      <c r="E171" s="2" t="s">
        <v>33</v>
      </c>
      <c r="F171" s="4" t="s">
        <v>17</v>
      </c>
      <c r="J171" s="3" t="str">
        <f>IF(AND(Tabla1152627[[#This Row],[Valor logrado]]&gt;=Tabla1152627[[#This Row],[Meta]],Tabla1152627[[#This Row],[Valor logrado]]&gt;0,Tabla1152627[[#This Row],[Meta]]&gt;0),"Sí","No")</f>
        <v>No</v>
      </c>
    </row>
    <row r="172" spans="1:10" x14ac:dyDescent="0.25">
      <c r="A172" s="1" t="s">
        <v>360</v>
      </c>
      <c r="B172" s="1" t="s">
        <v>361</v>
      </c>
      <c r="C172" s="1" t="s">
        <v>363</v>
      </c>
      <c r="D172">
        <v>170000</v>
      </c>
      <c r="E172" s="2" t="s">
        <v>16</v>
      </c>
      <c r="F172" s="4">
        <v>0.5</v>
      </c>
      <c r="J172" s="3" t="str">
        <f>IF(AND(Tabla1152627[[#This Row],[Valor logrado]]&gt;=Tabla1152627[[#This Row],[Meta]],Tabla1152627[[#This Row],[Valor logrado]]&gt;0,Tabla1152627[[#This Row],[Meta]]&gt;0),"Sí","No")</f>
        <v>No</v>
      </c>
    </row>
    <row r="173" spans="1:10" x14ac:dyDescent="0.25">
      <c r="A173" s="1" t="s">
        <v>360</v>
      </c>
      <c r="B173" s="1" t="s">
        <v>361</v>
      </c>
      <c r="C173" s="1" t="s">
        <v>364</v>
      </c>
      <c r="D173">
        <v>170002</v>
      </c>
      <c r="E173" s="2" t="s">
        <v>33</v>
      </c>
      <c r="F173" s="4" t="s">
        <v>17</v>
      </c>
      <c r="J173" s="3" t="str">
        <f>IF(AND(Tabla1152627[[#This Row],[Valor logrado]]&gt;=Tabla1152627[[#This Row],[Meta]],Tabla1152627[[#This Row],[Valor logrado]]&gt;0,Tabla1152627[[#This Row],[Meta]]&gt;0),"Sí","No")</f>
        <v>No</v>
      </c>
    </row>
    <row r="174" spans="1:10" x14ac:dyDescent="0.25">
      <c r="A174" s="1" t="s">
        <v>360</v>
      </c>
      <c r="B174" s="1" t="s">
        <v>361</v>
      </c>
      <c r="C174" s="1" t="s">
        <v>365</v>
      </c>
      <c r="D174">
        <v>170001</v>
      </c>
      <c r="E174" s="2" t="s">
        <v>33</v>
      </c>
      <c r="F174" s="4" t="s">
        <v>17</v>
      </c>
      <c r="J174" s="3" t="str">
        <f>IF(AND(Tabla1152627[[#This Row],[Valor logrado]]&gt;=Tabla1152627[[#This Row],[Meta]],Tabla1152627[[#This Row],[Valor logrado]]&gt;0,Tabla1152627[[#This Row],[Meta]]&gt;0),"Sí","No")</f>
        <v>No</v>
      </c>
    </row>
    <row r="175" spans="1:10" x14ac:dyDescent="0.25">
      <c r="A175" s="1" t="s">
        <v>366</v>
      </c>
      <c r="B175" s="1" t="s">
        <v>367</v>
      </c>
      <c r="C175" s="1" t="s">
        <v>368</v>
      </c>
      <c r="D175">
        <v>180000</v>
      </c>
      <c r="E175" s="2" t="s">
        <v>91</v>
      </c>
      <c r="F175" s="4">
        <v>0.57999999999999996</v>
      </c>
      <c r="J175" s="3" t="str">
        <f>IF(AND(Tabla1152627[[#This Row],[Valor logrado]]&gt;=Tabla1152627[[#This Row],[Meta]],Tabla1152627[[#This Row],[Valor logrado]]&gt;0,Tabla1152627[[#This Row],[Meta]]&gt;0),"Sí","No")</f>
        <v>No</v>
      </c>
    </row>
    <row r="176" spans="1:10" ht="25.5" x14ac:dyDescent="0.25">
      <c r="A176" s="1" t="s">
        <v>366</v>
      </c>
      <c r="B176" s="1" t="s">
        <v>367</v>
      </c>
      <c r="C176" s="1" t="s">
        <v>369</v>
      </c>
      <c r="D176">
        <v>180005</v>
      </c>
      <c r="E176" s="2" t="s">
        <v>33</v>
      </c>
      <c r="F176" s="4" t="s">
        <v>17</v>
      </c>
      <c r="J176" s="3" t="str">
        <f>IF(AND(Tabla1152627[[#This Row],[Valor logrado]]&gt;=Tabla1152627[[#This Row],[Meta]],Tabla1152627[[#This Row],[Valor logrado]]&gt;0,Tabla1152627[[#This Row],[Meta]]&gt;0),"Sí","No")</f>
        <v>No</v>
      </c>
    </row>
    <row r="177" spans="1:10" x14ac:dyDescent="0.25">
      <c r="A177" s="1" t="s">
        <v>366</v>
      </c>
      <c r="B177" s="1" t="s">
        <v>370</v>
      </c>
      <c r="C177" s="1" t="s">
        <v>371</v>
      </c>
      <c r="D177">
        <v>180003</v>
      </c>
      <c r="E177" s="2" t="s">
        <v>13</v>
      </c>
      <c r="F177" s="4">
        <v>0.6</v>
      </c>
      <c r="J177" s="3" t="str">
        <f>IF(AND(Tabla1152627[[#This Row],[Valor logrado]]&gt;=Tabla1152627[[#This Row],[Meta]],Tabla1152627[[#This Row],[Valor logrado]]&gt;0,Tabla1152627[[#This Row],[Meta]]&gt;0),"Sí","No")</f>
        <v>No</v>
      </c>
    </row>
    <row r="178" spans="1:10" x14ac:dyDescent="0.25">
      <c r="A178" s="1" t="s">
        <v>366</v>
      </c>
      <c r="B178" s="1" t="s">
        <v>372</v>
      </c>
      <c r="C178" s="1" t="s">
        <v>373</v>
      </c>
      <c r="D178">
        <v>180001</v>
      </c>
      <c r="E178" s="2" t="s">
        <v>13</v>
      </c>
      <c r="F178" s="4">
        <v>0.6</v>
      </c>
      <c r="J178" s="3" t="str">
        <f>IF(AND(Tabla1152627[[#This Row],[Valor logrado]]&gt;=Tabla1152627[[#This Row],[Meta]],Tabla1152627[[#This Row],[Valor logrado]]&gt;0,Tabla1152627[[#This Row],[Meta]]&gt;0),"Sí","No")</f>
        <v>No</v>
      </c>
    </row>
    <row r="179" spans="1:10" x14ac:dyDescent="0.25">
      <c r="A179" s="1" t="s">
        <v>366</v>
      </c>
      <c r="B179" s="1" t="s">
        <v>374</v>
      </c>
      <c r="C179" s="1" t="s">
        <v>375</v>
      </c>
      <c r="D179">
        <v>180002</v>
      </c>
      <c r="E179" s="2" t="s">
        <v>13</v>
      </c>
      <c r="F179" s="4">
        <v>0.4</v>
      </c>
      <c r="J179" s="3" t="str">
        <f>IF(AND(Tabla1152627[[#This Row],[Valor logrado]]&gt;=Tabla1152627[[#This Row],[Meta]],Tabla1152627[[#This Row],[Valor logrado]]&gt;0,Tabla1152627[[#This Row],[Meta]]&gt;0),"Sí","No")</f>
        <v>No</v>
      </c>
    </row>
    <row r="180" spans="1:10" x14ac:dyDescent="0.25">
      <c r="A180" s="1" t="s">
        <v>376</v>
      </c>
      <c r="B180" s="1" t="s">
        <v>377</v>
      </c>
      <c r="C180" s="1" t="s">
        <v>378</v>
      </c>
      <c r="D180">
        <v>190000</v>
      </c>
      <c r="E180" s="2" t="s">
        <v>16</v>
      </c>
      <c r="F180" s="4">
        <v>0.51</v>
      </c>
      <c r="J180" s="3" t="str">
        <f>IF(AND(Tabla1152627[[#This Row],[Valor logrado]]&gt;=Tabla1152627[[#This Row],[Meta]],Tabla1152627[[#This Row],[Valor logrado]]&gt;0,Tabla1152627[[#This Row],[Meta]]&gt;0),"Sí","No")</f>
        <v>No</v>
      </c>
    </row>
    <row r="181" spans="1:10" x14ac:dyDescent="0.25">
      <c r="A181" s="1" t="s">
        <v>376</v>
      </c>
      <c r="B181" s="1" t="s">
        <v>379</v>
      </c>
      <c r="C181" s="1" t="s">
        <v>380</v>
      </c>
      <c r="D181">
        <v>190006</v>
      </c>
      <c r="E181" s="2" t="s">
        <v>33</v>
      </c>
      <c r="F181" s="4" t="s">
        <v>17</v>
      </c>
      <c r="J181" s="3" t="str">
        <f>IF(AND(Tabla1152627[[#This Row],[Valor logrado]]&gt;=Tabla1152627[[#This Row],[Meta]],Tabla1152627[[#This Row],[Valor logrado]]&gt;0,Tabla1152627[[#This Row],[Meta]]&gt;0),"Sí","No")</f>
        <v>No</v>
      </c>
    </row>
    <row r="182" spans="1:10" x14ac:dyDescent="0.25">
      <c r="A182" s="1" t="s">
        <v>376</v>
      </c>
      <c r="B182" s="1" t="s">
        <v>379</v>
      </c>
      <c r="C182" s="1" t="s">
        <v>381</v>
      </c>
      <c r="D182">
        <v>190003</v>
      </c>
      <c r="E182" s="2" t="s">
        <v>13</v>
      </c>
      <c r="F182" s="4">
        <v>0.4</v>
      </c>
      <c r="J182" s="3" t="str">
        <f>IF(AND(Tabla1152627[[#This Row],[Valor logrado]]&gt;=Tabla1152627[[#This Row],[Meta]],Tabla1152627[[#This Row],[Valor logrado]]&gt;0,Tabla1152627[[#This Row],[Meta]]&gt;0),"Sí","No")</f>
        <v>No</v>
      </c>
    </row>
    <row r="183" spans="1:10" x14ac:dyDescent="0.25">
      <c r="A183" s="1" t="s">
        <v>376</v>
      </c>
      <c r="B183" s="1" t="s">
        <v>382</v>
      </c>
      <c r="C183" s="1" t="s">
        <v>383</v>
      </c>
      <c r="D183">
        <v>190002</v>
      </c>
      <c r="E183" s="2" t="s">
        <v>13</v>
      </c>
      <c r="F183" s="4">
        <v>0.6</v>
      </c>
      <c r="J183" s="3" t="str">
        <f>IF(AND(Tabla1152627[[#This Row],[Valor logrado]]&gt;=Tabla1152627[[#This Row],[Meta]],Tabla1152627[[#This Row],[Valor logrado]]&gt;0,Tabla1152627[[#This Row],[Meta]]&gt;0),"Sí","No")</f>
        <v>No</v>
      </c>
    </row>
    <row r="184" spans="1:10" x14ac:dyDescent="0.25">
      <c r="A184" s="1" t="s">
        <v>376</v>
      </c>
      <c r="B184" s="1" t="s">
        <v>384</v>
      </c>
      <c r="C184" s="1" t="s">
        <v>385</v>
      </c>
      <c r="D184">
        <v>190001</v>
      </c>
      <c r="E184" s="2" t="s">
        <v>13</v>
      </c>
      <c r="F184" s="4">
        <v>0.6</v>
      </c>
      <c r="J184" s="3" t="str">
        <f>IF(AND(Tabla1152627[[#This Row],[Valor logrado]]&gt;=Tabla1152627[[#This Row],[Meta]],Tabla1152627[[#This Row],[Valor logrado]]&gt;0,Tabla1152627[[#This Row],[Meta]]&gt;0),"Sí","No")</f>
        <v>No</v>
      </c>
    </row>
    <row r="185" spans="1:10" x14ac:dyDescent="0.25">
      <c r="A185" s="1" t="s">
        <v>386</v>
      </c>
      <c r="B185" s="1" t="s">
        <v>387</v>
      </c>
      <c r="C185" s="1" t="s">
        <v>388</v>
      </c>
      <c r="D185">
        <v>200004</v>
      </c>
      <c r="E185" s="2" t="s">
        <v>33</v>
      </c>
      <c r="F185" s="4" t="s">
        <v>17</v>
      </c>
      <c r="J185" s="3" t="str">
        <f>IF(AND(Tabla1152627[[#This Row],[Valor logrado]]&gt;=Tabla1152627[[#This Row],[Meta]],Tabla1152627[[#This Row],[Valor logrado]]&gt;0,Tabla1152627[[#This Row],[Meta]]&gt;0),"Sí","No")</f>
        <v>No</v>
      </c>
    </row>
    <row r="186" spans="1:10" x14ac:dyDescent="0.25">
      <c r="A186" s="1" t="s">
        <v>386</v>
      </c>
      <c r="B186" s="1" t="s">
        <v>387</v>
      </c>
      <c r="C186" s="1" t="s">
        <v>389</v>
      </c>
      <c r="D186">
        <v>200003</v>
      </c>
      <c r="E186" s="2" t="s">
        <v>33</v>
      </c>
      <c r="F186" s="4" t="s">
        <v>17</v>
      </c>
      <c r="J186" s="3" t="str">
        <f>IF(AND(Tabla1152627[[#This Row],[Valor logrado]]&gt;=Tabla1152627[[#This Row],[Meta]],Tabla1152627[[#This Row],[Valor logrado]]&gt;0,Tabla1152627[[#This Row],[Meta]]&gt;0),"Sí","No")</f>
        <v>No</v>
      </c>
    </row>
    <row r="187" spans="1:10" x14ac:dyDescent="0.25">
      <c r="A187" s="1" t="s">
        <v>386</v>
      </c>
      <c r="B187" s="1" t="s">
        <v>387</v>
      </c>
      <c r="C187" s="1" t="s">
        <v>390</v>
      </c>
      <c r="D187">
        <v>200000</v>
      </c>
      <c r="E187" s="2" t="s">
        <v>16</v>
      </c>
      <c r="F187" s="4">
        <v>0.51</v>
      </c>
      <c r="J187" s="3" t="str">
        <f>IF(AND(Tabla1152627[[#This Row],[Valor logrado]]&gt;=Tabla1152627[[#This Row],[Meta]],Tabla1152627[[#This Row],[Valor logrado]]&gt;0,Tabla1152627[[#This Row],[Meta]]&gt;0),"Sí","No")</f>
        <v>No</v>
      </c>
    </row>
    <row r="188" spans="1:10" x14ac:dyDescent="0.25">
      <c r="A188" s="1" t="s">
        <v>386</v>
      </c>
      <c r="B188" s="1" t="s">
        <v>387</v>
      </c>
      <c r="C188" s="1" t="s">
        <v>391</v>
      </c>
      <c r="D188">
        <v>200001</v>
      </c>
      <c r="E188" s="2" t="s">
        <v>33</v>
      </c>
      <c r="F188" s="4" t="s">
        <v>17</v>
      </c>
      <c r="J188" s="3" t="str">
        <f>IF(AND(Tabla1152627[[#This Row],[Valor logrado]]&gt;=Tabla1152627[[#This Row],[Meta]],Tabla1152627[[#This Row],[Valor logrado]]&gt;0,Tabla1152627[[#This Row],[Meta]]&gt;0),"Sí","No")</f>
        <v>No</v>
      </c>
    </row>
    <row r="189" spans="1:10" x14ac:dyDescent="0.25">
      <c r="A189" s="1" t="s">
        <v>386</v>
      </c>
      <c r="B189" s="1" t="s">
        <v>387</v>
      </c>
      <c r="C189" s="1" t="s">
        <v>392</v>
      </c>
      <c r="D189">
        <v>200002</v>
      </c>
      <c r="E189" s="2" t="s">
        <v>33</v>
      </c>
      <c r="F189" s="4" t="s">
        <v>17</v>
      </c>
      <c r="J189" s="3" t="str">
        <f>IF(AND(Tabla1152627[[#This Row],[Valor logrado]]&gt;=Tabla1152627[[#This Row],[Meta]],Tabla1152627[[#This Row],[Valor logrado]]&gt;0,Tabla1152627[[#This Row],[Meta]]&gt;0),"Sí","No")</f>
        <v>No</v>
      </c>
    </row>
    <row r="190" spans="1:10" x14ac:dyDescent="0.25">
      <c r="A190" s="1" t="s">
        <v>386</v>
      </c>
      <c r="B190" s="1" t="s">
        <v>393</v>
      </c>
      <c r="C190" s="1" t="s">
        <v>394</v>
      </c>
      <c r="D190">
        <v>200010</v>
      </c>
      <c r="E190" s="2" t="s">
        <v>13</v>
      </c>
      <c r="F190" s="4">
        <v>0.5</v>
      </c>
      <c r="J190" s="3" t="str">
        <f>IF(AND(Tabla1152627[[#This Row],[Valor logrado]]&gt;=Tabla1152627[[#This Row],[Meta]],Tabla1152627[[#This Row],[Valor logrado]]&gt;0,Tabla1152627[[#This Row],[Meta]]&gt;0),"Sí","No")</f>
        <v>No</v>
      </c>
    </row>
    <row r="191" spans="1:10" x14ac:dyDescent="0.25">
      <c r="A191" s="1" t="s">
        <v>386</v>
      </c>
      <c r="B191" s="1" t="s">
        <v>395</v>
      </c>
      <c r="C191" s="1" t="s">
        <v>396</v>
      </c>
      <c r="D191">
        <v>200007</v>
      </c>
      <c r="E191" s="2" t="s">
        <v>13</v>
      </c>
      <c r="F191" s="4">
        <v>0.6</v>
      </c>
      <c r="J191" s="3" t="str">
        <f>IF(AND(Tabla1152627[[#This Row],[Valor logrado]]&gt;=Tabla1152627[[#This Row],[Meta]],Tabla1152627[[#This Row],[Valor logrado]]&gt;0,Tabla1152627[[#This Row],[Meta]]&gt;0),"Sí","No")</f>
        <v>No</v>
      </c>
    </row>
    <row r="192" spans="1:10" x14ac:dyDescent="0.25">
      <c r="A192" s="1" t="s">
        <v>386</v>
      </c>
      <c r="B192" s="1" t="s">
        <v>397</v>
      </c>
      <c r="C192" s="1" t="s">
        <v>398</v>
      </c>
      <c r="D192">
        <v>200009</v>
      </c>
      <c r="E192" s="2" t="s">
        <v>13</v>
      </c>
      <c r="F192" s="4">
        <v>0.6</v>
      </c>
      <c r="J192" s="3" t="str">
        <f>IF(AND(Tabla1152627[[#This Row],[Valor logrado]]&gt;=Tabla1152627[[#This Row],[Meta]],Tabla1152627[[#This Row],[Valor logrado]]&gt;0,Tabla1152627[[#This Row],[Meta]]&gt;0),"Sí","No")</f>
        <v>No</v>
      </c>
    </row>
    <row r="193" spans="1:10" x14ac:dyDescent="0.25">
      <c r="A193" s="1" t="s">
        <v>386</v>
      </c>
      <c r="B193" s="1" t="s">
        <v>399</v>
      </c>
      <c r="C193" s="1" t="s">
        <v>400</v>
      </c>
      <c r="D193">
        <v>200011</v>
      </c>
      <c r="E193" s="2" t="s">
        <v>13</v>
      </c>
      <c r="F193" s="4">
        <v>0.6</v>
      </c>
      <c r="J193" s="3" t="str">
        <f>IF(AND(Tabla1152627[[#This Row],[Valor logrado]]&gt;=Tabla1152627[[#This Row],[Meta]],Tabla1152627[[#This Row],[Valor logrado]]&gt;0,Tabla1152627[[#This Row],[Meta]]&gt;0),"Sí","No")</f>
        <v>No</v>
      </c>
    </row>
    <row r="194" spans="1:10" x14ac:dyDescent="0.25">
      <c r="A194" s="1" t="s">
        <v>386</v>
      </c>
      <c r="B194" s="1" t="s">
        <v>401</v>
      </c>
      <c r="C194" s="1" t="s">
        <v>402</v>
      </c>
      <c r="D194">
        <v>200008</v>
      </c>
      <c r="E194" s="2" t="s">
        <v>13</v>
      </c>
      <c r="F194" s="4">
        <v>0.5</v>
      </c>
      <c r="J194" s="3" t="str">
        <f>IF(AND(Tabla1152627[[#This Row],[Valor logrado]]&gt;=Tabla1152627[[#This Row],[Meta]],Tabla1152627[[#This Row],[Valor logrado]]&gt;0,Tabla1152627[[#This Row],[Meta]]&gt;0),"Sí","No")</f>
        <v>No</v>
      </c>
    </row>
    <row r="195" spans="1:10" x14ac:dyDescent="0.25">
      <c r="A195" s="1" t="s">
        <v>386</v>
      </c>
      <c r="B195" s="1" t="s">
        <v>403</v>
      </c>
      <c r="C195" s="1" t="s">
        <v>404</v>
      </c>
      <c r="D195">
        <v>200005</v>
      </c>
      <c r="E195" s="2" t="s">
        <v>13</v>
      </c>
      <c r="F195" s="4">
        <v>0.4</v>
      </c>
      <c r="J195" s="3" t="str">
        <f>IF(AND(Tabla1152627[[#This Row],[Valor logrado]]&gt;=Tabla1152627[[#This Row],[Meta]],Tabla1152627[[#This Row],[Valor logrado]]&gt;0,Tabla1152627[[#This Row],[Meta]]&gt;0),"Sí","No")</f>
        <v>No</v>
      </c>
    </row>
    <row r="196" spans="1:10" ht="25.5" x14ac:dyDescent="0.25">
      <c r="A196" s="1" t="s">
        <v>386</v>
      </c>
      <c r="B196" s="1" t="s">
        <v>405</v>
      </c>
      <c r="C196" s="1" t="s">
        <v>406</v>
      </c>
      <c r="D196">
        <v>200006</v>
      </c>
      <c r="E196" s="2" t="s">
        <v>13</v>
      </c>
      <c r="F196" s="4">
        <v>0.4</v>
      </c>
      <c r="J196" s="3" t="str">
        <f>IF(AND(Tabla1152627[[#This Row],[Valor logrado]]&gt;=Tabla1152627[[#This Row],[Meta]],Tabla1152627[[#This Row],[Valor logrado]]&gt;0,Tabla1152627[[#This Row],[Meta]]&gt;0),"Sí","No")</f>
        <v>No</v>
      </c>
    </row>
    <row r="197" spans="1:10" x14ac:dyDescent="0.25">
      <c r="A197" s="1" t="s">
        <v>386</v>
      </c>
      <c r="B197" s="1" t="s">
        <v>407</v>
      </c>
      <c r="C197" s="1" t="s">
        <v>408</v>
      </c>
      <c r="D197">
        <v>200012</v>
      </c>
      <c r="E197" s="2" t="s">
        <v>13</v>
      </c>
      <c r="F197" s="4">
        <v>0.4</v>
      </c>
      <c r="J197" s="3" t="str">
        <f>IF(AND(Tabla1152627[[#This Row],[Valor logrado]]&gt;=Tabla1152627[[#This Row],[Meta]],Tabla1152627[[#This Row],[Valor logrado]]&gt;0,Tabla1152627[[#This Row],[Meta]]&gt;0),"Sí","No")</f>
        <v>No</v>
      </c>
    </row>
    <row r="198" spans="1:10" x14ac:dyDescent="0.25">
      <c r="A198" s="1" t="s">
        <v>409</v>
      </c>
      <c r="B198" s="1" t="s">
        <v>410</v>
      </c>
      <c r="C198" s="1" t="s">
        <v>411</v>
      </c>
      <c r="D198">
        <v>210000</v>
      </c>
      <c r="E198" s="2" t="s">
        <v>16</v>
      </c>
      <c r="F198" s="4">
        <v>0.56000000000000005</v>
      </c>
      <c r="J198" s="3" t="str">
        <f>IF(AND(Tabla1152627[[#This Row],[Valor logrado]]&gt;=Tabla1152627[[#This Row],[Meta]],Tabla1152627[[#This Row],[Valor logrado]]&gt;0,Tabla1152627[[#This Row],[Meta]]&gt;0),"Sí","No")</f>
        <v>No</v>
      </c>
    </row>
    <row r="199" spans="1:10" x14ac:dyDescent="0.25">
      <c r="A199" s="1" t="s">
        <v>409</v>
      </c>
      <c r="B199" s="1" t="s">
        <v>412</v>
      </c>
      <c r="C199" s="1" t="s">
        <v>413</v>
      </c>
      <c r="D199">
        <v>210011</v>
      </c>
      <c r="E199" s="2" t="s">
        <v>13</v>
      </c>
      <c r="F199" s="4">
        <v>0.6</v>
      </c>
      <c r="J199" s="3" t="str">
        <f>IF(AND(Tabla1152627[[#This Row],[Valor logrado]]&gt;=Tabla1152627[[#This Row],[Meta]],Tabla1152627[[#This Row],[Valor logrado]]&gt;0,Tabla1152627[[#This Row],[Meta]]&gt;0),"Sí","No")</f>
        <v>No</v>
      </c>
    </row>
    <row r="200" spans="1:10" x14ac:dyDescent="0.25">
      <c r="A200" s="1" t="s">
        <v>409</v>
      </c>
      <c r="B200" s="1" t="s">
        <v>414</v>
      </c>
      <c r="C200" s="1" t="s">
        <v>415</v>
      </c>
      <c r="D200">
        <v>210010</v>
      </c>
      <c r="E200" s="2" t="s">
        <v>13</v>
      </c>
      <c r="F200" s="4">
        <v>0.6</v>
      </c>
      <c r="J200" s="3" t="str">
        <f>IF(AND(Tabla1152627[[#This Row],[Valor logrado]]&gt;=Tabla1152627[[#This Row],[Meta]],Tabla1152627[[#This Row],[Valor logrado]]&gt;0,Tabla1152627[[#This Row],[Meta]]&gt;0),"Sí","No")</f>
        <v>No</v>
      </c>
    </row>
    <row r="201" spans="1:10" x14ac:dyDescent="0.25">
      <c r="A201" s="1" t="s">
        <v>409</v>
      </c>
      <c r="B201" s="1" t="s">
        <v>416</v>
      </c>
      <c r="C201" s="1" t="s">
        <v>417</v>
      </c>
      <c r="D201">
        <v>210002</v>
      </c>
      <c r="E201" s="2" t="s">
        <v>13</v>
      </c>
      <c r="F201" s="4">
        <v>0.4</v>
      </c>
      <c r="J201" s="3" t="str">
        <f>IF(AND(Tabla1152627[[#This Row],[Valor logrado]]&gt;=Tabla1152627[[#This Row],[Meta]],Tabla1152627[[#This Row],[Valor logrado]]&gt;0,Tabla1152627[[#This Row],[Meta]]&gt;0),"Sí","No")</f>
        <v>No</v>
      </c>
    </row>
    <row r="202" spans="1:10" x14ac:dyDescent="0.25">
      <c r="A202" s="1" t="s">
        <v>409</v>
      </c>
      <c r="B202" s="1" t="s">
        <v>418</v>
      </c>
      <c r="C202" s="1" t="s">
        <v>419</v>
      </c>
      <c r="D202">
        <v>210006</v>
      </c>
      <c r="E202" s="2" t="s">
        <v>13</v>
      </c>
      <c r="F202" s="4">
        <v>0.4</v>
      </c>
      <c r="J202" s="3" t="str">
        <f>IF(AND(Tabla1152627[[#This Row],[Valor logrado]]&gt;=Tabla1152627[[#This Row],[Meta]],Tabla1152627[[#This Row],[Valor logrado]]&gt;0,Tabla1152627[[#This Row],[Meta]]&gt;0),"Sí","No")</f>
        <v>No</v>
      </c>
    </row>
    <row r="203" spans="1:10" x14ac:dyDescent="0.25">
      <c r="A203" s="1" t="s">
        <v>409</v>
      </c>
      <c r="B203" s="1" t="s">
        <v>420</v>
      </c>
      <c r="C203" s="1" t="s">
        <v>421</v>
      </c>
      <c r="D203">
        <v>210007</v>
      </c>
      <c r="E203" s="2" t="s">
        <v>13</v>
      </c>
      <c r="F203" s="4">
        <v>0.6</v>
      </c>
      <c r="J203" s="3" t="str">
        <f>IF(AND(Tabla1152627[[#This Row],[Valor logrado]]&gt;=Tabla1152627[[#This Row],[Meta]],Tabla1152627[[#This Row],[Valor logrado]]&gt;0,Tabla1152627[[#This Row],[Meta]]&gt;0),"Sí","No")</f>
        <v>No</v>
      </c>
    </row>
    <row r="204" spans="1:10" x14ac:dyDescent="0.25">
      <c r="A204" s="1" t="s">
        <v>409</v>
      </c>
      <c r="B204" s="1" t="s">
        <v>422</v>
      </c>
      <c r="C204" s="1" t="s">
        <v>423</v>
      </c>
      <c r="D204">
        <v>210004</v>
      </c>
      <c r="E204" s="2" t="s">
        <v>13</v>
      </c>
      <c r="F204" s="4">
        <v>0.6</v>
      </c>
      <c r="J204" s="3" t="str">
        <f>IF(AND(Tabla1152627[[#This Row],[Valor logrado]]&gt;=Tabla1152627[[#This Row],[Meta]],Tabla1152627[[#This Row],[Valor logrado]]&gt;0,Tabla1152627[[#This Row],[Meta]]&gt;0),"Sí","No")</f>
        <v>No</v>
      </c>
    </row>
    <row r="205" spans="1:10" x14ac:dyDescent="0.25">
      <c r="A205" s="1" t="s">
        <v>409</v>
      </c>
      <c r="B205" s="1" t="s">
        <v>424</v>
      </c>
      <c r="C205" s="1" t="s">
        <v>425</v>
      </c>
      <c r="D205">
        <v>210005</v>
      </c>
      <c r="E205" s="2" t="s">
        <v>13</v>
      </c>
      <c r="F205" s="4">
        <v>0.6</v>
      </c>
      <c r="J205" s="3" t="str">
        <f>IF(AND(Tabla1152627[[#This Row],[Valor logrado]]&gt;=Tabla1152627[[#This Row],[Meta]],Tabla1152627[[#This Row],[Valor logrado]]&gt;0,Tabla1152627[[#This Row],[Meta]]&gt;0),"Sí","No")</f>
        <v>No</v>
      </c>
    </row>
    <row r="206" spans="1:10" x14ac:dyDescent="0.25">
      <c r="A206" s="1" t="s">
        <v>409</v>
      </c>
      <c r="B206" s="1" t="s">
        <v>426</v>
      </c>
      <c r="C206" s="1" t="s">
        <v>427</v>
      </c>
      <c r="D206">
        <v>210013</v>
      </c>
      <c r="E206" s="2" t="s">
        <v>13</v>
      </c>
      <c r="F206" s="4">
        <v>0.6</v>
      </c>
      <c r="J206" s="3" t="str">
        <f>IF(AND(Tabla1152627[[#This Row],[Valor logrado]]&gt;=Tabla1152627[[#This Row],[Meta]],Tabla1152627[[#This Row],[Valor logrado]]&gt;0,Tabla1152627[[#This Row],[Meta]]&gt;0),"Sí","No")</f>
        <v>No</v>
      </c>
    </row>
    <row r="207" spans="1:10" x14ac:dyDescent="0.25">
      <c r="A207" s="1" t="s">
        <v>409</v>
      </c>
      <c r="B207" s="1" t="s">
        <v>428</v>
      </c>
      <c r="C207" s="1" t="s">
        <v>429</v>
      </c>
      <c r="D207">
        <v>210003</v>
      </c>
      <c r="E207" s="2" t="s">
        <v>13</v>
      </c>
      <c r="F207" s="4">
        <v>0.6</v>
      </c>
      <c r="J207" s="3" t="str">
        <f>IF(AND(Tabla1152627[[#This Row],[Valor logrado]]&gt;=Tabla1152627[[#This Row],[Meta]],Tabla1152627[[#This Row],[Valor logrado]]&gt;0,Tabla1152627[[#This Row],[Meta]]&gt;0),"Sí","No")</f>
        <v>No</v>
      </c>
    </row>
    <row r="208" spans="1:10" x14ac:dyDescent="0.25">
      <c r="A208" s="1" t="s">
        <v>409</v>
      </c>
      <c r="B208" s="1" t="s">
        <v>430</v>
      </c>
      <c r="C208" s="1" t="s">
        <v>431</v>
      </c>
      <c r="D208">
        <v>210012</v>
      </c>
      <c r="E208" s="2" t="s">
        <v>13</v>
      </c>
      <c r="F208" s="4">
        <v>0.4</v>
      </c>
      <c r="J208" s="3" t="str">
        <f>IF(AND(Tabla1152627[[#This Row],[Valor logrado]]&gt;=Tabla1152627[[#This Row],[Meta]],Tabla1152627[[#This Row],[Valor logrado]]&gt;0,Tabla1152627[[#This Row],[Meta]]&gt;0),"Sí","No")</f>
        <v>No</v>
      </c>
    </row>
    <row r="209" spans="1:10" x14ac:dyDescent="0.25">
      <c r="A209" s="1" t="s">
        <v>409</v>
      </c>
      <c r="B209" s="1" t="s">
        <v>432</v>
      </c>
      <c r="C209" s="1" t="s">
        <v>433</v>
      </c>
      <c r="D209">
        <v>210001</v>
      </c>
      <c r="E209" s="2" t="s">
        <v>13</v>
      </c>
      <c r="F209" s="4">
        <v>0.6</v>
      </c>
      <c r="J209" s="3" t="str">
        <f>IF(AND(Tabla1152627[[#This Row],[Valor logrado]]&gt;=Tabla1152627[[#This Row],[Meta]],Tabla1152627[[#This Row],[Valor logrado]]&gt;0,Tabla1152627[[#This Row],[Meta]]&gt;0),"Sí","No")</f>
        <v>No</v>
      </c>
    </row>
    <row r="210" spans="1:10" x14ac:dyDescent="0.25">
      <c r="A210" s="1" t="s">
        <v>409</v>
      </c>
      <c r="B210" s="1" t="s">
        <v>434</v>
      </c>
      <c r="C210" s="1" t="s">
        <v>435</v>
      </c>
      <c r="D210">
        <v>210009</v>
      </c>
      <c r="E210" s="2" t="s">
        <v>13</v>
      </c>
      <c r="F210" s="4">
        <v>0.6</v>
      </c>
      <c r="J210" s="3" t="str">
        <f>IF(AND(Tabla1152627[[#This Row],[Valor logrado]]&gt;=Tabla1152627[[#This Row],[Meta]],Tabla1152627[[#This Row],[Valor logrado]]&gt;0,Tabla1152627[[#This Row],[Meta]]&gt;0),"Sí","No")</f>
        <v>No</v>
      </c>
    </row>
    <row r="211" spans="1:10" x14ac:dyDescent="0.25">
      <c r="A211" s="1" t="s">
        <v>409</v>
      </c>
      <c r="B211" s="1" t="s">
        <v>436</v>
      </c>
      <c r="C211" s="1" t="s">
        <v>437</v>
      </c>
      <c r="D211">
        <v>210008</v>
      </c>
      <c r="E211" s="2" t="s">
        <v>13</v>
      </c>
      <c r="F211" s="4">
        <v>0.4</v>
      </c>
      <c r="J211" s="3" t="str">
        <f>IF(AND(Tabla1152627[[#This Row],[Valor logrado]]&gt;=Tabla1152627[[#This Row],[Meta]],Tabla1152627[[#This Row],[Valor logrado]]&gt;0,Tabla1152627[[#This Row],[Meta]]&gt;0),"Sí","No")</f>
        <v>No</v>
      </c>
    </row>
    <row r="212" spans="1:10" x14ac:dyDescent="0.25">
      <c r="A212" s="1" t="s">
        <v>409</v>
      </c>
      <c r="B212" s="1" t="s">
        <v>438</v>
      </c>
      <c r="C212" s="1" t="s">
        <v>439</v>
      </c>
      <c r="D212">
        <v>210014</v>
      </c>
      <c r="E212" s="2" t="s">
        <v>13</v>
      </c>
      <c r="F212" s="4">
        <v>0.6</v>
      </c>
      <c r="J212" s="3" t="str">
        <f>IF(AND(Tabla1152627[[#This Row],[Valor logrado]]&gt;=Tabla1152627[[#This Row],[Meta]],Tabla1152627[[#This Row],[Valor logrado]]&gt;0,Tabla1152627[[#This Row],[Meta]]&gt;0),"Sí","No")</f>
        <v>No</v>
      </c>
    </row>
    <row r="213" spans="1:10" x14ac:dyDescent="0.25">
      <c r="A213" s="1" t="s">
        <v>440</v>
      </c>
      <c r="B213" s="1" t="s">
        <v>441</v>
      </c>
      <c r="C213" s="1" t="s">
        <v>442</v>
      </c>
      <c r="D213">
        <v>220001</v>
      </c>
      <c r="E213" s="2" t="s">
        <v>33</v>
      </c>
      <c r="F213" s="4" t="s">
        <v>17</v>
      </c>
      <c r="J213" s="3" t="str">
        <f>IF(AND(Tabla1152627[[#This Row],[Valor logrado]]&gt;=Tabla1152627[[#This Row],[Meta]],Tabla1152627[[#This Row],[Valor logrado]]&gt;0,Tabla1152627[[#This Row],[Meta]]&gt;0),"Sí","No")</f>
        <v>No</v>
      </c>
    </row>
    <row r="214" spans="1:10" x14ac:dyDescent="0.25">
      <c r="A214" s="1" t="s">
        <v>440</v>
      </c>
      <c r="B214" s="1" t="s">
        <v>441</v>
      </c>
      <c r="C214" s="1" t="s">
        <v>443</v>
      </c>
      <c r="D214">
        <v>220000</v>
      </c>
      <c r="E214" s="2" t="s">
        <v>16</v>
      </c>
      <c r="F214" s="4">
        <v>0.55000000000000004</v>
      </c>
      <c r="J214" s="3" t="str">
        <f>IF(AND(Tabla1152627[[#This Row],[Valor logrado]]&gt;=Tabla1152627[[#This Row],[Meta]],Tabla1152627[[#This Row],[Valor logrado]]&gt;0,Tabla1152627[[#This Row],[Meta]]&gt;0),"Sí","No")</f>
        <v>No</v>
      </c>
    </row>
    <row r="215" spans="1:10" x14ac:dyDescent="0.25">
      <c r="A215" s="1" t="s">
        <v>440</v>
      </c>
      <c r="B215" s="1" t="s">
        <v>444</v>
      </c>
      <c r="C215" s="1" t="s">
        <v>445</v>
      </c>
      <c r="D215">
        <v>220005</v>
      </c>
      <c r="E215" s="2" t="s">
        <v>13</v>
      </c>
      <c r="F215" s="4">
        <v>0.5</v>
      </c>
      <c r="J215" s="3" t="str">
        <f>IF(AND(Tabla1152627[[#This Row],[Valor logrado]]&gt;=Tabla1152627[[#This Row],[Meta]],Tabla1152627[[#This Row],[Valor logrado]]&gt;0,Tabla1152627[[#This Row],[Meta]]&gt;0),"Sí","No")</f>
        <v>No</v>
      </c>
    </row>
    <row r="216" spans="1:10" x14ac:dyDescent="0.25">
      <c r="A216" s="1" t="s">
        <v>440</v>
      </c>
      <c r="B216" s="1" t="s">
        <v>444</v>
      </c>
      <c r="C216" s="1" t="s">
        <v>446</v>
      </c>
      <c r="D216">
        <v>220009</v>
      </c>
      <c r="E216" s="2" t="s">
        <v>33</v>
      </c>
      <c r="F216" s="4" t="s">
        <v>17</v>
      </c>
      <c r="J216" s="3" t="str">
        <f>IF(AND(Tabla1152627[[#This Row],[Valor logrado]]&gt;=Tabla1152627[[#This Row],[Meta]],Tabla1152627[[#This Row],[Valor logrado]]&gt;0,Tabla1152627[[#This Row],[Meta]]&gt;0),"Sí","No")</f>
        <v>No</v>
      </c>
    </row>
    <row r="217" spans="1:10" x14ac:dyDescent="0.25">
      <c r="A217" s="1" t="s">
        <v>440</v>
      </c>
      <c r="B217" s="1" t="s">
        <v>444</v>
      </c>
      <c r="C217" s="1" t="s">
        <v>447</v>
      </c>
      <c r="D217">
        <v>220007</v>
      </c>
      <c r="E217" s="2" t="s">
        <v>33</v>
      </c>
      <c r="F217" s="4" t="s">
        <v>17</v>
      </c>
      <c r="J217" s="3" t="str">
        <f>IF(AND(Tabla1152627[[#This Row],[Valor logrado]]&gt;=Tabla1152627[[#This Row],[Meta]],Tabla1152627[[#This Row],[Valor logrado]]&gt;0,Tabla1152627[[#This Row],[Meta]]&gt;0),"Sí","No")</f>
        <v>No</v>
      </c>
    </row>
    <row r="218" spans="1:10" x14ac:dyDescent="0.25">
      <c r="A218" s="1" t="s">
        <v>440</v>
      </c>
      <c r="B218" s="1" t="s">
        <v>448</v>
      </c>
      <c r="C218" s="1" t="s">
        <v>449</v>
      </c>
      <c r="D218">
        <v>220003</v>
      </c>
      <c r="E218" s="2" t="s">
        <v>33</v>
      </c>
      <c r="F218" s="4" t="s">
        <v>17</v>
      </c>
      <c r="J218" s="3" t="str">
        <f>IF(AND(Tabla1152627[[#This Row],[Valor logrado]]&gt;=Tabla1152627[[#This Row],[Meta]],Tabla1152627[[#This Row],[Valor logrado]]&gt;0,Tabla1152627[[#This Row],[Meta]]&gt;0),"Sí","No")</f>
        <v>No</v>
      </c>
    </row>
    <row r="219" spans="1:10" x14ac:dyDescent="0.25">
      <c r="A219" s="1" t="s">
        <v>440</v>
      </c>
      <c r="B219" s="1" t="s">
        <v>448</v>
      </c>
      <c r="C219" s="1" t="s">
        <v>450</v>
      </c>
      <c r="D219">
        <v>220006</v>
      </c>
      <c r="E219" s="2" t="s">
        <v>13</v>
      </c>
      <c r="F219" s="4">
        <v>0.6</v>
      </c>
      <c r="J219" s="3" t="str">
        <f>IF(AND(Tabla1152627[[#This Row],[Valor logrado]]&gt;=Tabla1152627[[#This Row],[Meta]],Tabla1152627[[#This Row],[Valor logrado]]&gt;0,Tabla1152627[[#This Row],[Meta]]&gt;0),"Sí","No")</f>
        <v>No</v>
      </c>
    </row>
    <row r="220" spans="1:10" x14ac:dyDescent="0.25">
      <c r="A220" s="1" t="s">
        <v>440</v>
      </c>
      <c r="B220" s="1" t="s">
        <v>451</v>
      </c>
      <c r="C220" s="1" t="s">
        <v>452</v>
      </c>
      <c r="D220">
        <v>220010</v>
      </c>
      <c r="E220" s="2" t="s">
        <v>13</v>
      </c>
      <c r="F220" s="4">
        <v>0.6</v>
      </c>
      <c r="J220" s="3" t="str">
        <f>IF(AND(Tabla1152627[[#This Row],[Valor logrado]]&gt;=Tabla1152627[[#This Row],[Meta]],Tabla1152627[[#This Row],[Valor logrado]]&gt;0,Tabla1152627[[#This Row],[Meta]]&gt;0),"Sí","No")</f>
        <v>No</v>
      </c>
    </row>
    <row r="221" spans="1:10" x14ac:dyDescent="0.25">
      <c r="A221" s="1" t="s">
        <v>440</v>
      </c>
      <c r="B221" s="1" t="s">
        <v>453</v>
      </c>
      <c r="C221" s="1" t="s">
        <v>454</v>
      </c>
      <c r="D221">
        <v>220004</v>
      </c>
      <c r="E221" s="2" t="s">
        <v>13</v>
      </c>
      <c r="F221" s="4">
        <v>0.6</v>
      </c>
      <c r="J221" s="3" t="str">
        <f>IF(AND(Tabla1152627[[#This Row],[Valor logrado]]&gt;=Tabla1152627[[#This Row],[Meta]],Tabla1152627[[#This Row],[Valor logrado]]&gt;0,Tabla1152627[[#This Row],[Meta]]&gt;0),"Sí","No")</f>
        <v>No</v>
      </c>
    </row>
    <row r="222" spans="1:10" x14ac:dyDescent="0.25">
      <c r="A222" s="1" t="s">
        <v>440</v>
      </c>
      <c r="B222" s="1" t="s">
        <v>455</v>
      </c>
      <c r="C222" s="1" t="s">
        <v>456</v>
      </c>
      <c r="D222">
        <v>220008</v>
      </c>
      <c r="E222" s="2" t="s">
        <v>13</v>
      </c>
      <c r="F222" s="4">
        <v>0.6</v>
      </c>
      <c r="J222" s="3" t="str">
        <f>IF(AND(Tabla1152627[[#This Row],[Valor logrado]]&gt;=Tabla1152627[[#This Row],[Meta]],Tabla1152627[[#This Row],[Valor logrado]]&gt;0,Tabla1152627[[#This Row],[Meta]]&gt;0),"Sí","No")</f>
        <v>No</v>
      </c>
    </row>
    <row r="223" spans="1:10" x14ac:dyDescent="0.25">
      <c r="A223" s="1" t="s">
        <v>440</v>
      </c>
      <c r="B223" s="1" t="s">
        <v>457</v>
      </c>
      <c r="C223" s="1" t="s">
        <v>458</v>
      </c>
      <c r="D223">
        <v>220002</v>
      </c>
      <c r="E223" s="2" t="s">
        <v>13</v>
      </c>
      <c r="F223" s="4">
        <v>0.6</v>
      </c>
      <c r="J223" s="3" t="str">
        <f>IF(AND(Tabla1152627[[#This Row],[Valor logrado]]&gt;=Tabla1152627[[#This Row],[Meta]],Tabla1152627[[#This Row],[Valor logrado]]&gt;0,Tabla1152627[[#This Row],[Meta]]&gt;0),"Sí","No")</f>
        <v>No</v>
      </c>
    </row>
    <row r="224" spans="1:10" x14ac:dyDescent="0.25">
      <c r="A224" s="1" t="s">
        <v>459</v>
      </c>
      <c r="B224" s="1" t="s">
        <v>460</v>
      </c>
      <c r="C224" s="1" t="s">
        <v>461</v>
      </c>
      <c r="D224">
        <v>230003</v>
      </c>
      <c r="E224" s="2" t="s">
        <v>33</v>
      </c>
      <c r="F224" s="4" t="s">
        <v>17</v>
      </c>
      <c r="J224" s="3" t="str">
        <f>IF(AND(Tabla1152627[[#This Row],[Valor logrado]]&gt;=Tabla1152627[[#This Row],[Meta]],Tabla1152627[[#This Row],[Valor logrado]]&gt;0,Tabla1152627[[#This Row],[Meta]]&gt;0),"Sí","No")</f>
        <v>No</v>
      </c>
    </row>
    <row r="225" spans="1:10" x14ac:dyDescent="0.25">
      <c r="A225" s="1" t="s">
        <v>459</v>
      </c>
      <c r="B225" s="1" t="s">
        <v>460</v>
      </c>
      <c r="C225" s="1" t="s">
        <v>462</v>
      </c>
      <c r="D225">
        <v>230002</v>
      </c>
      <c r="E225" s="2" t="s">
        <v>33</v>
      </c>
      <c r="F225" s="4" t="s">
        <v>17</v>
      </c>
      <c r="J225" s="3" t="str">
        <f>IF(AND(Tabla1152627[[#This Row],[Valor logrado]]&gt;=Tabla1152627[[#This Row],[Meta]],Tabla1152627[[#This Row],[Valor logrado]]&gt;0,Tabla1152627[[#This Row],[Meta]]&gt;0),"Sí","No")</f>
        <v>No</v>
      </c>
    </row>
    <row r="226" spans="1:10" x14ac:dyDescent="0.25">
      <c r="A226" s="1" t="s">
        <v>459</v>
      </c>
      <c r="B226" s="1" t="s">
        <v>460</v>
      </c>
      <c r="C226" s="1" t="s">
        <v>463</v>
      </c>
      <c r="D226">
        <v>230004</v>
      </c>
      <c r="E226" s="2" t="s">
        <v>33</v>
      </c>
      <c r="F226" s="4" t="s">
        <v>17</v>
      </c>
      <c r="J226" s="3" t="str">
        <f>IF(AND(Tabla1152627[[#This Row],[Valor logrado]]&gt;=Tabla1152627[[#This Row],[Meta]],Tabla1152627[[#This Row],[Valor logrado]]&gt;0,Tabla1152627[[#This Row],[Meta]]&gt;0),"Sí","No")</f>
        <v>No</v>
      </c>
    </row>
    <row r="227" spans="1:10" x14ac:dyDescent="0.25">
      <c r="A227" s="1" t="s">
        <v>459</v>
      </c>
      <c r="B227" s="1" t="s">
        <v>460</v>
      </c>
      <c r="C227" s="1" t="s">
        <v>464</v>
      </c>
      <c r="D227">
        <v>230000</v>
      </c>
      <c r="E227" s="2" t="s">
        <v>16</v>
      </c>
      <c r="F227" s="4">
        <v>0.59</v>
      </c>
      <c r="J227" s="3" t="str">
        <f>IF(AND(Tabla1152627[[#This Row],[Valor logrado]]&gt;=Tabla1152627[[#This Row],[Meta]],Tabla1152627[[#This Row],[Valor logrado]]&gt;0,Tabla1152627[[#This Row],[Meta]]&gt;0),"Sí","No")</f>
        <v>No</v>
      </c>
    </row>
    <row r="228" spans="1:10" x14ac:dyDescent="0.25">
      <c r="A228" s="1" t="s">
        <v>459</v>
      </c>
      <c r="B228" s="1" t="s">
        <v>465</v>
      </c>
      <c r="C228" s="1" t="s">
        <v>466</v>
      </c>
      <c r="D228">
        <v>230001</v>
      </c>
      <c r="E228" s="2" t="s">
        <v>13</v>
      </c>
      <c r="F228" s="4">
        <v>0.6</v>
      </c>
      <c r="J228" s="3" t="str">
        <f>IF(AND(Tabla1152627[[#This Row],[Valor logrado]]&gt;=Tabla1152627[[#This Row],[Meta]],Tabla1152627[[#This Row],[Valor logrado]]&gt;0,Tabla1152627[[#This Row],[Meta]]&gt;0),"Sí","No")</f>
        <v>No</v>
      </c>
    </row>
    <row r="229" spans="1:10" x14ac:dyDescent="0.25">
      <c r="A229" s="1" t="s">
        <v>467</v>
      </c>
      <c r="B229" s="1" t="s">
        <v>468</v>
      </c>
      <c r="C229" s="1" t="s">
        <v>469</v>
      </c>
      <c r="D229">
        <v>240000</v>
      </c>
      <c r="E229" s="2" t="s">
        <v>16</v>
      </c>
      <c r="F229" s="4">
        <v>0.6</v>
      </c>
      <c r="J229" s="3" t="str">
        <f>IF(AND(Tabla1152627[[#This Row],[Valor logrado]]&gt;=Tabla1152627[[#This Row],[Meta]],Tabla1152627[[#This Row],[Valor logrado]]&gt;0,Tabla1152627[[#This Row],[Meta]]&gt;0),"Sí","No")</f>
        <v>No</v>
      </c>
    </row>
    <row r="230" spans="1:10" x14ac:dyDescent="0.25">
      <c r="A230" s="1" t="s">
        <v>467</v>
      </c>
      <c r="B230" s="1" t="s">
        <v>470</v>
      </c>
      <c r="C230" s="1" t="s">
        <v>471</v>
      </c>
      <c r="D230">
        <v>240001</v>
      </c>
      <c r="E230" s="2" t="s">
        <v>13</v>
      </c>
      <c r="F230" s="4">
        <v>0.6</v>
      </c>
      <c r="J230" s="3" t="str">
        <f>IF(AND(Tabla1152627[[#This Row],[Valor logrado]]&gt;=Tabla1152627[[#This Row],[Meta]],Tabla1152627[[#This Row],[Valor logrado]]&gt;0,Tabla1152627[[#This Row],[Meta]]&gt;0),"Sí","No")</f>
        <v>No</v>
      </c>
    </row>
    <row r="231" spans="1:10" ht="25.5" x14ac:dyDescent="0.25">
      <c r="A231" s="1" t="s">
        <v>467</v>
      </c>
      <c r="B231" s="1" t="s">
        <v>472</v>
      </c>
      <c r="C231" s="1" t="s">
        <v>473</v>
      </c>
      <c r="D231">
        <v>240002</v>
      </c>
      <c r="E231" s="2" t="s">
        <v>13</v>
      </c>
      <c r="F231" s="4">
        <v>0.6</v>
      </c>
      <c r="J231" s="3" t="str">
        <f>IF(AND(Tabla1152627[[#This Row],[Valor logrado]]&gt;=Tabla1152627[[#This Row],[Meta]],Tabla1152627[[#This Row],[Valor logrado]]&gt;0,Tabla1152627[[#This Row],[Meta]]&gt;0),"Sí","No")</f>
        <v>No</v>
      </c>
    </row>
    <row r="232" spans="1:10" x14ac:dyDescent="0.25">
      <c r="A232" s="1" t="s">
        <v>467</v>
      </c>
      <c r="B232" s="1" t="s">
        <v>474</v>
      </c>
      <c r="C232" s="1" t="s">
        <v>475</v>
      </c>
      <c r="D232">
        <v>240003</v>
      </c>
      <c r="E232" s="2" t="s">
        <v>13</v>
      </c>
      <c r="F232" s="4">
        <v>0.6</v>
      </c>
      <c r="J232" s="3" t="str">
        <f>IF(AND(Tabla1152627[[#This Row],[Valor logrado]]&gt;=Tabla1152627[[#This Row],[Meta]],Tabla1152627[[#This Row],[Valor logrado]]&gt;0,Tabla1152627[[#This Row],[Meta]]&gt;0),"Sí","No")</f>
        <v>No</v>
      </c>
    </row>
    <row r="233" spans="1:10" x14ac:dyDescent="0.25">
      <c r="A233" s="1" t="s">
        <v>476</v>
      </c>
      <c r="B233" s="1" t="s">
        <v>477</v>
      </c>
      <c r="C233" s="1" t="s">
        <v>478</v>
      </c>
      <c r="D233">
        <v>250000</v>
      </c>
      <c r="E233" s="2" t="s">
        <v>16</v>
      </c>
      <c r="F233" s="4">
        <v>0.5</v>
      </c>
      <c r="J233" s="3" t="str">
        <f>IF(AND(Tabla1152627[[#This Row],[Valor logrado]]&gt;=Tabla1152627[[#This Row],[Meta]],Tabla1152627[[#This Row],[Valor logrado]]&gt;0,Tabla1152627[[#This Row],[Meta]]&gt;0),"Sí","No")</f>
        <v>No</v>
      </c>
    </row>
    <row r="234" spans="1:10" x14ac:dyDescent="0.25">
      <c r="A234" s="1" t="s">
        <v>476</v>
      </c>
      <c r="B234" s="1" t="s">
        <v>479</v>
      </c>
      <c r="C234" s="1" t="s">
        <v>480</v>
      </c>
      <c r="D234">
        <v>250004</v>
      </c>
      <c r="E234" s="2" t="s">
        <v>13</v>
      </c>
      <c r="F234" s="4">
        <v>0.4</v>
      </c>
      <c r="J234" s="3" t="str">
        <f>IF(AND(Tabla1152627[[#This Row],[Valor logrado]]&gt;=Tabla1152627[[#This Row],[Meta]],Tabla1152627[[#This Row],[Valor logrado]]&gt;0,Tabla1152627[[#This Row],[Meta]]&gt;0),"Sí","No")</f>
        <v>No</v>
      </c>
    </row>
    <row r="235" spans="1:10" x14ac:dyDescent="0.25">
      <c r="A235" s="1" t="s">
        <v>476</v>
      </c>
      <c r="B235" s="1" t="s">
        <v>481</v>
      </c>
      <c r="C235" s="1" t="s">
        <v>482</v>
      </c>
      <c r="D235">
        <v>250002</v>
      </c>
      <c r="E235" s="2" t="s">
        <v>13</v>
      </c>
      <c r="F235" s="4">
        <v>0.4</v>
      </c>
      <c r="J235" s="3" t="str">
        <f>IF(AND(Tabla1152627[[#This Row],[Valor logrado]]&gt;=Tabla1152627[[#This Row],[Meta]],Tabla1152627[[#This Row],[Valor logrado]]&gt;0,Tabla1152627[[#This Row],[Meta]]&gt;0),"Sí","No")</f>
        <v>No</v>
      </c>
    </row>
    <row r="236" spans="1:10" x14ac:dyDescent="0.25">
      <c r="A236" s="1" t="s">
        <v>476</v>
      </c>
      <c r="B236" s="1" t="s">
        <v>483</v>
      </c>
      <c r="C236" s="1" t="s">
        <v>484</v>
      </c>
      <c r="D236">
        <v>250001</v>
      </c>
      <c r="E236" s="2" t="s">
        <v>13</v>
      </c>
      <c r="F236" s="4">
        <v>0.5</v>
      </c>
      <c r="J236" s="3" t="str">
        <f>IF(AND(Tabla1152627[[#This Row],[Valor logrado]]&gt;=Tabla1152627[[#This Row],[Meta]],Tabla1152627[[#This Row],[Valor logrado]]&gt;0,Tabla1152627[[#This Row],[Meta]]&gt;0),"Sí","No")</f>
        <v>No</v>
      </c>
    </row>
    <row r="237" spans="1:10" x14ac:dyDescent="0.25">
      <c r="A237" s="1" t="s">
        <v>476</v>
      </c>
      <c r="B237" s="1" t="s">
        <v>485</v>
      </c>
      <c r="C237" s="1" t="s">
        <v>486</v>
      </c>
      <c r="D237">
        <v>250003</v>
      </c>
      <c r="E237" s="2" t="s">
        <v>13</v>
      </c>
      <c r="F237" s="4">
        <v>0.6</v>
      </c>
      <c r="J237" s="3" t="str">
        <f>IF(AND(Tabla1152627[[#This Row],[Valor logrado]]&gt;=Tabla1152627[[#This Row],[Meta]],Tabla1152627[[#This Row],[Valor logrado]]&gt;0,Tabla1152627[[#This Row],[Meta]]&gt;0),"Sí","No")</f>
        <v>No</v>
      </c>
    </row>
    <row r="238" spans="1:10" x14ac:dyDescent="0.25">
      <c r="A238" s="1" t="s">
        <v>487</v>
      </c>
      <c r="B238" s="1" t="s">
        <v>488</v>
      </c>
      <c r="C238" s="1" t="s">
        <v>489</v>
      </c>
      <c r="D238">
        <v>150200</v>
      </c>
      <c r="E238" s="2" t="s">
        <v>16</v>
      </c>
      <c r="F238" s="4">
        <v>0.59</v>
      </c>
      <c r="J238" s="3" t="str">
        <f>IF(AND(Tabla1152627[[#This Row],[Valor logrado]]&gt;=Tabla1152627[[#This Row],[Meta]],Tabla1152627[[#This Row],[Valor logrado]]&gt;0,Tabla1152627[[#This Row],[Meta]]&gt;0),"Sí","No")</f>
        <v>No</v>
      </c>
    </row>
    <row r="239" spans="1:10" x14ac:dyDescent="0.25">
      <c r="A239" s="1" t="s">
        <v>487</v>
      </c>
      <c r="B239" s="1" t="s">
        <v>490</v>
      </c>
      <c r="C239" s="1" t="s">
        <v>491</v>
      </c>
      <c r="D239">
        <v>150201</v>
      </c>
      <c r="E239" s="2" t="s">
        <v>13</v>
      </c>
      <c r="F239" s="4">
        <v>0.6</v>
      </c>
      <c r="J239" s="3" t="str">
        <f>IF(AND(Tabla1152627[[#This Row],[Valor logrado]]&gt;=Tabla1152627[[#This Row],[Meta]],Tabla1152627[[#This Row],[Valor logrado]]&gt;0,Tabla1152627[[#This Row],[Meta]]&gt;0),"Sí","No")</f>
        <v>No</v>
      </c>
    </row>
    <row r="240" spans="1:10" x14ac:dyDescent="0.25">
      <c r="A240" s="1" t="s">
        <v>487</v>
      </c>
      <c r="B240" s="1" t="s">
        <v>492</v>
      </c>
      <c r="C240" s="1" t="s">
        <v>493</v>
      </c>
      <c r="D240">
        <v>150202</v>
      </c>
      <c r="E240" s="2" t="s">
        <v>13</v>
      </c>
      <c r="F240" s="4">
        <v>0.6</v>
      </c>
      <c r="J240" s="3" t="str">
        <f>IF(AND(Tabla1152627[[#This Row],[Valor logrado]]&gt;=Tabla1152627[[#This Row],[Meta]],Tabla1152627[[#This Row],[Valor logrado]]&gt;0,Tabla1152627[[#This Row],[Meta]]&gt;0),"Sí","No")</f>
        <v>No</v>
      </c>
    </row>
    <row r="241" spans="1:10" x14ac:dyDescent="0.25">
      <c r="A241" s="1" t="s">
        <v>487</v>
      </c>
      <c r="B241" s="1" t="s">
        <v>494</v>
      </c>
      <c r="C241" s="1" t="s">
        <v>495</v>
      </c>
      <c r="D241">
        <v>150203</v>
      </c>
      <c r="E241" s="2" t="s">
        <v>13</v>
      </c>
      <c r="F241" s="4">
        <v>0.6</v>
      </c>
      <c r="J241" s="3" t="str">
        <f>IF(AND(Tabla1152627[[#This Row],[Valor logrado]]&gt;=Tabla1152627[[#This Row],[Meta]],Tabla1152627[[#This Row],[Valor logrado]]&gt;0,Tabla1152627[[#This Row],[Meta]]&gt;0),"Sí","No")</f>
        <v>No</v>
      </c>
    </row>
    <row r="242" spans="1:10" x14ac:dyDescent="0.25">
      <c r="A242" s="1" t="s">
        <v>487</v>
      </c>
      <c r="B242" s="1" t="s">
        <v>496</v>
      </c>
      <c r="C242" s="1" t="s">
        <v>497</v>
      </c>
      <c r="D242">
        <v>150204</v>
      </c>
      <c r="E242" s="2" t="s">
        <v>13</v>
      </c>
      <c r="F242" s="4">
        <v>0.4</v>
      </c>
      <c r="J242" s="3" t="str">
        <f>IF(AND(Tabla1152627[[#This Row],[Valor logrado]]&gt;=Tabla1152627[[#This Row],[Meta]],Tabla1152627[[#This Row],[Valor logrado]]&gt;0,Tabla1152627[[#This Row],[Meta]]&gt;0),"Sí","No")</f>
        <v>No</v>
      </c>
    </row>
    <row r="243" spans="1:10" x14ac:dyDescent="0.25">
      <c r="A243" s="1" t="s">
        <v>487</v>
      </c>
      <c r="B243" s="1" t="s">
        <v>498</v>
      </c>
      <c r="C243" s="1" t="s">
        <v>499</v>
      </c>
      <c r="D243">
        <v>150205</v>
      </c>
      <c r="E243" s="2" t="s">
        <v>13</v>
      </c>
      <c r="F243" s="4">
        <v>0.4</v>
      </c>
      <c r="J243" s="3" t="str">
        <f>IF(AND(Tabla1152627[[#This Row],[Valor logrado]]&gt;=Tabla1152627[[#This Row],[Meta]],Tabla1152627[[#This Row],[Valor logrado]]&gt;0,Tabla1152627[[#This Row],[Meta]]&gt;0),"Sí","No")</f>
        <v>No</v>
      </c>
    </row>
    <row r="244" spans="1:10" x14ac:dyDescent="0.25">
      <c r="A244" s="1" t="s">
        <v>487</v>
      </c>
      <c r="B244" s="1" t="s">
        <v>500</v>
      </c>
      <c r="C244" s="1" t="s">
        <v>501</v>
      </c>
      <c r="D244">
        <v>150206</v>
      </c>
      <c r="E244" s="2" t="s">
        <v>13</v>
      </c>
      <c r="F244" s="4">
        <v>0.4</v>
      </c>
      <c r="J244" s="3" t="str">
        <f>IF(AND(Tabla1152627[[#This Row],[Valor logrado]]&gt;=Tabla1152627[[#This Row],[Meta]],Tabla1152627[[#This Row],[Valor logrado]]&gt;0,Tabla1152627[[#This Row],[Meta]]&gt;0),"Sí","No")</f>
        <v>No</v>
      </c>
    </row>
    <row r="245" spans="1:10" x14ac:dyDescent="0.25">
      <c r="A245" s="1" t="s">
        <v>487</v>
      </c>
      <c r="B245" s="1" t="s">
        <v>502</v>
      </c>
      <c r="C245" s="1" t="s">
        <v>503</v>
      </c>
      <c r="D245">
        <v>150207</v>
      </c>
      <c r="E245" s="2" t="s">
        <v>13</v>
      </c>
      <c r="F245" s="4">
        <v>0.6</v>
      </c>
      <c r="J245" s="3" t="str">
        <f>IF(AND(Tabla1152627[[#This Row],[Valor logrado]]&gt;=Tabla1152627[[#This Row],[Meta]],Tabla1152627[[#This Row],[Valor logrado]]&gt;0,Tabla1152627[[#This Row],[Meta]]&gt;0),"Sí","No")</f>
        <v>No</v>
      </c>
    </row>
    <row r="246" spans="1:10" x14ac:dyDescent="0.25">
      <c r="A246" s="1" t="s">
        <v>487</v>
      </c>
      <c r="B246" s="1" t="s">
        <v>504</v>
      </c>
      <c r="C246" s="1" t="s">
        <v>505</v>
      </c>
      <c r="D246">
        <v>150208</v>
      </c>
      <c r="E246" s="2" t="s">
        <v>13</v>
      </c>
      <c r="F246" s="4">
        <v>0.6</v>
      </c>
      <c r="J246" s="3" t="str">
        <f>IF(AND(Tabla1152627[[#This Row],[Valor logrado]]&gt;=Tabla1152627[[#This Row],[Meta]],Tabla1152627[[#This Row],[Valor logrado]]&gt;0,Tabla1152627[[#This Row],[Meta]]&gt;0),"Sí","No")</f>
        <v>No</v>
      </c>
    </row>
    <row r="247" spans="1:10" x14ac:dyDescent="0.25">
      <c r="A247" s="1" t="s">
        <v>487</v>
      </c>
      <c r="B247" s="1" t="s">
        <v>506</v>
      </c>
      <c r="C247" s="1" t="s">
        <v>507</v>
      </c>
      <c r="D247">
        <v>150209</v>
      </c>
      <c r="E247" s="2" t="s">
        <v>13</v>
      </c>
      <c r="F247" s="4">
        <v>0.6</v>
      </c>
      <c r="J247" s="3" t="str">
        <f>IF(AND(Tabla1152627[[#This Row],[Valor logrado]]&gt;=Tabla1152627[[#This Row],[Meta]],Tabla1152627[[#This Row],[Valor logrado]]&gt;0,Tabla1152627[[#This Row],[Meta]]&gt;0),"Sí","No")</f>
        <v>No</v>
      </c>
    </row>
    <row r="248" spans="1:10" x14ac:dyDescent="0.25">
      <c r="A248" s="1" t="s">
        <v>508</v>
      </c>
      <c r="B248" s="1" t="s">
        <v>509</v>
      </c>
      <c r="C248" s="1" t="s">
        <v>510</v>
      </c>
      <c r="D248">
        <v>70101</v>
      </c>
      <c r="E248" s="2" t="s">
        <v>16</v>
      </c>
      <c r="F248" s="4">
        <v>0.5</v>
      </c>
      <c r="J248" s="3" t="str">
        <f>IF(AND(Tabla1152627[[#This Row],[Valor logrado]]&gt;=Tabla1152627[[#This Row],[Meta]],Tabla1152627[[#This Row],[Valor logrado]]&gt;0,Tabla1152627[[#This Row],[Meta]]&gt;0),"Sí","No")</f>
        <v>No</v>
      </c>
    </row>
    <row r="249" spans="1:10" x14ac:dyDescent="0.25">
      <c r="A249" s="1" t="s">
        <v>508</v>
      </c>
      <c r="B249" s="1" t="s">
        <v>511</v>
      </c>
      <c r="C249" s="1" t="s">
        <v>512</v>
      </c>
      <c r="D249">
        <v>70102</v>
      </c>
      <c r="E249" s="2" t="s">
        <v>13</v>
      </c>
      <c r="F249" s="4">
        <v>0.5</v>
      </c>
      <c r="J249" s="3" t="str">
        <f>IF(AND(Tabla1152627[[#This Row],[Valor logrado]]&gt;=Tabla1152627[[#This Row],[Meta]],Tabla1152627[[#This Row],[Valor logrado]]&gt;0,Tabla1152627[[#This Row],[Meta]]&gt;0),"Sí","No")</f>
        <v>No</v>
      </c>
    </row>
  </sheetData>
  <pageMargins left="0.7" right="0.7" top="0.75" bottom="0.75" header="0.3" footer="0.3"/>
  <tableParts count="1">
    <tablePart r:id="rId1"/>
  </tablePart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3F112D-962D-4833-AA9C-0AF4766D74FA}">
  <sheetPr codeName="Hoja27">
    <tabColor theme="9" tint="-0.249977111117893"/>
  </sheetPr>
  <dimension ref="A1:J249"/>
  <sheetViews>
    <sheetView workbookViewId="0"/>
  </sheetViews>
  <sheetFormatPr baseColWidth="10" defaultColWidth="11.42578125" defaultRowHeight="15" x14ac:dyDescent="0.25"/>
  <cols>
    <col min="1" max="1" width="21.7109375" bestFit="1" customWidth="1"/>
    <col min="2" max="2" width="74.85546875" customWidth="1"/>
    <col min="3" max="3" width="36.28515625" customWidth="1"/>
    <col min="4" max="4" width="25.140625" customWidth="1"/>
    <col min="5" max="5" width="17.7109375" bestFit="1" customWidth="1"/>
    <col min="6" max="6" width="14.7109375" style="4" customWidth="1"/>
    <col min="7" max="7" width="13.28515625" style="3" customWidth="1"/>
    <col min="8" max="8" width="15.28515625" style="3" customWidth="1"/>
    <col min="9" max="9" width="15" style="4" customWidth="1"/>
    <col min="10" max="10" width="15.85546875" style="3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4" t="s">
        <v>5</v>
      </c>
      <c r="G1" s="3" t="s">
        <v>6</v>
      </c>
      <c r="H1" s="3" t="s">
        <v>7</v>
      </c>
      <c r="I1" s="4" t="s">
        <v>8</v>
      </c>
      <c r="J1" s="3" t="s">
        <v>9</v>
      </c>
    </row>
    <row r="2" spans="1:10" x14ac:dyDescent="0.25">
      <c r="A2" s="1" t="s">
        <v>10</v>
      </c>
      <c r="B2" s="1" t="s">
        <v>11</v>
      </c>
      <c r="C2" s="1" t="s">
        <v>12</v>
      </c>
      <c r="D2">
        <v>150102</v>
      </c>
      <c r="E2" s="2" t="s">
        <v>13</v>
      </c>
      <c r="F2" s="4">
        <v>0.93</v>
      </c>
      <c r="J2" s="3" t="str">
        <f>IF(AND(Tabla115262728[[#This Row],[Valor logrado]]&gt;=Tabla115262728[[#This Row],[Meta]],Tabla115262728[[#This Row],[Valor logrado]]&gt;0,Tabla115262728[[#This Row],[Meta]]&gt;0),"Sí","No")</f>
        <v>No</v>
      </c>
    </row>
    <row r="3" spans="1:10" x14ac:dyDescent="0.25">
      <c r="A3" s="1" t="s">
        <v>10</v>
      </c>
      <c r="B3" s="1" t="s">
        <v>14</v>
      </c>
      <c r="C3" s="1" t="s">
        <v>15</v>
      </c>
      <c r="D3">
        <v>150101</v>
      </c>
      <c r="E3" s="2" t="s">
        <v>16</v>
      </c>
      <c r="F3" s="4">
        <v>0.93</v>
      </c>
      <c r="J3" s="3" t="str">
        <f>IF(AND(Tabla115262728[[#This Row],[Valor logrado]]&gt;=Tabla115262728[[#This Row],[Meta]],Tabla115262728[[#This Row],[Valor logrado]]&gt;0,Tabla115262728[[#This Row],[Meta]]&gt;0),"Sí","No")</f>
        <v>No</v>
      </c>
    </row>
    <row r="4" spans="1:10" x14ac:dyDescent="0.25">
      <c r="A4" s="1" t="s">
        <v>10</v>
      </c>
      <c r="B4" s="1" t="s">
        <v>18</v>
      </c>
      <c r="C4" s="1" t="s">
        <v>19</v>
      </c>
      <c r="D4">
        <v>150103</v>
      </c>
      <c r="E4" s="2" t="s">
        <v>13</v>
      </c>
      <c r="F4" s="4">
        <v>0.92</v>
      </c>
      <c r="J4" s="3" t="str">
        <f>IF(AND(Tabla115262728[[#This Row],[Valor logrado]]&gt;=Tabla115262728[[#This Row],[Meta]],Tabla115262728[[#This Row],[Valor logrado]]&gt;0,Tabla115262728[[#This Row],[Meta]]&gt;0),"Sí","No")</f>
        <v>No</v>
      </c>
    </row>
    <row r="5" spans="1:10" x14ac:dyDescent="0.25">
      <c r="A5" s="1" t="s">
        <v>10</v>
      </c>
      <c r="B5" s="1" t="s">
        <v>20</v>
      </c>
      <c r="C5" s="1" t="s">
        <v>21</v>
      </c>
      <c r="D5">
        <v>150104</v>
      </c>
      <c r="E5" s="2" t="s">
        <v>13</v>
      </c>
      <c r="F5" s="4">
        <v>0.95</v>
      </c>
      <c r="J5" s="3" t="str">
        <f>IF(AND(Tabla115262728[[#This Row],[Valor logrado]]&gt;=Tabla115262728[[#This Row],[Meta]],Tabla115262728[[#This Row],[Valor logrado]]&gt;0,Tabla115262728[[#This Row],[Meta]]&gt;0),"Sí","No")</f>
        <v>No</v>
      </c>
    </row>
    <row r="6" spans="1:10" x14ac:dyDescent="0.25">
      <c r="A6" s="1" t="s">
        <v>10</v>
      </c>
      <c r="B6" s="1" t="s">
        <v>22</v>
      </c>
      <c r="C6" s="1" t="s">
        <v>23</v>
      </c>
      <c r="D6">
        <v>150105</v>
      </c>
      <c r="E6" s="2" t="s">
        <v>13</v>
      </c>
      <c r="F6" s="4">
        <v>0.9</v>
      </c>
      <c r="J6" s="3" t="str">
        <f>IF(AND(Tabla115262728[[#This Row],[Valor logrado]]&gt;=Tabla115262728[[#This Row],[Meta]],Tabla115262728[[#This Row],[Valor logrado]]&gt;0,Tabla115262728[[#This Row],[Meta]]&gt;0),"Sí","No")</f>
        <v>No</v>
      </c>
    </row>
    <row r="7" spans="1:10" x14ac:dyDescent="0.25">
      <c r="A7" s="1" t="s">
        <v>10</v>
      </c>
      <c r="B7" s="1" t="s">
        <v>24</v>
      </c>
      <c r="C7" s="1" t="s">
        <v>25</v>
      </c>
      <c r="D7">
        <v>150106</v>
      </c>
      <c r="E7" s="2" t="s">
        <v>13</v>
      </c>
      <c r="F7" s="4">
        <v>0.92</v>
      </c>
      <c r="J7" s="3" t="str">
        <f>IF(AND(Tabla115262728[[#This Row],[Valor logrado]]&gt;=Tabla115262728[[#This Row],[Meta]],Tabla115262728[[#This Row],[Valor logrado]]&gt;0,Tabla115262728[[#This Row],[Meta]]&gt;0),"Sí","No")</f>
        <v>No</v>
      </c>
    </row>
    <row r="8" spans="1:10" x14ac:dyDescent="0.25">
      <c r="A8" s="1" t="s">
        <v>10</v>
      </c>
      <c r="B8" s="1" t="s">
        <v>26</v>
      </c>
      <c r="C8" s="1" t="s">
        <v>27</v>
      </c>
      <c r="D8">
        <v>150107</v>
      </c>
      <c r="E8" s="2" t="s">
        <v>13</v>
      </c>
      <c r="F8" s="4">
        <v>0.92</v>
      </c>
      <c r="J8" s="3" t="str">
        <f>IF(AND(Tabla115262728[[#This Row],[Valor logrado]]&gt;=Tabla115262728[[#This Row],[Meta]],Tabla115262728[[#This Row],[Valor logrado]]&gt;0,Tabla115262728[[#This Row],[Meta]]&gt;0),"Sí","No")</f>
        <v>No</v>
      </c>
    </row>
    <row r="9" spans="1:10" x14ac:dyDescent="0.25">
      <c r="A9" s="1" t="s">
        <v>10</v>
      </c>
      <c r="B9" s="1" t="s">
        <v>28</v>
      </c>
      <c r="C9" s="1" t="s">
        <v>29</v>
      </c>
      <c r="D9">
        <v>150108</v>
      </c>
      <c r="E9" s="2" t="s">
        <v>13</v>
      </c>
      <c r="F9" s="4">
        <v>0.95</v>
      </c>
      <c r="J9" s="3" t="str">
        <f>IF(AND(Tabla115262728[[#This Row],[Valor logrado]]&gt;=Tabla115262728[[#This Row],[Meta]],Tabla115262728[[#This Row],[Valor logrado]]&gt;0,Tabla115262728[[#This Row],[Meta]]&gt;0),"Sí","No")</f>
        <v>No</v>
      </c>
    </row>
    <row r="10" spans="1:10" x14ac:dyDescent="0.25">
      <c r="A10" s="1" t="s">
        <v>30</v>
      </c>
      <c r="B10" s="1" t="s">
        <v>31</v>
      </c>
      <c r="C10" s="1" t="s">
        <v>32</v>
      </c>
      <c r="D10">
        <v>10003</v>
      </c>
      <c r="E10" s="2" t="s">
        <v>33</v>
      </c>
      <c r="F10" s="4">
        <v>0.98</v>
      </c>
      <c r="J10" s="3" t="str">
        <f>IF(AND(Tabla115262728[[#This Row],[Valor logrado]]&gt;=Tabla115262728[[#This Row],[Meta]],Tabla115262728[[#This Row],[Valor logrado]]&gt;0,Tabla115262728[[#This Row],[Meta]]&gt;0),"Sí","No")</f>
        <v>No</v>
      </c>
    </row>
    <row r="11" spans="1:10" x14ac:dyDescent="0.25">
      <c r="A11" s="1" t="s">
        <v>30</v>
      </c>
      <c r="B11" s="1" t="s">
        <v>31</v>
      </c>
      <c r="C11" s="1" t="s">
        <v>34</v>
      </c>
      <c r="D11">
        <v>10001</v>
      </c>
      <c r="E11" s="2" t="s">
        <v>33</v>
      </c>
      <c r="F11" s="4">
        <v>0.98</v>
      </c>
      <c r="J11" s="3" t="str">
        <f>IF(AND(Tabla115262728[[#This Row],[Valor logrado]]&gt;=Tabla115262728[[#This Row],[Meta]],Tabla115262728[[#This Row],[Valor logrado]]&gt;0,Tabla115262728[[#This Row],[Meta]]&gt;0),"Sí","No")</f>
        <v>No</v>
      </c>
    </row>
    <row r="12" spans="1:10" x14ac:dyDescent="0.25">
      <c r="A12" s="1" t="s">
        <v>30</v>
      </c>
      <c r="B12" s="1" t="s">
        <v>31</v>
      </c>
      <c r="C12" s="1" t="s">
        <v>35</v>
      </c>
      <c r="D12">
        <v>10000</v>
      </c>
      <c r="E12" s="2" t="s">
        <v>16</v>
      </c>
      <c r="F12" s="4">
        <v>0.88</v>
      </c>
      <c r="J12" s="3" t="str">
        <f>IF(AND(Tabla115262728[[#This Row],[Valor logrado]]&gt;=Tabla115262728[[#This Row],[Meta]],Tabla115262728[[#This Row],[Valor logrado]]&gt;0,Tabla115262728[[#This Row],[Meta]]&gt;0),"Sí","No")</f>
        <v>No</v>
      </c>
    </row>
    <row r="13" spans="1:10" x14ac:dyDescent="0.25">
      <c r="A13" s="1" t="s">
        <v>30</v>
      </c>
      <c r="B13" s="1" t="s">
        <v>31</v>
      </c>
      <c r="C13" s="1" t="s">
        <v>36</v>
      </c>
      <c r="D13">
        <v>10005</v>
      </c>
      <c r="E13" s="2" t="s">
        <v>33</v>
      </c>
      <c r="F13" s="4">
        <v>0.95</v>
      </c>
      <c r="J13" s="3" t="str">
        <f>IF(AND(Tabla115262728[[#This Row],[Valor logrado]]&gt;=Tabla115262728[[#This Row],[Meta]],Tabla115262728[[#This Row],[Valor logrado]]&gt;0,Tabla115262728[[#This Row],[Meta]]&gt;0),"Sí","No")</f>
        <v>No</v>
      </c>
    </row>
    <row r="14" spans="1:10" x14ac:dyDescent="0.25">
      <c r="A14" s="1" t="s">
        <v>30</v>
      </c>
      <c r="B14" s="1" t="s">
        <v>31</v>
      </c>
      <c r="C14" s="1" t="s">
        <v>37</v>
      </c>
      <c r="D14">
        <v>10006</v>
      </c>
      <c r="E14" s="2" t="s">
        <v>33</v>
      </c>
      <c r="F14" s="4">
        <v>0.95</v>
      </c>
      <c r="J14" s="3" t="str">
        <f>IF(AND(Tabla115262728[[#This Row],[Valor logrado]]&gt;=Tabla115262728[[#This Row],[Meta]],Tabla115262728[[#This Row],[Valor logrado]]&gt;0,Tabla115262728[[#This Row],[Meta]]&gt;0),"Sí","No")</f>
        <v>No</v>
      </c>
    </row>
    <row r="15" spans="1:10" x14ac:dyDescent="0.25">
      <c r="A15" s="1" t="s">
        <v>30</v>
      </c>
      <c r="B15" s="1" t="s">
        <v>38</v>
      </c>
      <c r="C15" s="1" t="s">
        <v>39</v>
      </c>
      <c r="D15">
        <v>10007</v>
      </c>
      <c r="E15" s="2" t="s">
        <v>13</v>
      </c>
      <c r="F15" s="4">
        <v>0.96</v>
      </c>
      <c r="J15" s="3" t="str">
        <f>IF(AND(Tabla115262728[[#This Row],[Valor logrado]]&gt;=Tabla115262728[[#This Row],[Meta]],Tabla115262728[[#This Row],[Valor logrado]]&gt;0,Tabla115262728[[#This Row],[Meta]]&gt;0),"Sí","No")</f>
        <v>No</v>
      </c>
    </row>
    <row r="16" spans="1:10" x14ac:dyDescent="0.25">
      <c r="A16" s="1" t="s">
        <v>30</v>
      </c>
      <c r="B16" s="1" t="s">
        <v>40</v>
      </c>
      <c r="C16" s="1" t="s">
        <v>41</v>
      </c>
      <c r="D16">
        <v>10004</v>
      </c>
      <c r="E16" s="2" t="s">
        <v>13</v>
      </c>
      <c r="F16" s="4">
        <v>0.71</v>
      </c>
      <c r="J16" s="3" t="str">
        <f>IF(AND(Tabla115262728[[#This Row],[Valor logrado]]&gt;=Tabla115262728[[#This Row],[Meta]],Tabla115262728[[#This Row],[Valor logrado]]&gt;0,Tabla115262728[[#This Row],[Meta]]&gt;0),"Sí","No")</f>
        <v>No</v>
      </c>
    </row>
    <row r="17" spans="1:10" x14ac:dyDescent="0.25">
      <c r="A17" s="1" t="s">
        <v>30</v>
      </c>
      <c r="B17" s="1" t="s">
        <v>42</v>
      </c>
      <c r="C17" s="1" t="s">
        <v>43</v>
      </c>
      <c r="D17">
        <v>10002</v>
      </c>
      <c r="E17" s="2" t="s">
        <v>13</v>
      </c>
      <c r="F17" s="4">
        <v>0.97</v>
      </c>
      <c r="J17" s="3" t="str">
        <f>IF(AND(Tabla115262728[[#This Row],[Valor logrado]]&gt;=Tabla115262728[[#This Row],[Meta]],Tabla115262728[[#This Row],[Valor logrado]]&gt;0,Tabla115262728[[#This Row],[Meta]]&gt;0),"Sí","No")</f>
        <v>No</v>
      </c>
    </row>
    <row r="18" spans="1:10" x14ac:dyDescent="0.25">
      <c r="A18" s="1" t="s">
        <v>30</v>
      </c>
      <c r="B18" s="1" t="s">
        <v>42</v>
      </c>
      <c r="C18" s="1" t="s">
        <v>44</v>
      </c>
      <c r="D18">
        <v>10009</v>
      </c>
      <c r="E18" s="2" t="s">
        <v>33</v>
      </c>
      <c r="F18" s="4">
        <v>0.71</v>
      </c>
      <c r="J18" s="3" t="str">
        <f>IF(AND(Tabla115262728[[#This Row],[Valor logrado]]&gt;=Tabla115262728[[#This Row],[Meta]],Tabla115262728[[#This Row],[Valor logrado]]&gt;0,Tabla115262728[[#This Row],[Meta]]&gt;0),"Sí","No")</f>
        <v>No</v>
      </c>
    </row>
    <row r="19" spans="1:10" x14ac:dyDescent="0.25">
      <c r="A19" s="1" t="s">
        <v>45</v>
      </c>
      <c r="B19" s="1" t="s">
        <v>46</v>
      </c>
      <c r="C19" s="1" t="s">
        <v>47</v>
      </c>
      <c r="D19">
        <v>20000</v>
      </c>
      <c r="E19" s="2" t="s">
        <v>16</v>
      </c>
      <c r="F19" s="4">
        <v>0.97</v>
      </c>
      <c r="J19" s="3" t="str">
        <f>IF(AND(Tabla115262728[[#This Row],[Valor logrado]]&gt;=Tabla115262728[[#This Row],[Meta]],Tabla115262728[[#This Row],[Valor logrado]]&gt;0,Tabla115262728[[#This Row],[Meta]]&gt;0),"Sí","No")</f>
        <v>No</v>
      </c>
    </row>
    <row r="20" spans="1:10" x14ac:dyDescent="0.25">
      <c r="A20" s="1" t="s">
        <v>45</v>
      </c>
      <c r="B20" s="1" t="s">
        <v>48</v>
      </c>
      <c r="C20" s="1" t="s">
        <v>49</v>
      </c>
      <c r="D20">
        <v>20018</v>
      </c>
      <c r="E20" s="2" t="s">
        <v>13</v>
      </c>
      <c r="F20" s="4">
        <v>0.96</v>
      </c>
      <c r="J20" s="3" t="str">
        <f>IF(AND(Tabla115262728[[#This Row],[Valor logrado]]&gt;=Tabla115262728[[#This Row],[Meta]],Tabla115262728[[#This Row],[Valor logrado]]&gt;0,Tabla115262728[[#This Row],[Meta]]&gt;0),"Sí","No")</f>
        <v>No</v>
      </c>
    </row>
    <row r="21" spans="1:10" x14ac:dyDescent="0.25">
      <c r="A21" s="1" t="s">
        <v>45</v>
      </c>
      <c r="B21" s="1" t="s">
        <v>50</v>
      </c>
      <c r="C21" s="1" t="s">
        <v>51</v>
      </c>
      <c r="D21">
        <v>20012</v>
      </c>
      <c r="E21" s="2" t="s">
        <v>13</v>
      </c>
      <c r="F21" s="4">
        <v>0.96</v>
      </c>
      <c r="J21" s="3" t="str">
        <f>IF(AND(Tabla115262728[[#This Row],[Valor logrado]]&gt;=Tabla115262728[[#This Row],[Meta]],Tabla115262728[[#This Row],[Valor logrado]]&gt;0,Tabla115262728[[#This Row],[Meta]]&gt;0),"Sí","No")</f>
        <v>No</v>
      </c>
    </row>
    <row r="22" spans="1:10" x14ac:dyDescent="0.25">
      <c r="A22" s="1" t="s">
        <v>45</v>
      </c>
      <c r="B22" s="1" t="s">
        <v>52</v>
      </c>
      <c r="C22" s="1" t="s">
        <v>53</v>
      </c>
      <c r="D22">
        <v>20011</v>
      </c>
      <c r="E22" s="2" t="s">
        <v>13</v>
      </c>
      <c r="F22" s="4">
        <v>0.99</v>
      </c>
      <c r="J22" s="3" t="str">
        <f>IF(AND(Tabla115262728[[#This Row],[Valor logrado]]&gt;=Tabla115262728[[#This Row],[Meta]],Tabla115262728[[#This Row],[Valor logrado]]&gt;0,Tabla115262728[[#This Row],[Meta]]&gt;0),"Sí","No")</f>
        <v>No</v>
      </c>
    </row>
    <row r="23" spans="1:10" x14ac:dyDescent="0.25">
      <c r="A23" s="1" t="s">
        <v>45</v>
      </c>
      <c r="B23" s="1" t="s">
        <v>54</v>
      </c>
      <c r="C23" s="1" t="s">
        <v>55</v>
      </c>
      <c r="D23">
        <v>20002</v>
      </c>
      <c r="E23" s="2" t="s">
        <v>13</v>
      </c>
      <c r="F23" s="4">
        <v>0.95</v>
      </c>
      <c r="J23" s="3" t="str">
        <f>IF(AND(Tabla115262728[[#This Row],[Valor logrado]]&gt;=Tabla115262728[[#This Row],[Meta]],Tabla115262728[[#This Row],[Valor logrado]]&gt;0,Tabla115262728[[#This Row],[Meta]]&gt;0),"Sí","No")</f>
        <v>No</v>
      </c>
    </row>
    <row r="24" spans="1:10" x14ac:dyDescent="0.25">
      <c r="A24" s="1" t="s">
        <v>45</v>
      </c>
      <c r="B24" s="1" t="s">
        <v>56</v>
      </c>
      <c r="C24" s="1" t="s">
        <v>57</v>
      </c>
      <c r="D24">
        <v>20016</v>
      </c>
      <c r="E24" s="2" t="s">
        <v>13</v>
      </c>
      <c r="F24" s="4">
        <v>0.99</v>
      </c>
      <c r="J24" s="3" t="str">
        <f>IF(AND(Tabla115262728[[#This Row],[Valor logrado]]&gt;=Tabla115262728[[#This Row],[Meta]],Tabla115262728[[#This Row],[Valor logrado]]&gt;0,Tabla115262728[[#This Row],[Meta]]&gt;0),"Sí","No")</f>
        <v>No</v>
      </c>
    </row>
    <row r="25" spans="1:10" x14ac:dyDescent="0.25">
      <c r="A25" s="1" t="s">
        <v>45</v>
      </c>
      <c r="B25" s="1" t="s">
        <v>58</v>
      </c>
      <c r="C25" s="1" t="s">
        <v>59</v>
      </c>
      <c r="D25">
        <v>20019</v>
      </c>
      <c r="E25" s="2" t="s">
        <v>13</v>
      </c>
      <c r="F25" s="4">
        <v>0.98</v>
      </c>
      <c r="J25" s="3" t="str">
        <f>IF(AND(Tabla115262728[[#This Row],[Valor logrado]]&gt;=Tabla115262728[[#This Row],[Meta]],Tabla115262728[[#This Row],[Valor logrado]]&gt;0,Tabla115262728[[#This Row],[Meta]]&gt;0),"Sí","No")</f>
        <v>No</v>
      </c>
    </row>
    <row r="26" spans="1:10" x14ac:dyDescent="0.25">
      <c r="A26" s="1" t="s">
        <v>45</v>
      </c>
      <c r="B26" s="1" t="s">
        <v>60</v>
      </c>
      <c r="C26" s="1" t="s">
        <v>61</v>
      </c>
      <c r="D26">
        <v>20007</v>
      </c>
      <c r="E26" s="2" t="s">
        <v>13</v>
      </c>
      <c r="F26" s="4">
        <v>1</v>
      </c>
      <c r="J26" s="3" t="str">
        <f>IF(AND(Tabla115262728[[#This Row],[Valor logrado]]&gt;=Tabla115262728[[#This Row],[Meta]],Tabla115262728[[#This Row],[Valor logrado]]&gt;0,Tabla115262728[[#This Row],[Meta]]&gt;0),"Sí","No")</f>
        <v>No</v>
      </c>
    </row>
    <row r="27" spans="1:10" x14ac:dyDescent="0.25">
      <c r="A27" s="1" t="s">
        <v>45</v>
      </c>
      <c r="B27" s="1" t="s">
        <v>62</v>
      </c>
      <c r="C27" s="1" t="s">
        <v>63</v>
      </c>
      <c r="D27">
        <v>20010</v>
      </c>
      <c r="E27" s="2" t="s">
        <v>13</v>
      </c>
      <c r="F27" s="4">
        <v>0.99</v>
      </c>
      <c r="J27" s="3" t="str">
        <f>IF(AND(Tabla115262728[[#This Row],[Valor logrado]]&gt;=Tabla115262728[[#This Row],[Meta]],Tabla115262728[[#This Row],[Valor logrado]]&gt;0,Tabla115262728[[#This Row],[Meta]]&gt;0),"Sí","No")</f>
        <v>No</v>
      </c>
    </row>
    <row r="28" spans="1:10" x14ac:dyDescent="0.25">
      <c r="A28" s="1" t="s">
        <v>45</v>
      </c>
      <c r="B28" s="1" t="s">
        <v>64</v>
      </c>
      <c r="C28" s="1" t="s">
        <v>65</v>
      </c>
      <c r="D28">
        <v>20015</v>
      </c>
      <c r="E28" s="2" t="s">
        <v>13</v>
      </c>
      <c r="F28" s="4">
        <v>0.96</v>
      </c>
      <c r="J28" s="3" t="str">
        <f>IF(AND(Tabla115262728[[#This Row],[Valor logrado]]&gt;=Tabla115262728[[#This Row],[Meta]],Tabla115262728[[#This Row],[Valor logrado]]&gt;0,Tabla115262728[[#This Row],[Meta]]&gt;0),"Sí","No")</f>
        <v>No</v>
      </c>
    </row>
    <row r="29" spans="1:10" x14ac:dyDescent="0.25">
      <c r="A29" s="1" t="s">
        <v>45</v>
      </c>
      <c r="B29" s="1" t="s">
        <v>66</v>
      </c>
      <c r="C29" s="1" t="s">
        <v>67</v>
      </c>
      <c r="D29">
        <v>20008</v>
      </c>
      <c r="E29" s="2" t="s">
        <v>13</v>
      </c>
      <c r="F29" s="4">
        <v>0.98</v>
      </c>
      <c r="J29" s="3" t="str">
        <f>IF(AND(Tabla115262728[[#This Row],[Valor logrado]]&gt;=Tabla115262728[[#This Row],[Meta]],Tabla115262728[[#This Row],[Valor logrado]]&gt;0,Tabla115262728[[#This Row],[Meta]]&gt;0),"Sí","No")</f>
        <v>No</v>
      </c>
    </row>
    <row r="30" spans="1:10" x14ac:dyDescent="0.25">
      <c r="A30" s="1" t="s">
        <v>45</v>
      </c>
      <c r="B30" s="1" t="s">
        <v>68</v>
      </c>
      <c r="C30" s="1" t="s">
        <v>69</v>
      </c>
      <c r="D30">
        <v>20001</v>
      </c>
      <c r="E30" s="2" t="s">
        <v>13</v>
      </c>
      <c r="F30" s="4">
        <v>0.99</v>
      </c>
      <c r="J30" s="3" t="str">
        <f>IF(AND(Tabla115262728[[#This Row],[Valor logrado]]&gt;=Tabla115262728[[#This Row],[Meta]],Tabla115262728[[#This Row],[Valor logrado]]&gt;0,Tabla115262728[[#This Row],[Meta]]&gt;0),"Sí","No")</f>
        <v>No</v>
      </c>
    </row>
    <row r="31" spans="1:10" x14ac:dyDescent="0.25">
      <c r="A31" s="1" t="s">
        <v>45</v>
      </c>
      <c r="B31" s="1" t="s">
        <v>70</v>
      </c>
      <c r="C31" s="1" t="s">
        <v>71</v>
      </c>
      <c r="D31">
        <v>20003</v>
      </c>
      <c r="E31" s="2" t="s">
        <v>13</v>
      </c>
      <c r="F31" s="4">
        <v>0.99</v>
      </c>
      <c r="J31" s="3" t="str">
        <f>IF(AND(Tabla115262728[[#This Row],[Valor logrado]]&gt;=Tabla115262728[[#This Row],[Meta]],Tabla115262728[[#This Row],[Valor logrado]]&gt;0,Tabla115262728[[#This Row],[Meta]]&gt;0),"Sí","No")</f>
        <v>No</v>
      </c>
    </row>
    <row r="32" spans="1:10" x14ac:dyDescent="0.25">
      <c r="A32" s="1" t="s">
        <v>45</v>
      </c>
      <c r="B32" s="1" t="s">
        <v>72</v>
      </c>
      <c r="C32" s="1" t="s">
        <v>73</v>
      </c>
      <c r="D32">
        <v>20005</v>
      </c>
      <c r="E32" s="2" t="s">
        <v>13</v>
      </c>
      <c r="F32" s="4">
        <v>0.97</v>
      </c>
      <c r="J32" s="3" t="str">
        <f>IF(AND(Tabla115262728[[#This Row],[Valor logrado]]&gt;=Tabla115262728[[#This Row],[Meta]],Tabla115262728[[#This Row],[Valor logrado]]&gt;0,Tabla115262728[[#This Row],[Meta]]&gt;0),"Sí","No")</f>
        <v>No</v>
      </c>
    </row>
    <row r="33" spans="1:10" x14ac:dyDescent="0.25">
      <c r="A33" s="1" t="s">
        <v>45</v>
      </c>
      <c r="B33" s="1" t="s">
        <v>74</v>
      </c>
      <c r="C33" s="1" t="s">
        <v>75</v>
      </c>
      <c r="D33">
        <v>20004</v>
      </c>
      <c r="E33" s="2" t="s">
        <v>13</v>
      </c>
      <c r="F33" s="4">
        <v>1</v>
      </c>
      <c r="J33" s="3" t="str">
        <f>IF(AND(Tabla115262728[[#This Row],[Valor logrado]]&gt;=Tabla115262728[[#This Row],[Meta]],Tabla115262728[[#This Row],[Valor logrado]]&gt;0,Tabla115262728[[#This Row],[Meta]]&gt;0),"Sí","No")</f>
        <v>No</v>
      </c>
    </row>
    <row r="34" spans="1:10" x14ac:dyDescent="0.25">
      <c r="A34" s="1" t="s">
        <v>45</v>
      </c>
      <c r="B34" s="1" t="s">
        <v>76</v>
      </c>
      <c r="C34" s="1" t="s">
        <v>77</v>
      </c>
      <c r="D34">
        <v>20006</v>
      </c>
      <c r="E34" s="2" t="s">
        <v>13</v>
      </c>
      <c r="F34" s="4">
        <v>0.98</v>
      </c>
      <c r="J34" s="3" t="str">
        <f>IF(AND(Tabla115262728[[#This Row],[Valor logrado]]&gt;=Tabla115262728[[#This Row],[Meta]],Tabla115262728[[#This Row],[Valor logrado]]&gt;0,Tabla115262728[[#This Row],[Meta]]&gt;0),"Sí","No")</f>
        <v>No</v>
      </c>
    </row>
    <row r="35" spans="1:10" x14ac:dyDescent="0.25">
      <c r="A35" s="1" t="s">
        <v>45</v>
      </c>
      <c r="B35" s="1" t="s">
        <v>78</v>
      </c>
      <c r="C35" s="1" t="s">
        <v>79</v>
      </c>
      <c r="D35">
        <v>20013</v>
      </c>
      <c r="E35" s="2" t="s">
        <v>13</v>
      </c>
      <c r="F35" s="4">
        <v>1</v>
      </c>
      <c r="J35" s="3" t="str">
        <f>IF(AND(Tabla115262728[[#This Row],[Valor logrado]]&gt;=Tabla115262728[[#This Row],[Meta]],Tabla115262728[[#This Row],[Valor logrado]]&gt;0,Tabla115262728[[#This Row],[Meta]]&gt;0),"Sí","No")</f>
        <v>No</v>
      </c>
    </row>
    <row r="36" spans="1:10" x14ac:dyDescent="0.25">
      <c r="A36" s="1" t="s">
        <v>45</v>
      </c>
      <c r="B36" s="1" t="s">
        <v>80</v>
      </c>
      <c r="C36" s="1" t="s">
        <v>81</v>
      </c>
      <c r="D36">
        <v>20014</v>
      </c>
      <c r="E36" s="2" t="s">
        <v>13</v>
      </c>
      <c r="F36" s="4">
        <v>0.96</v>
      </c>
      <c r="J36" s="3" t="str">
        <f>IF(AND(Tabla115262728[[#This Row],[Valor logrado]]&gt;=Tabla115262728[[#This Row],[Meta]],Tabla115262728[[#This Row],[Valor logrado]]&gt;0,Tabla115262728[[#This Row],[Meta]]&gt;0),"Sí","No")</f>
        <v>No</v>
      </c>
    </row>
    <row r="37" spans="1:10" x14ac:dyDescent="0.25">
      <c r="A37" s="1" t="s">
        <v>45</v>
      </c>
      <c r="B37" s="1" t="s">
        <v>82</v>
      </c>
      <c r="C37" s="1" t="s">
        <v>83</v>
      </c>
      <c r="D37">
        <v>20017</v>
      </c>
      <c r="E37" s="2" t="s">
        <v>13</v>
      </c>
      <c r="F37" s="4">
        <v>0.99</v>
      </c>
      <c r="J37" s="3" t="str">
        <f>IF(AND(Tabla115262728[[#This Row],[Valor logrado]]&gt;=Tabla115262728[[#This Row],[Meta]],Tabla115262728[[#This Row],[Valor logrado]]&gt;0,Tabla115262728[[#This Row],[Meta]]&gt;0),"Sí","No")</f>
        <v>No</v>
      </c>
    </row>
    <row r="38" spans="1:10" x14ac:dyDescent="0.25">
      <c r="A38" s="1" t="s">
        <v>45</v>
      </c>
      <c r="B38" s="1" t="s">
        <v>84</v>
      </c>
      <c r="C38" s="1" t="s">
        <v>85</v>
      </c>
      <c r="D38">
        <v>20020</v>
      </c>
      <c r="E38" s="2" t="s">
        <v>13</v>
      </c>
      <c r="F38" s="4">
        <v>0.97</v>
      </c>
      <c r="J38" s="3" t="str">
        <f>IF(AND(Tabla115262728[[#This Row],[Valor logrado]]&gt;=Tabla115262728[[#This Row],[Meta]],Tabla115262728[[#This Row],[Valor logrado]]&gt;0,Tabla115262728[[#This Row],[Meta]]&gt;0),"Sí","No")</f>
        <v>No</v>
      </c>
    </row>
    <row r="39" spans="1:10" x14ac:dyDescent="0.25">
      <c r="A39" s="1" t="s">
        <v>45</v>
      </c>
      <c r="B39" s="1" t="s">
        <v>86</v>
      </c>
      <c r="C39" s="1" t="s">
        <v>87</v>
      </c>
      <c r="D39">
        <v>20009</v>
      </c>
      <c r="E39" s="2" t="s">
        <v>13</v>
      </c>
      <c r="F39" s="4">
        <v>0.99</v>
      </c>
      <c r="J39" s="3" t="str">
        <f>IF(AND(Tabla115262728[[#This Row],[Valor logrado]]&gt;=Tabla115262728[[#This Row],[Meta]],Tabla115262728[[#This Row],[Valor logrado]]&gt;0,Tabla115262728[[#This Row],[Meta]]&gt;0),"Sí","No")</f>
        <v>No</v>
      </c>
    </row>
    <row r="40" spans="1:10" x14ac:dyDescent="0.25">
      <c r="A40" s="1" t="s">
        <v>88</v>
      </c>
      <c r="B40" s="1" t="s">
        <v>89</v>
      </c>
      <c r="C40" s="1" t="s">
        <v>90</v>
      </c>
      <c r="D40">
        <v>30000</v>
      </c>
      <c r="E40" s="2" t="s">
        <v>91</v>
      </c>
      <c r="F40" s="4">
        <v>0.99</v>
      </c>
      <c r="J40" s="3" t="str">
        <f>IF(AND(Tabla115262728[[#This Row],[Valor logrado]]&gt;=Tabla115262728[[#This Row],[Meta]],Tabla115262728[[#This Row],[Valor logrado]]&gt;0,Tabla115262728[[#This Row],[Meta]]&gt;0),"Sí","No")</f>
        <v>No</v>
      </c>
    </row>
    <row r="41" spans="1:10" x14ac:dyDescent="0.25">
      <c r="A41" s="1" t="s">
        <v>88</v>
      </c>
      <c r="B41" s="1" t="s">
        <v>92</v>
      </c>
      <c r="C41" s="1" t="s">
        <v>93</v>
      </c>
      <c r="D41">
        <v>30002</v>
      </c>
      <c r="E41" s="2" t="s">
        <v>13</v>
      </c>
      <c r="F41" s="4">
        <v>0.99</v>
      </c>
      <c r="J41" s="3" t="str">
        <f>IF(AND(Tabla115262728[[#This Row],[Valor logrado]]&gt;=Tabla115262728[[#This Row],[Meta]],Tabla115262728[[#This Row],[Valor logrado]]&gt;0,Tabla115262728[[#This Row],[Meta]]&gt;0),"Sí","No")</f>
        <v>No</v>
      </c>
    </row>
    <row r="42" spans="1:10" x14ac:dyDescent="0.25">
      <c r="A42" s="1" t="s">
        <v>88</v>
      </c>
      <c r="B42" s="1" t="s">
        <v>94</v>
      </c>
      <c r="C42" s="1" t="s">
        <v>95</v>
      </c>
      <c r="D42">
        <v>30005</v>
      </c>
      <c r="E42" s="2" t="s">
        <v>13</v>
      </c>
      <c r="F42" s="4">
        <v>0.99</v>
      </c>
      <c r="J42" s="3" t="str">
        <f>IF(AND(Tabla115262728[[#This Row],[Valor logrado]]&gt;=Tabla115262728[[#This Row],[Meta]],Tabla115262728[[#This Row],[Valor logrado]]&gt;0,Tabla115262728[[#This Row],[Meta]]&gt;0),"Sí","No")</f>
        <v>No</v>
      </c>
    </row>
    <row r="43" spans="1:10" x14ac:dyDescent="0.25">
      <c r="A43" s="1" t="s">
        <v>88</v>
      </c>
      <c r="B43" s="1" t="s">
        <v>96</v>
      </c>
      <c r="C43" s="1" t="s">
        <v>97</v>
      </c>
      <c r="D43">
        <v>30006</v>
      </c>
      <c r="E43" s="2" t="s">
        <v>13</v>
      </c>
      <c r="F43" s="4">
        <v>0.99</v>
      </c>
      <c r="J43" s="3" t="str">
        <f>IF(AND(Tabla115262728[[#This Row],[Valor logrado]]&gt;=Tabla115262728[[#This Row],[Meta]],Tabla115262728[[#This Row],[Valor logrado]]&gt;0,Tabla115262728[[#This Row],[Meta]]&gt;0),"Sí","No")</f>
        <v>No</v>
      </c>
    </row>
    <row r="44" spans="1:10" x14ac:dyDescent="0.25">
      <c r="A44" s="1" t="s">
        <v>88</v>
      </c>
      <c r="B44" s="1" t="s">
        <v>98</v>
      </c>
      <c r="C44" s="1" t="s">
        <v>99</v>
      </c>
      <c r="D44">
        <v>30007</v>
      </c>
      <c r="E44" s="2" t="s">
        <v>13</v>
      </c>
      <c r="F44" s="4">
        <v>1</v>
      </c>
      <c r="J44" s="3" t="str">
        <f>IF(AND(Tabla115262728[[#This Row],[Valor logrado]]&gt;=Tabla115262728[[#This Row],[Meta]],Tabla115262728[[#This Row],[Valor logrado]]&gt;0,Tabla115262728[[#This Row],[Meta]]&gt;0),"Sí","No")</f>
        <v>No</v>
      </c>
    </row>
    <row r="45" spans="1:10" x14ac:dyDescent="0.25">
      <c r="A45" s="1" t="s">
        <v>88</v>
      </c>
      <c r="B45" s="1" t="s">
        <v>100</v>
      </c>
      <c r="C45" s="1" t="s">
        <v>101</v>
      </c>
      <c r="D45">
        <v>30008</v>
      </c>
      <c r="E45" s="2" t="s">
        <v>13</v>
      </c>
      <c r="F45" s="4">
        <v>0.98</v>
      </c>
      <c r="J45" s="3" t="str">
        <f>IF(AND(Tabla115262728[[#This Row],[Valor logrado]]&gt;=Tabla115262728[[#This Row],[Meta]],Tabla115262728[[#This Row],[Valor logrado]]&gt;0,Tabla115262728[[#This Row],[Meta]]&gt;0),"Sí","No")</f>
        <v>No</v>
      </c>
    </row>
    <row r="46" spans="1:10" x14ac:dyDescent="0.25">
      <c r="A46" s="1" t="s">
        <v>88</v>
      </c>
      <c r="B46" s="1" t="s">
        <v>102</v>
      </c>
      <c r="C46" s="1" t="s">
        <v>103</v>
      </c>
      <c r="D46">
        <v>30004</v>
      </c>
      <c r="E46" s="2" t="s">
        <v>13</v>
      </c>
      <c r="F46" s="4">
        <v>1</v>
      </c>
      <c r="J46" s="3" t="str">
        <f>IF(AND(Tabla115262728[[#This Row],[Valor logrado]]&gt;=Tabla115262728[[#This Row],[Meta]],Tabla115262728[[#This Row],[Valor logrado]]&gt;0,Tabla115262728[[#This Row],[Meta]]&gt;0),"Sí","No")</f>
        <v>No</v>
      </c>
    </row>
    <row r="47" spans="1:10" x14ac:dyDescent="0.25">
      <c r="A47" s="1" t="s">
        <v>88</v>
      </c>
      <c r="B47" s="1" t="s">
        <v>104</v>
      </c>
      <c r="C47" s="1" t="s">
        <v>105</v>
      </c>
      <c r="D47">
        <v>30001</v>
      </c>
      <c r="E47" s="2" t="s">
        <v>13</v>
      </c>
      <c r="F47" s="4">
        <v>0.99</v>
      </c>
      <c r="J47" s="3" t="str">
        <f>IF(AND(Tabla115262728[[#This Row],[Valor logrado]]&gt;=Tabla115262728[[#This Row],[Meta]],Tabla115262728[[#This Row],[Valor logrado]]&gt;0,Tabla115262728[[#This Row],[Meta]]&gt;0),"Sí","No")</f>
        <v>No</v>
      </c>
    </row>
    <row r="48" spans="1:10" x14ac:dyDescent="0.25">
      <c r="A48" s="1" t="s">
        <v>88</v>
      </c>
      <c r="B48" s="1" t="s">
        <v>106</v>
      </c>
      <c r="C48" s="1" t="s">
        <v>107</v>
      </c>
      <c r="D48">
        <v>30003</v>
      </c>
      <c r="E48" s="2" t="s">
        <v>13</v>
      </c>
      <c r="F48" s="4">
        <v>1</v>
      </c>
      <c r="J48" s="3" t="str">
        <f>IF(AND(Tabla115262728[[#This Row],[Valor logrado]]&gt;=Tabla115262728[[#This Row],[Meta]],Tabla115262728[[#This Row],[Valor logrado]]&gt;0,Tabla115262728[[#This Row],[Meta]]&gt;0),"Sí","No")</f>
        <v>No</v>
      </c>
    </row>
    <row r="49" spans="1:10" x14ac:dyDescent="0.25">
      <c r="A49" s="1" t="s">
        <v>108</v>
      </c>
      <c r="B49" s="1" t="s">
        <v>109</v>
      </c>
      <c r="C49" s="1" t="s">
        <v>110</v>
      </c>
      <c r="D49">
        <v>40000</v>
      </c>
      <c r="E49" s="2" t="s">
        <v>91</v>
      </c>
      <c r="F49" s="4">
        <v>0.96</v>
      </c>
      <c r="J49" s="3" t="str">
        <f>IF(AND(Tabla115262728[[#This Row],[Valor logrado]]&gt;=Tabla115262728[[#This Row],[Meta]],Tabla115262728[[#This Row],[Valor logrado]]&gt;0,Tabla115262728[[#This Row],[Meta]]&gt;0),"Sí","No")</f>
        <v>No</v>
      </c>
    </row>
    <row r="50" spans="1:10" x14ac:dyDescent="0.25">
      <c r="A50" s="1" t="s">
        <v>108</v>
      </c>
      <c r="B50" s="1" t="s">
        <v>111</v>
      </c>
      <c r="C50" s="1" t="s">
        <v>112</v>
      </c>
      <c r="D50">
        <v>40001</v>
      </c>
      <c r="E50" s="2" t="s">
        <v>13</v>
      </c>
      <c r="F50" s="4">
        <v>0.95</v>
      </c>
      <c r="J50" s="3" t="str">
        <f>IF(AND(Tabla115262728[[#This Row],[Valor logrado]]&gt;=Tabla115262728[[#This Row],[Meta]],Tabla115262728[[#This Row],[Valor logrado]]&gt;0,Tabla115262728[[#This Row],[Meta]]&gt;0),"Sí","No")</f>
        <v>No</v>
      </c>
    </row>
    <row r="51" spans="1:10" x14ac:dyDescent="0.25">
      <c r="A51" s="1" t="s">
        <v>108</v>
      </c>
      <c r="B51" s="1" t="s">
        <v>113</v>
      </c>
      <c r="C51" s="1" t="s">
        <v>114</v>
      </c>
      <c r="D51">
        <v>40002</v>
      </c>
      <c r="E51" s="2" t="s">
        <v>13</v>
      </c>
      <c r="F51" s="4">
        <v>0.95</v>
      </c>
      <c r="J51" s="3" t="str">
        <f>IF(AND(Tabla115262728[[#This Row],[Valor logrado]]&gt;=Tabla115262728[[#This Row],[Meta]],Tabla115262728[[#This Row],[Valor logrado]]&gt;0,Tabla115262728[[#This Row],[Meta]]&gt;0),"Sí","No")</f>
        <v>No</v>
      </c>
    </row>
    <row r="52" spans="1:10" x14ac:dyDescent="0.25">
      <c r="A52" s="1" t="s">
        <v>108</v>
      </c>
      <c r="B52" s="1" t="s">
        <v>115</v>
      </c>
      <c r="C52" s="1" t="s">
        <v>116</v>
      </c>
      <c r="D52">
        <v>40003</v>
      </c>
      <c r="E52" s="2" t="s">
        <v>13</v>
      </c>
      <c r="F52" s="4">
        <v>0.97</v>
      </c>
      <c r="J52" s="3" t="str">
        <f>IF(AND(Tabla115262728[[#This Row],[Valor logrado]]&gt;=Tabla115262728[[#This Row],[Meta]],Tabla115262728[[#This Row],[Valor logrado]]&gt;0,Tabla115262728[[#This Row],[Meta]]&gt;0),"Sí","No")</f>
        <v>No</v>
      </c>
    </row>
    <row r="53" spans="1:10" x14ac:dyDescent="0.25">
      <c r="A53" s="1" t="s">
        <v>108</v>
      </c>
      <c r="B53" s="1" t="s">
        <v>117</v>
      </c>
      <c r="C53" s="1" t="s">
        <v>118</v>
      </c>
      <c r="D53">
        <v>40004</v>
      </c>
      <c r="E53" s="2" t="s">
        <v>13</v>
      </c>
      <c r="F53" s="4">
        <v>0.97</v>
      </c>
      <c r="J53" s="3" t="str">
        <f>IF(AND(Tabla115262728[[#This Row],[Valor logrado]]&gt;=Tabla115262728[[#This Row],[Meta]],Tabla115262728[[#This Row],[Valor logrado]]&gt;0,Tabla115262728[[#This Row],[Meta]]&gt;0),"Sí","No")</f>
        <v>No</v>
      </c>
    </row>
    <row r="54" spans="1:10" x14ac:dyDescent="0.25">
      <c r="A54" s="1" t="s">
        <v>108</v>
      </c>
      <c r="B54" s="1" t="s">
        <v>119</v>
      </c>
      <c r="C54" s="1" t="s">
        <v>120</v>
      </c>
      <c r="D54">
        <v>40005</v>
      </c>
      <c r="E54" s="2" t="s">
        <v>13</v>
      </c>
      <c r="F54" s="4">
        <v>0.97</v>
      </c>
      <c r="J54" s="3" t="str">
        <f>IF(AND(Tabla115262728[[#This Row],[Valor logrado]]&gt;=Tabla115262728[[#This Row],[Meta]],Tabla115262728[[#This Row],[Valor logrado]]&gt;0,Tabla115262728[[#This Row],[Meta]]&gt;0),"Sí","No")</f>
        <v>No</v>
      </c>
    </row>
    <row r="55" spans="1:10" x14ac:dyDescent="0.25">
      <c r="A55" s="1" t="s">
        <v>108</v>
      </c>
      <c r="B55" s="1" t="s">
        <v>121</v>
      </c>
      <c r="C55" s="1" t="s">
        <v>122</v>
      </c>
      <c r="D55">
        <v>40007</v>
      </c>
      <c r="E55" s="2" t="s">
        <v>13</v>
      </c>
      <c r="F55" s="4">
        <v>0.96</v>
      </c>
      <c r="J55" s="3" t="str">
        <f>IF(AND(Tabla115262728[[#This Row],[Valor logrado]]&gt;=Tabla115262728[[#This Row],[Meta]],Tabla115262728[[#This Row],[Valor logrado]]&gt;0,Tabla115262728[[#This Row],[Meta]]&gt;0),"Sí","No")</f>
        <v>No</v>
      </c>
    </row>
    <row r="56" spans="1:10" x14ac:dyDescent="0.25">
      <c r="A56" s="1" t="s">
        <v>108</v>
      </c>
      <c r="B56" s="1" t="s">
        <v>123</v>
      </c>
      <c r="C56" s="1" t="s">
        <v>124</v>
      </c>
      <c r="D56">
        <v>40008</v>
      </c>
      <c r="E56" s="2" t="s">
        <v>13</v>
      </c>
      <c r="F56" s="4">
        <v>1</v>
      </c>
      <c r="J56" s="3" t="str">
        <f>IF(AND(Tabla115262728[[#This Row],[Valor logrado]]&gt;=Tabla115262728[[#This Row],[Meta]],Tabla115262728[[#This Row],[Valor logrado]]&gt;0,Tabla115262728[[#This Row],[Meta]]&gt;0),"Sí","No")</f>
        <v>No</v>
      </c>
    </row>
    <row r="57" spans="1:10" x14ac:dyDescent="0.25">
      <c r="A57" s="1" t="s">
        <v>108</v>
      </c>
      <c r="B57" s="1" t="s">
        <v>125</v>
      </c>
      <c r="C57" s="1" t="s">
        <v>126</v>
      </c>
      <c r="D57">
        <v>40009</v>
      </c>
      <c r="E57" s="2" t="s">
        <v>13</v>
      </c>
      <c r="F57" s="4">
        <v>0.95</v>
      </c>
      <c r="J57" s="3" t="str">
        <f>IF(AND(Tabla115262728[[#This Row],[Valor logrado]]&gt;=Tabla115262728[[#This Row],[Meta]],Tabla115262728[[#This Row],[Valor logrado]]&gt;0,Tabla115262728[[#This Row],[Meta]]&gt;0),"Sí","No")</f>
        <v>No</v>
      </c>
    </row>
    <row r="58" spans="1:10" x14ac:dyDescent="0.25">
      <c r="A58" s="1" t="s">
        <v>108</v>
      </c>
      <c r="B58" s="1" t="s">
        <v>127</v>
      </c>
      <c r="C58" s="1" t="s">
        <v>128</v>
      </c>
      <c r="D58">
        <v>40006</v>
      </c>
      <c r="E58" s="2" t="s">
        <v>13</v>
      </c>
      <c r="F58" s="4">
        <v>0.96</v>
      </c>
      <c r="J58" s="3" t="str">
        <f>IF(AND(Tabla115262728[[#This Row],[Valor logrado]]&gt;=Tabla115262728[[#This Row],[Meta]],Tabla115262728[[#This Row],[Valor logrado]]&gt;0,Tabla115262728[[#This Row],[Meta]]&gt;0),"Sí","No")</f>
        <v>No</v>
      </c>
    </row>
    <row r="59" spans="1:10" x14ac:dyDescent="0.25">
      <c r="A59" s="1" t="s">
        <v>108</v>
      </c>
      <c r="B59" s="1" t="s">
        <v>129</v>
      </c>
      <c r="C59" s="1" t="s">
        <v>130</v>
      </c>
      <c r="D59">
        <v>40010</v>
      </c>
      <c r="E59" s="2" t="s">
        <v>13</v>
      </c>
      <c r="F59" s="4">
        <v>0.94</v>
      </c>
      <c r="J59" s="3" t="str">
        <f>IF(AND(Tabla115262728[[#This Row],[Valor logrado]]&gt;=Tabla115262728[[#This Row],[Meta]],Tabla115262728[[#This Row],[Valor logrado]]&gt;0,Tabla115262728[[#This Row],[Meta]]&gt;0),"Sí","No")</f>
        <v>No</v>
      </c>
    </row>
    <row r="60" spans="1:10" x14ac:dyDescent="0.25">
      <c r="A60" s="1" t="s">
        <v>131</v>
      </c>
      <c r="B60" s="1" t="s">
        <v>132</v>
      </c>
      <c r="C60" s="1" t="s">
        <v>133</v>
      </c>
      <c r="D60">
        <v>50000</v>
      </c>
      <c r="E60" s="2" t="s">
        <v>16</v>
      </c>
      <c r="F60" s="4">
        <v>0.97</v>
      </c>
      <c r="J60" s="3" t="str">
        <f>IF(AND(Tabla115262728[[#This Row],[Valor logrado]]&gt;=Tabla115262728[[#This Row],[Meta]],Tabla115262728[[#This Row],[Valor logrado]]&gt;0,Tabla115262728[[#This Row],[Meta]]&gt;0),"Sí","No")</f>
        <v>No</v>
      </c>
    </row>
    <row r="61" spans="1:10" x14ac:dyDescent="0.25">
      <c r="A61" s="1" t="s">
        <v>131</v>
      </c>
      <c r="B61" s="1" t="s">
        <v>134</v>
      </c>
      <c r="C61" s="1" t="s">
        <v>135</v>
      </c>
      <c r="D61">
        <v>50002</v>
      </c>
      <c r="E61" s="2" t="s">
        <v>13</v>
      </c>
      <c r="F61" s="4">
        <v>0.98</v>
      </c>
      <c r="J61" s="3" t="str">
        <f>IF(AND(Tabla115262728[[#This Row],[Valor logrado]]&gt;=Tabla115262728[[#This Row],[Meta]],Tabla115262728[[#This Row],[Valor logrado]]&gt;0,Tabla115262728[[#This Row],[Meta]]&gt;0),"Sí","No")</f>
        <v>No</v>
      </c>
    </row>
    <row r="62" spans="1:10" x14ac:dyDescent="0.25">
      <c r="A62" s="1" t="s">
        <v>131</v>
      </c>
      <c r="B62" s="1" t="s">
        <v>136</v>
      </c>
      <c r="C62" s="1" t="s">
        <v>137</v>
      </c>
      <c r="D62">
        <v>50006</v>
      </c>
      <c r="E62" s="2" t="s">
        <v>13</v>
      </c>
      <c r="F62" s="4">
        <v>0.98</v>
      </c>
      <c r="J62" s="3" t="str">
        <f>IF(AND(Tabla115262728[[#This Row],[Valor logrado]]&gt;=Tabla115262728[[#This Row],[Meta]],Tabla115262728[[#This Row],[Valor logrado]]&gt;0,Tabla115262728[[#This Row],[Meta]]&gt;0),"Sí","No")</f>
        <v>No</v>
      </c>
    </row>
    <row r="63" spans="1:10" x14ac:dyDescent="0.25">
      <c r="A63" s="1" t="s">
        <v>131</v>
      </c>
      <c r="B63" s="1" t="s">
        <v>138</v>
      </c>
      <c r="C63" s="1" t="s">
        <v>139</v>
      </c>
      <c r="D63">
        <v>50007</v>
      </c>
      <c r="E63" s="2" t="s">
        <v>13</v>
      </c>
      <c r="F63" s="4">
        <v>1</v>
      </c>
      <c r="J63" s="3" t="str">
        <f>IF(AND(Tabla115262728[[#This Row],[Valor logrado]]&gt;=Tabla115262728[[#This Row],[Meta]],Tabla115262728[[#This Row],[Valor logrado]]&gt;0,Tabla115262728[[#This Row],[Meta]]&gt;0),"Sí","No")</f>
        <v>No</v>
      </c>
    </row>
    <row r="64" spans="1:10" x14ac:dyDescent="0.25">
      <c r="A64" s="1" t="s">
        <v>131</v>
      </c>
      <c r="B64" s="1" t="s">
        <v>140</v>
      </c>
      <c r="C64" s="1" t="s">
        <v>141</v>
      </c>
      <c r="D64">
        <v>50008</v>
      </c>
      <c r="E64" s="2" t="s">
        <v>13</v>
      </c>
      <c r="F64" s="4">
        <v>0.99</v>
      </c>
      <c r="J64" s="3" t="str">
        <f>IF(AND(Tabla115262728[[#This Row],[Valor logrado]]&gt;=Tabla115262728[[#This Row],[Meta]],Tabla115262728[[#This Row],[Valor logrado]]&gt;0,Tabla115262728[[#This Row],[Meta]]&gt;0),"Sí","No")</f>
        <v>No</v>
      </c>
    </row>
    <row r="65" spans="1:10" x14ac:dyDescent="0.25">
      <c r="A65" s="1" t="s">
        <v>131</v>
      </c>
      <c r="B65" s="1" t="s">
        <v>142</v>
      </c>
      <c r="C65" s="1" t="s">
        <v>143</v>
      </c>
      <c r="D65">
        <v>50004</v>
      </c>
      <c r="E65" s="2" t="s">
        <v>13</v>
      </c>
      <c r="F65" s="4">
        <v>0.96</v>
      </c>
      <c r="J65" s="3" t="str">
        <f>IF(AND(Tabla115262728[[#This Row],[Valor logrado]]&gt;=Tabla115262728[[#This Row],[Meta]],Tabla115262728[[#This Row],[Valor logrado]]&gt;0,Tabla115262728[[#This Row],[Meta]]&gt;0),"Sí","No")</f>
        <v>No</v>
      </c>
    </row>
    <row r="66" spans="1:10" x14ac:dyDescent="0.25">
      <c r="A66" s="1" t="s">
        <v>131</v>
      </c>
      <c r="B66" s="1" t="s">
        <v>144</v>
      </c>
      <c r="C66" s="1" t="s">
        <v>145</v>
      </c>
      <c r="D66">
        <v>50005</v>
      </c>
      <c r="E66" s="2" t="s">
        <v>13</v>
      </c>
      <c r="F66" s="4">
        <v>0.95</v>
      </c>
      <c r="J66" s="3" t="str">
        <f>IF(AND(Tabla115262728[[#This Row],[Valor logrado]]&gt;=Tabla115262728[[#This Row],[Meta]],Tabla115262728[[#This Row],[Valor logrado]]&gt;0,Tabla115262728[[#This Row],[Meta]]&gt;0),"Sí","No")</f>
        <v>No</v>
      </c>
    </row>
    <row r="67" spans="1:10" x14ac:dyDescent="0.25">
      <c r="A67" s="1" t="s">
        <v>131</v>
      </c>
      <c r="B67" s="1" t="s">
        <v>146</v>
      </c>
      <c r="C67" s="1" t="s">
        <v>147</v>
      </c>
      <c r="D67">
        <v>50001</v>
      </c>
      <c r="E67" s="2" t="s">
        <v>13</v>
      </c>
      <c r="F67" s="4">
        <v>0.97</v>
      </c>
      <c r="J67" s="3" t="str">
        <f>IF(AND(Tabla115262728[[#This Row],[Valor logrado]]&gt;=Tabla115262728[[#This Row],[Meta]],Tabla115262728[[#This Row],[Valor logrado]]&gt;0,Tabla115262728[[#This Row],[Meta]]&gt;0),"Sí","No")</f>
        <v>No</v>
      </c>
    </row>
    <row r="68" spans="1:10" x14ac:dyDescent="0.25">
      <c r="A68" s="1" t="s">
        <v>131</v>
      </c>
      <c r="B68" s="1" t="s">
        <v>148</v>
      </c>
      <c r="C68" s="1" t="s">
        <v>149</v>
      </c>
      <c r="D68">
        <v>50009</v>
      </c>
      <c r="E68" s="2" t="s">
        <v>13</v>
      </c>
      <c r="F68" s="4">
        <v>1</v>
      </c>
      <c r="J68" s="3" t="str">
        <f>IF(AND(Tabla115262728[[#This Row],[Valor logrado]]&gt;=Tabla115262728[[#This Row],[Meta]],Tabla115262728[[#This Row],[Valor logrado]]&gt;0,Tabla115262728[[#This Row],[Meta]]&gt;0),"Sí","No")</f>
        <v>No</v>
      </c>
    </row>
    <row r="69" spans="1:10" x14ac:dyDescent="0.25">
      <c r="A69" s="1" t="s">
        <v>131</v>
      </c>
      <c r="B69" s="1" t="s">
        <v>150</v>
      </c>
      <c r="C69" s="1" t="s">
        <v>151</v>
      </c>
      <c r="D69">
        <v>50010</v>
      </c>
      <c r="E69" s="2" t="s">
        <v>13</v>
      </c>
      <c r="F69" s="4">
        <v>1</v>
      </c>
      <c r="J69" s="3" t="str">
        <f>IF(AND(Tabla115262728[[#This Row],[Valor logrado]]&gt;=Tabla115262728[[#This Row],[Meta]],Tabla115262728[[#This Row],[Valor logrado]]&gt;0,Tabla115262728[[#This Row],[Meta]]&gt;0),"Sí","No")</f>
        <v>No</v>
      </c>
    </row>
    <row r="70" spans="1:10" x14ac:dyDescent="0.25">
      <c r="A70" s="1" t="s">
        <v>131</v>
      </c>
      <c r="B70" s="1" t="s">
        <v>152</v>
      </c>
      <c r="C70" s="1" t="s">
        <v>153</v>
      </c>
      <c r="D70">
        <v>50011</v>
      </c>
      <c r="E70" s="2" t="s">
        <v>13</v>
      </c>
      <c r="F70" s="4">
        <v>0.97</v>
      </c>
      <c r="J70" s="3" t="str">
        <f>IF(AND(Tabla115262728[[#This Row],[Valor logrado]]&gt;=Tabla115262728[[#This Row],[Meta]],Tabla115262728[[#This Row],[Valor logrado]]&gt;0,Tabla115262728[[#This Row],[Meta]]&gt;0),"Sí","No")</f>
        <v>No</v>
      </c>
    </row>
    <row r="71" spans="1:10" x14ac:dyDescent="0.25">
      <c r="A71" s="1" t="s">
        <v>131</v>
      </c>
      <c r="B71" s="1" t="s">
        <v>154</v>
      </c>
      <c r="C71" s="1" t="s">
        <v>155</v>
      </c>
      <c r="D71">
        <v>50003</v>
      </c>
      <c r="E71" s="2" t="s">
        <v>13</v>
      </c>
      <c r="F71" s="4">
        <v>0.96</v>
      </c>
      <c r="J71" s="3" t="str">
        <f>IF(AND(Tabla115262728[[#This Row],[Valor logrado]]&gt;=Tabla115262728[[#This Row],[Meta]],Tabla115262728[[#This Row],[Valor logrado]]&gt;0,Tabla115262728[[#This Row],[Meta]]&gt;0),"Sí","No")</f>
        <v>No</v>
      </c>
    </row>
    <row r="72" spans="1:10" x14ac:dyDescent="0.25">
      <c r="A72" s="1" t="s">
        <v>156</v>
      </c>
      <c r="B72" s="1" t="s">
        <v>157</v>
      </c>
      <c r="C72" s="1" t="s">
        <v>158</v>
      </c>
      <c r="D72">
        <v>60000</v>
      </c>
      <c r="E72" s="2" t="s">
        <v>16</v>
      </c>
      <c r="F72" s="4">
        <v>0.94</v>
      </c>
      <c r="J72" s="3" t="str">
        <f>IF(AND(Tabla115262728[[#This Row],[Valor logrado]]&gt;=Tabla115262728[[#This Row],[Meta]],Tabla115262728[[#This Row],[Valor logrado]]&gt;0,Tabla115262728[[#This Row],[Meta]]&gt;0),"Sí","No")</f>
        <v>No</v>
      </c>
    </row>
    <row r="73" spans="1:10" x14ac:dyDescent="0.25">
      <c r="A73" s="1" t="s">
        <v>156</v>
      </c>
      <c r="B73" s="1" t="s">
        <v>159</v>
      </c>
      <c r="C73" s="1" t="s">
        <v>160</v>
      </c>
      <c r="D73">
        <v>60004</v>
      </c>
      <c r="E73" s="2" t="s">
        <v>13</v>
      </c>
      <c r="F73" s="4">
        <v>0.96</v>
      </c>
      <c r="J73" s="3" t="str">
        <f>IF(AND(Tabla115262728[[#This Row],[Valor logrado]]&gt;=Tabla115262728[[#This Row],[Meta]],Tabla115262728[[#This Row],[Valor logrado]]&gt;0,Tabla115262728[[#This Row],[Meta]]&gt;0),"Sí","No")</f>
        <v>No</v>
      </c>
    </row>
    <row r="74" spans="1:10" x14ac:dyDescent="0.25">
      <c r="A74" s="1" t="s">
        <v>156</v>
      </c>
      <c r="B74" s="1" t="s">
        <v>161</v>
      </c>
      <c r="C74" s="1" t="s">
        <v>162</v>
      </c>
      <c r="D74">
        <v>60006</v>
      </c>
      <c r="E74" s="2" t="s">
        <v>13</v>
      </c>
      <c r="F74" s="4">
        <v>0.96</v>
      </c>
      <c r="J74" s="3" t="str">
        <f>IF(AND(Tabla115262728[[#This Row],[Valor logrado]]&gt;=Tabla115262728[[#This Row],[Meta]],Tabla115262728[[#This Row],[Valor logrado]]&gt;0,Tabla115262728[[#This Row],[Meta]]&gt;0),"Sí","No")</f>
        <v>No</v>
      </c>
    </row>
    <row r="75" spans="1:10" x14ac:dyDescent="0.25">
      <c r="A75" s="1" t="s">
        <v>156</v>
      </c>
      <c r="B75" s="1" t="s">
        <v>163</v>
      </c>
      <c r="C75" s="1" t="s">
        <v>164</v>
      </c>
      <c r="D75">
        <v>60008</v>
      </c>
      <c r="E75" s="2" t="s">
        <v>13</v>
      </c>
      <c r="F75" s="4">
        <v>0.96</v>
      </c>
      <c r="J75" s="3" t="str">
        <f>IF(AND(Tabla115262728[[#This Row],[Valor logrado]]&gt;=Tabla115262728[[#This Row],[Meta]],Tabla115262728[[#This Row],[Valor logrado]]&gt;0,Tabla115262728[[#This Row],[Meta]]&gt;0),"Sí","No")</f>
        <v>No</v>
      </c>
    </row>
    <row r="76" spans="1:10" x14ac:dyDescent="0.25">
      <c r="A76" s="1" t="s">
        <v>156</v>
      </c>
      <c r="B76" s="1" t="s">
        <v>165</v>
      </c>
      <c r="C76" s="1" t="s">
        <v>166</v>
      </c>
      <c r="D76">
        <v>60009</v>
      </c>
      <c r="E76" s="2" t="s">
        <v>13</v>
      </c>
      <c r="F76" s="4">
        <v>0.95</v>
      </c>
      <c r="J76" s="3" t="str">
        <f>IF(AND(Tabla115262728[[#This Row],[Valor logrado]]&gt;=Tabla115262728[[#This Row],[Meta]],Tabla115262728[[#This Row],[Valor logrado]]&gt;0,Tabla115262728[[#This Row],[Meta]]&gt;0),"Sí","No")</f>
        <v>No</v>
      </c>
    </row>
    <row r="77" spans="1:10" x14ac:dyDescent="0.25">
      <c r="A77" s="1" t="s">
        <v>156</v>
      </c>
      <c r="B77" s="1" t="s">
        <v>167</v>
      </c>
      <c r="C77" s="1" t="s">
        <v>168</v>
      </c>
      <c r="D77">
        <v>60013</v>
      </c>
      <c r="E77" s="2" t="s">
        <v>13</v>
      </c>
      <c r="F77" s="4">
        <v>0.97</v>
      </c>
      <c r="J77" s="3" t="str">
        <f>IF(AND(Tabla115262728[[#This Row],[Valor logrado]]&gt;=Tabla115262728[[#This Row],[Meta]],Tabla115262728[[#This Row],[Valor logrado]]&gt;0,Tabla115262728[[#This Row],[Meta]]&gt;0),"Sí","No")</f>
        <v>No</v>
      </c>
    </row>
    <row r="78" spans="1:10" x14ac:dyDescent="0.25">
      <c r="A78" s="1" t="s">
        <v>156</v>
      </c>
      <c r="B78" s="1" t="s">
        <v>169</v>
      </c>
      <c r="C78" s="1" t="s">
        <v>170</v>
      </c>
      <c r="D78">
        <v>60002</v>
      </c>
      <c r="E78" s="2" t="s">
        <v>13</v>
      </c>
      <c r="F78" s="4">
        <v>0.86</v>
      </c>
      <c r="J78" s="3" t="str">
        <f>IF(AND(Tabla115262728[[#This Row],[Valor logrado]]&gt;=Tabla115262728[[#This Row],[Meta]],Tabla115262728[[#This Row],[Valor logrado]]&gt;0,Tabla115262728[[#This Row],[Meta]]&gt;0),"Sí","No")</f>
        <v>No</v>
      </c>
    </row>
    <row r="79" spans="1:10" x14ac:dyDescent="0.25">
      <c r="A79" s="1" t="s">
        <v>156</v>
      </c>
      <c r="B79" s="1" t="s">
        <v>171</v>
      </c>
      <c r="C79" s="1" t="s">
        <v>172</v>
      </c>
      <c r="D79">
        <v>60007</v>
      </c>
      <c r="E79" s="2" t="s">
        <v>13</v>
      </c>
      <c r="F79" s="4">
        <v>0.95</v>
      </c>
      <c r="J79" s="3" t="str">
        <f>IF(AND(Tabla115262728[[#This Row],[Valor logrado]]&gt;=Tabla115262728[[#This Row],[Meta]],Tabla115262728[[#This Row],[Valor logrado]]&gt;0,Tabla115262728[[#This Row],[Meta]]&gt;0),"Sí","No")</f>
        <v>No</v>
      </c>
    </row>
    <row r="80" spans="1:10" x14ac:dyDescent="0.25">
      <c r="A80" s="1" t="s">
        <v>156</v>
      </c>
      <c r="B80" s="1" t="s">
        <v>173</v>
      </c>
      <c r="C80" s="1" t="s">
        <v>174</v>
      </c>
      <c r="D80">
        <v>60003</v>
      </c>
      <c r="E80" s="2" t="s">
        <v>13</v>
      </c>
      <c r="F80" s="4">
        <v>0.95</v>
      </c>
      <c r="J80" s="3" t="str">
        <f>IF(AND(Tabla115262728[[#This Row],[Valor logrado]]&gt;=Tabla115262728[[#This Row],[Meta]],Tabla115262728[[#This Row],[Valor logrado]]&gt;0,Tabla115262728[[#This Row],[Meta]]&gt;0),"Sí","No")</f>
        <v>No</v>
      </c>
    </row>
    <row r="81" spans="1:10" x14ac:dyDescent="0.25">
      <c r="A81" s="1" t="s">
        <v>156</v>
      </c>
      <c r="B81" s="1" t="s">
        <v>175</v>
      </c>
      <c r="C81" s="1" t="s">
        <v>176</v>
      </c>
      <c r="D81">
        <v>60001</v>
      </c>
      <c r="E81" s="2" t="s">
        <v>13</v>
      </c>
      <c r="F81" s="4">
        <v>0.95</v>
      </c>
      <c r="J81" s="3" t="str">
        <f>IF(AND(Tabla115262728[[#This Row],[Valor logrado]]&gt;=Tabla115262728[[#This Row],[Meta]],Tabla115262728[[#This Row],[Valor logrado]]&gt;0,Tabla115262728[[#This Row],[Meta]]&gt;0),"Sí","No")</f>
        <v>No</v>
      </c>
    </row>
    <row r="82" spans="1:10" x14ac:dyDescent="0.25">
      <c r="A82" s="1" t="s">
        <v>156</v>
      </c>
      <c r="B82" s="1" t="s">
        <v>177</v>
      </c>
      <c r="C82" s="1" t="s">
        <v>178</v>
      </c>
      <c r="D82">
        <v>60010</v>
      </c>
      <c r="E82" s="2" t="s">
        <v>13</v>
      </c>
      <c r="F82" s="4">
        <v>0.89</v>
      </c>
      <c r="J82" s="3" t="str">
        <f>IF(AND(Tabla115262728[[#This Row],[Valor logrado]]&gt;=Tabla115262728[[#This Row],[Meta]],Tabla115262728[[#This Row],[Valor logrado]]&gt;0,Tabla115262728[[#This Row],[Meta]]&gt;0),"Sí","No")</f>
        <v>No</v>
      </c>
    </row>
    <row r="83" spans="1:10" x14ac:dyDescent="0.25">
      <c r="A83" s="1" t="s">
        <v>156</v>
      </c>
      <c r="B83" s="1" t="s">
        <v>179</v>
      </c>
      <c r="C83" s="1" t="s">
        <v>180</v>
      </c>
      <c r="D83">
        <v>60005</v>
      </c>
      <c r="E83" s="2" t="s">
        <v>13</v>
      </c>
      <c r="F83" s="4">
        <v>0.89</v>
      </c>
      <c r="J83" s="3" t="str">
        <f>IF(AND(Tabla115262728[[#This Row],[Valor logrado]]&gt;=Tabla115262728[[#This Row],[Meta]],Tabla115262728[[#This Row],[Valor logrado]]&gt;0,Tabla115262728[[#This Row],[Meta]]&gt;0),"Sí","No")</f>
        <v>No</v>
      </c>
    </row>
    <row r="84" spans="1:10" x14ac:dyDescent="0.25">
      <c r="A84" s="1" t="s">
        <v>156</v>
      </c>
      <c r="B84" s="1" t="s">
        <v>181</v>
      </c>
      <c r="C84" s="1" t="s">
        <v>182</v>
      </c>
      <c r="D84">
        <v>60011</v>
      </c>
      <c r="E84" s="2" t="s">
        <v>13</v>
      </c>
      <c r="F84" s="4">
        <v>0.96</v>
      </c>
      <c r="J84" s="3" t="str">
        <f>IF(AND(Tabla115262728[[#This Row],[Valor logrado]]&gt;=Tabla115262728[[#This Row],[Meta]],Tabla115262728[[#This Row],[Valor logrado]]&gt;0,Tabla115262728[[#This Row],[Meta]]&gt;0),"Sí","No")</f>
        <v>No</v>
      </c>
    </row>
    <row r="85" spans="1:10" x14ac:dyDescent="0.25">
      <c r="A85" s="1" t="s">
        <v>156</v>
      </c>
      <c r="B85" s="1" t="s">
        <v>183</v>
      </c>
      <c r="C85" s="1" t="s">
        <v>184</v>
      </c>
      <c r="D85">
        <v>60012</v>
      </c>
      <c r="E85" s="2" t="s">
        <v>13</v>
      </c>
      <c r="F85" s="4">
        <v>0.96</v>
      </c>
      <c r="J85" s="3" t="str">
        <f>IF(AND(Tabla115262728[[#This Row],[Valor logrado]]&gt;=Tabla115262728[[#This Row],[Meta]],Tabla115262728[[#This Row],[Valor logrado]]&gt;0,Tabla115262728[[#This Row],[Meta]]&gt;0),"Sí","No")</f>
        <v>No</v>
      </c>
    </row>
    <row r="86" spans="1:10" x14ac:dyDescent="0.25">
      <c r="A86" s="1" t="s">
        <v>185</v>
      </c>
      <c r="B86" s="1" t="s">
        <v>186</v>
      </c>
      <c r="C86" s="1" t="s">
        <v>187</v>
      </c>
      <c r="D86">
        <v>80000</v>
      </c>
      <c r="E86" s="2" t="s">
        <v>16</v>
      </c>
      <c r="F86" s="4">
        <v>0.97</v>
      </c>
      <c r="J86" s="3" t="str">
        <f>IF(AND(Tabla115262728[[#This Row],[Valor logrado]]&gt;=Tabla115262728[[#This Row],[Meta]],Tabla115262728[[#This Row],[Valor logrado]]&gt;0,Tabla115262728[[#This Row],[Meta]]&gt;0),"Sí","No")</f>
        <v>No</v>
      </c>
    </row>
    <row r="87" spans="1:10" x14ac:dyDescent="0.25">
      <c r="A87" s="1" t="s">
        <v>185</v>
      </c>
      <c r="B87" s="1" t="s">
        <v>188</v>
      </c>
      <c r="C87" s="1" t="s">
        <v>189</v>
      </c>
      <c r="D87">
        <v>80006</v>
      </c>
      <c r="E87" s="2" t="s">
        <v>13</v>
      </c>
      <c r="F87" s="4">
        <v>0.99</v>
      </c>
      <c r="J87" s="3" t="str">
        <f>IF(AND(Tabla115262728[[#This Row],[Valor logrado]]&gt;=Tabla115262728[[#This Row],[Meta]],Tabla115262728[[#This Row],[Valor logrado]]&gt;0,Tabla115262728[[#This Row],[Meta]]&gt;0),"Sí","No")</f>
        <v>No</v>
      </c>
    </row>
    <row r="88" spans="1:10" x14ac:dyDescent="0.25">
      <c r="A88" s="1" t="s">
        <v>185</v>
      </c>
      <c r="B88" s="1" t="s">
        <v>190</v>
      </c>
      <c r="C88" s="1" t="s">
        <v>191</v>
      </c>
      <c r="D88">
        <v>80012</v>
      </c>
      <c r="E88" s="2" t="s">
        <v>13</v>
      </c>
      <c r="F88" s="4">
        <v>0.98</v>
      </c>
      <c r="J88" s="3" t="str">
        <f>IF(AND(Tabla115262728[[#This Row],[Valor logrado]]&gt;=Tabla115262728[[#This Row],[Meta]],Tabla115262728[[#This Row],[Valor logrado]]&gt;0,Tabla115262728[[#This Row],[Meta]]&gt;0),"Sí","No")</f>
        <v>No</v>
      </c>
    </row>
    <row r="89" spans="1:10" x14ac:dyDescent="0.25">
      <c r="A89" s="1" t="s">
        <v>185</v>
      </c>
      <c r="B89" s="1" t="s">
        <v>192</v>
      </c>
      <c r="C89" s="1" t="s">
        <v>193</v>
      </c>
      <c r="D89">
        <v>80009</v>
      </c>
      <c r="E89" s="2" t="s">
        <v>13</v>
      </c>
      <c r="F89" s="4">
        <v>0.89</v>
      </c>
      <c r="J89" s="3" t="str">
        <f>IF(AND(Tabla115262728[[#This Row],[Valor logrado]]&gt;=Tabla115262728[[#This Row],[Meta]],Tabla115262728[[#This Row],[Valor logrado]]&gt;0,Tabla115262728[[#This Row],[Meta]]&gt;0),"Sí","No")</f>
        <v>No</v>
      </c>
    </row>
    <row r="90" spans="1:10" x14ac:dyDescent="0.25">
      <c r="A90" s="1" t="s">
        <v>185</v>
      </c>
      <c r="B90" s="1" t="s">
        <v>194</v>
      </c>
      <c r="C90" s="1" t="s">
        <v>195</v>
      </c>
      <c r="D90">
        <v>80007</v>
      </c>
      <c r="E90" s="2" t="s">
        <v>13</v>
      </c>
      <c r="F90" s="4">
        <v>0.99</v>
      </c>
      <c r="J90" s="3" t="str">
        <f>IF(AND(Tabla115262728[[#This Row],[Valor logrado]]&gt;=Tabla115262728[[#This Row],[Meta]],Tabla115262728[[#This Row],[Valor logrado]]&gt;0,Tabla115262728[[#This Row],[Meta]]&gt;0),"Sí","No")</f>
        <v>No</v>
      </c>
    </row>
    <row r="91" spans="1:10" x14ac:dyDescent="0.25">
      <c r="A91" s="1" t="s">
        <v>185</v>
      </c>
      <c r="B91" s="1" t="s">
        <v>196</v>
      </c>
      <c r="C91" s="1" t="s">
        <v>197</v>
      </c>
      <c r="D91">
        <v>80010</v>
      </c>
      <c r="E91" s="2" t="s">
        <v>13</v>
      </c>
      <c r="F91" s="4">
        <v>0.99</v>
      </c>
      <c r="J91" s="3" t="str">
        <f>IF(AND(Tabla115262728[[#This Row],[Valor logrado]]&gt;=Tabla115262728[[#This Row],[Meta]],Tabla115262728[[#This Row],[Valor logrado]]&gt;0,Tabla115262728[[#This Row],[Meta]]&gt;0),"Sí","No")</f>
        <v>No</v>
      </c>
    </row>
    <row r="92" spans="1:10" x14ac:dyDescent="0.25">
      <c r="A92" s="1" t="s">
        <v>185</v>
      </c>
      <c r="B92" s="1" t="s">
        <v>198</v>
      </c>
      <c r="C92" s="1" t="s">
        <v>199</v>
      </c>
      <c r="D92">
        <v>80013</v>
      </c>
      <c r="E92" s="2" t="s">
        <v>13</v>
      </c>
      <c r="F92" s="4">
        <v>0.97</v>
      </c>
      <c r="J92" s="3" t="str">
        <f>IF(AND(Tabla115262728[[#This Row],[Valor logrado]]&gt;=Tabla115262728[[#This Row],[Meta]],Tabla115262728[[#This Row],[Valor logrado]]&gt;0,Tabla115262728[[#This Row],[Meta]]&gt;0),"Sí","No")</f>
        <v>No</v>
      </c>
    </row>
    <row r="93" spans="1:10" x14ac:dyDescent="0.25">
      <c r="A93" s="1" t="s">
        <v>185</v>
      </c>
      <c r="B93" s="1" t="s">
        <v>200</v>
      </c>
      <c r="C93" s="1" t="s">
        <v>201</v>
      </c>
      <c r="D93">
        <v>80011</v>
      </c>
      <c r="E93" s="2" t="s">
        <v>13</v>
      </c>
      <c r="F93" s="4">
        <v>0.95</v>
      </c>
      <c r="J93" s="3" t="str">
        <f>IF(AND(Tabla115262728[[#This Row],[Valor logrado]]&gt;=Tabla115262728[[#This Row],[Meta]],Tabla115262728[[#This Row],[Valor logrado]]&gt;0,Tabla115262728[[#This Row],[Meta]]&gt;0),"Sí","No")</f>
        <v>No</v>
      </c>
    </row>
    <row r="94" spans="1:10" x14ac:dyDescent="0.25">
      <c r="A94" s="1" t="s">
        <v>185</v>
      </c>
      <c r="B94" s="1" t="s">
        <v>202</v>
      </c>
      <c r="C94" s="1" t="s">
        <v>203</v>
      </c>
      <c r="D94">
        <v>80008</v>
      </c>
      <c r="E94" s="2" t="s">
        <v>13</v>
      </c>
      <c r="F94" s="4">
        <v>0.98</v>
      </c>
      <c r="J94" s="3" t="str">
        <f>IF(AND(Tabla115262728[[#This Row],[Valor logrado]]&gt;=Tabla115262728[[#This Row],[Meta]],Tabla115262728[[#This Row],[Valor logrado]]&gt;0,Tabla115262728[[#This Row],[Meta]]&gt;0),"Sí","No")</f>
        <v>No</v>
      </c>
    </row>
    <row r="95" spans="1:10" x14ac:dyDescent="0.25">
      <c r="A95" s="1" t="s">
        <v>185</v>
      </c>
      <c r="B95" s="1" t="s">
        <v>204</v>
      </c>
      <c r="C95" s="1" t="s">
        <v>205</v>
      </c>
      <c r="D95">
        <v>80004</v>
      </c>
      <c r="E95" s="2" t="s">
        <v>13</v>
      </c>
      <c r="F95" s="4">
        <v>0.98</v>
      </c>
      <c r="J95" s="3" t="str">
        <f>IF(AND(Tabla115262728[[#This Row],[Valor logrado]]&gt;=Tabla115262728[[#This Row],[Meta]],Tabla115262728[[#This Row],[Valor logrado]]&gt;0,Tabla115262728[[#This Row],[Meta]]&gt;0),"Sí","No")</f>
        <v>No</v>
      </c>
    </row>
    <row r="96" spans="1:10" x14ac:dyDescent="0.25">
      <c r="A96" s="1" t="s">
        <v>185</v>
      </c>
      <c r="B96" s="1" t="s">
        <v>206</v>
      </c>
      <c r="C96" s="1" t="s">
        <v>207</v>
      </c>
      <c r="D96">
        <v>80001</v>
      </c>
      <c r="E96" s="2" t="s">
        <v>13</v>
      </c>
      <c r="F96" s="4">
        <v>0.98</v>
      </c>
      <c r="J96" s="3" t="str">
        <f>IF(AND(Tabla115262728[[#This Row],[Valor logrado]]&gt;=Tabla115262728[[#This Row],[Meta]],Tabla115262728[[#This Row],[Valor logrado]]&gt;0,Tabla115262728[[#This Row],[Meta]]&gt;0),"Sí","No")</f>
        <v>No</v>
      </c>
    </row>
    <row r="97" spans="1:10" x14ac:dyDescent="0.25">
      <c r="A97" s="1" t="s">
        <v>185</v>
      </c>
      <c r="B97" s="1" t="s">
        <v>208</v>
      </c>
      <c r="C97" s="1" t="s">
        <v>209</v>
      </c>
      <c r="D97">
        <v>80005</v>
      </c>
      <c r="E97" s="2" t="s">
        <v>13</v>
      </c>
      <c r="F97" s="4">
        <v>0.99</v>
      </c>
      <c r="J97" s="3" t="str">
        <f>IF(AND(Tabla115262728[[#This Row],[Valor logrado]]&gt;=Tabla115262728[[#This Row],[Meta]],Tabla115262728[[#This Row],[Valor logrado]]&gt;0,Tabla115262728[[#This Row],[Meta]]&gt;0),"Sí","No")</f>
        <v>No</v>
      </c>
    </row>
    <row r="98" spans="1:10" x14ac:dyDescent="0.25">
      <c r="A98" s="1" t="s">
        <v>185</v>
      </c>
      <c r="B98" s="1" t="s">
        <v>210</v>
      </c>
      <c r="C98" s="1" t="s">
        <v>211</v>
      </c>
      <c r="D98">
        <v>80002</v>
      </c>
      <c r="E98" s="2" t="s">
        <v>13</v>
      </c>
      <c r="F98" s="4">
        <v>0.99</v>
      </c>
      <c r="J98" s="3" t="str">
        <f>IF(AND(Tabla115262728[[#This Row],[Valor logrado]]&gt;=Tabla115262728[[#This Row],[Meta]],Tabla115262728[[#This Row],[Valor logrado]]&gt;0,Tabla115262728[[#This Row],[Meta]]&gt;0),"Sí","No")</f>
        <v>No</v>
      </c>
    </row>
    <row r="99" spans="1:10" x14ac:dyDescent="0.25">
      <c r="A99" s="1" t="s">
        <v>185</v>
      </c>
      <c r="B99" s="1" t="s">
        <v>212</v>
      </c>
      <c r="C99" s="1" t="s">
        <v>213</v>
      </c>
      <c r="D99">
        <v>80003</v>
      </c>
      <c r="E99" s="2" t="s">
        <v>13</v>
      </c>
      <c r="F99" s="4">
        <v>0.98</v>
      </c>
      <c r="J99" s="3" t="str">
        <f>IF(AND(Tabla115262728[[#This Row],[Valor logrado]]&gt;=Tabla115262728[[#This Row],[Meta]],Tabla115262728[[#This Row],[Valor logrado]]&gt;0,Tabla115262728[[#This Row],[Meta]]&gt;0),"Sí","No")</f>
        <v>No</v>
      </c>
    </row>
    <row r="100" spans="1:10" ht="25.5" x14ac:dyDescent="0.25">
      <c r="A100" s="1" t="s">
        <v>185</v>
      </c>
      <c r="B100" s="1" t="s">
        <v>214</v>
      </c>
      <c r="C100" s="1" t="s">
        <v>215</v>
      </c>
      <c r="D100">
        <v>80014</v>
      </c>
      <c r="E100" s="2" t="s">
        <v>13</v>
      </c>
      <c r="F100" s="4">
        <v>0.92</v>
      </c>
      <c r="J100" s="3" t="str">
        <f>IF(AND(Tabla115262728[[#This Row],[Valor logrado]]&gt;=Tabla115262728[[#This Row],[Meta]],Tabla115262728[[#This Row],[Valor logrado]]&gt;0,Tabla115262728[[#This Row],[Meta]]&gt;0),"Sí","No")</f>
        <v>No</v>
      </c>
    </row>
    <row r="101" spans="1:10" x14ac:dyDescent="0.25">
      <c r="A101" s="1" t="s">
        <v>216</v>
      </c>
      <c r="B101" s="1" t="s">
        <v>217</v>
      </c>
      <c r="C101" s="1" t="s">
        <v>218</v>
      </c>
      <c r="D101">
        <v>90000</v>
      </c>
      <c r="E101" s="2" t="s">
        <v>16</v>
      </c>
      <c r="F101" s="4">
        <v>0.97</v>
      </c>
      <c r="J101" s="3" t="str">
        <f>IF(AND(Tabla115262728[[#This Row],[Valor logrado]]&gt;=Tabla115262728[[#This Row],[Meta]],Tabla115262728[[#This Row],[Valor logrado]]&gt;0,Tabla115262728[[#This Row],[Meta]]&gt;0),"Sí","No")</f>
        <v>No</v>
      </c>
    </row>
    <row r="102" spans="1:10" x14ac:dyDescent="0.25">
      <c r="A102" s="1" t="s">
        <v>216</v>
      </c>
      <c r="B102" s="1" t="s">
        <v>219</v>
      </c>
      <c r="C102" s="1" t="s">
        <v>220</v>
      </c>
      <c r="D102">
        <v>90003</v>
      </c>
      <c r="E102" s="2" t="s">
        <v>13</v>
      </c>
      <c r="F102" s="4">
        <v>0.98</v>
      </c>
      <c r="J102" s="3" t="str">
        <f>IF(AND(Tabla115262728[[#This Row],[Valor logrado]]&gt;=Tabla115262728[[#This Row],[Meta]],Tabla115262728[[#This Row],[Valor logrado]]&gt;0,Tabla115262728[[#This Row],[Meta]]&gt;0),"Sí","No")</f>
        <v>No</v>
      </c>
    </row>
    <row r="103" spans="1:10" x14ac:dyDescent="0.25">
      <c r="A103" s="1" t="s">
        <v>216</v>
      </c>
      <c r="B103" s="1" t="s">
        <v>221</v>
      </c>
      <c r="C103" s="1" t="s">
        <v>222</v>
      </c>
      <c r="D103">
        <v>90009</v>
      </c>
      <c r="E103" s="2" t="s">
        <v>13</v>
      </c>
      <c r="F103" s="4">
        <v>0.97</v>
      </c>
      <c r="J103" s="3" t="str">
        <f>IF(AND(Tabla115262728[[#This Row],[Valor logrado]]&gt;=Tabla115262728[[#This Row],[Meta]],Tabla115262728[[#This Row],[Valor logrado]]&gt;0,Tabla115262728[[#This Row],[Meta]]&gt;0),"Sí","No")</f>
        <v>No</v>
      </c>
    </row>
    <row r="104" spans="1:10" x14ac:dyDescent="0.25">
      <c r="A104" s="1" t="s">
        <v>216</v>
      </c>
      <c r="B104" s="1" t="s">
        <v>223</v>
      </c>
      <c r="C104" s="1" t="s">
        <v>224</v>
      </c>
      <c r="D104">
        <v>90002</v>
      </c>
      <c r="E104" s="2" t="s">
        <v>13</v>
      </c>
      <c r="F104" s="4">
        <v>0.98</v>
      </c>
      <c r="J104" s="3" t="str">
        <f>IF(AND(Tabla115262728[[#This Row],[Valor logrado]]&gt;=Tabla115262728[[#This Row],[Meta]],Tabla115262728[[#This Row],[Valor logrado]]&gt;0,Tabla115262728[[#This Row],[Meta]]&gt;0),"Sí","No")</f>
        <v>No</v>
      </c>
    </row>
    <row r="105" spans="1:10" x14ac:dyDescent="0.25">
      <c r="A105" s="1" t="s">
        <v>216</v>
      </c>
      <c r="B105" s="1" t="s">
        <v>225</v>
      </c>
      <c r="C105" s="1" t="s">
        <v>226</v>
      </c>
      <c r="D105">
        <v>90001</v>
      </c>
      <c r="E105" s="2" t="s">
        <v>13</v>
      </c>
      <c r="F105" s="4">
        <v>0.97</v>
      </c>
      <c r="J105" s="3" t="str">
        <f>IF(AND(Tabla115262728[[#This Row],[Valor logrado]]&gt;=Tabla115262728[[#This Row],[Meta]],Tabla115262728[[#This Row],[Valor logrado]]&gt;0,Tabla115262728[[#This Row],[Meta]]&gt;0),"Sí","No")</f>
        <v>No</v>
      </c>
    </row>
    <row r="106" spans="1:10" x14ac:dyDescent="0.25">
      <c r="A106" s="1" t="s">
        <v>216</v>
      </c>
      <c r="B106" s="1" t="s">
        <v>227</v>
      </c>
      <c r="C106" s="1" t="s">
        <v>228</v>
      </c>
      <c r="D106">
        <v>90006</v>
      </c>
      <c r="E106" s="2" t="s">
        <v>13</v>
      </c>
      <c r="F106" s="4">
        <v>0.94</v>
      </c>
      <c r="J106" s="3" t="str">
        <f>IF(AND(Tabla115262728[[#This Row],[Valor logrado]]&gt;=Tabla115262728[[#This Row],[Meta]],Tabla115262728[[#This Row],[Valor logrado]]&gt;0,Tabla115262728[[#This Row],[Meta]]&gt;0),"Sí","No")</f>
        <v>No</v>
      </c>
    </row>
    <row r="107" spans="1:10" x14ac:dyDescent="0.25">
      <c r="A107" s="1" t="s">
        <v>216</v>
      </c>
      <c r="B107" s="1" t="s">
        <v>229</v>
      </c>
      <c r="C107" s="1" t="s">
        <v>230</v>
      </c>
      <c r="D107">
        <v>90007</v>
      </c>
      <c r="E107" s="2" t="s">
        <v>13</v>
      </c>
      <c r="F107" s="4">
        <v>0.98</v>
      </c>
      <c r="J107" s="3" t="str">
        <f>IF(AND(Tabla115262728[[#This Row],[Valor logrado]]&gt;=Tabla115262728[[#This Row],[Meta]],Tabla115262728[[#This Row],[Valor logrado]]&gt;0,Tabla115262728[[#This Row],[Meta]]&gt;0),"Sí","No")</f>
        <v>No</v>
      </c>
    </row>
    <row r="108" spans="1:10" x14ac:dyDescent="0.25">
      <c r="A108" s="1" t="s">
        <v>216</v>
      </c>
      <c r="B108" s="1" t="s">
        <v>231</v>
      </c>
      <c r="C108" s="1" t="s">
        <v>232</v>
      </c>
      <c r="D108">
        <v>90004</v>
      </c>
      <c r="E108" s="2" t="s">
        <v>13</v>
      </c>
      <c r="F108" s="4">
        <v>0.97</v>
      </c>
      <c r="J108" s="3" t="str">
        <f>IF(AND(Tabla115262728[[#This Row],[Valor logrado]]&gt;=Tabla115262728[[#This Row],[Meta]],Tabla115262728[[#This Row],[Valor logrado]]&gt;0,Tabla115262728[[#This Row],[Meta]]&gt;0),"Sí","No")</f>
        <v>No</v>
      </c>
    </row>
    <row r="109" spans="1:10" x14ac:dyDescent="0.25">
      <c r="A109" s="1" t="s">
        <v>216</v>
      </c>
      <c r="B109" s="1" t="s">
        <v>233</v>
      </c>
      <c r="C109" s="1" t="s">
        <v>234</v>
      </c>
      <c r="D109">
        <v>90005</v>
      </c>
      <c r="E109" s="2" t="s">
        <v>13</v>
      </c>
      <c r="F109" s="4">
        <v>0.95</v>
      </c>
      <c r="J109" s="3" t="str">
        <f>IF(AND(Tabla115262728[[#This Row],[Valor logrado]]&gt;=Tabla115262728[[#This Row],[Meta]],Tabla115262728[[#This Row],[Valor logrado]]&gt;0,Tabla115262728[[#This Row],[Meta]]&gt;0),"Sí","No")</f>
        <v>No</v>
      </c>
    </row>
    <row r="110" spans="1:10" x14ac:dyDescent="0.25">
      <c r="A110" s="1" t="s">
        <v>235</v>
      </c>
      <c r="B110" s="1" t="s">
        <v>236</v>
      </c>
      <c r="C110" s="1" t="s">
        <v>237</v>
      </c>
      <c r="D110">
        <v>100000</v>
      </c>
      <c r="E110" s="2" t="s">
        <v>16</v>
      </c>
      <c r="F110" s="4">
        <v>0.94</v>
      </c>
      <c r="J110" s="3" t="str">
        <f>IF(AND(Tabla115262728[[#This Row],[Valor logrado]]&gt;=Tabla115262728[[#This Row],[Meta]],Tabla115262728[[#This Row],[Valor logrado]]&gt;0,Tabla115262728[[#This Row],[Meta]]&gt;0),"Sí","No")</f>
        <v>No</v>
      </c>
    </row>
    <row r="111" spans="1:10" x14ac:dyDescent="0.25">
      <c r="A111" s="1" t="s">
        <v>235</v>
      </c>
      <c r="B111" s="1" t="s">
        <v>238</v>
      </c>
      <c r="C111" s="1" t="s">
        <v>239</v>
      </c>
      <c r="D111">
        <v>100009</v>
      </c>
      <c r="E111" s="2" t="s">
        <v>13</v>
      </c>
      <c r="F111" s="4">
        <v>0.96</v>
      </c>
      <c r="J111" s="3" t="str">
        <f>IF(AND(Tabla115262728[[#This Row],[Valor logrado]]&gt;=Tabla115262728[[#This Row],[Meta]],Tabla115262728[[#This Row],[Valor logrado]]&gt;0,Tabla115262728[[#This Row],[Meta]]&gt;0),"Sí","No")</f>
        <v>No</v>
      </c>
    </row>
    <row r="112" spans="1:10" x14ac:dyDescent="0.25">
      <c r="A112" s="1" t="s">
        <v>235</v>
      </c>
      <c r="B112" s="1" t="s">
        <v>240</v>
      </c>
      <c r="C112" s="1" t="s">
        <v>241</v>
      </c>
      <c r="D112">
        <v>100008</v>
      </c>
      <c r="E112" s="2" t="s">
        <v>13</v>
      </c>
      <c r="F112" s="4">
        <v>0.96</v>
      </c>
      <c r="J112" s="3" t="str">
        <f>IF(AND(Tabla115262728[[#This Row],[Valor logrado]]&gt;=Tabla115262728[[#This Row],[Meta]],Tabla115262728[[#This Row],[Valor logrado]]&gt;0,Tabla115262728[[#This Row],[Meta]]&gt;0),"Sí","No")</f>
        <v>No</v>
      </c>
    </row>
    <row r="113" spans="1:10" x14ac:dyDescent="0.25">
      <c r="A113" s="1" t="s">
        <v>235</v>
      </c>
      <c r="B113" s="1" t="s">
        <v>242</v>
      </c>
      <c r="C113" s="1" t="s">
        <v>243</v>
      </c>
      <c r="D113">
        <v>100003</v>
      </c>
      <c r="E113" s="2" t="s">
        <v>13</v>
      </c>
      <c r="F113" s="4">
        <v>0.96</v>
      </c>
      <c r="J113" s="3" t="str">
        <f>IF(AND(Tabla115262728[[#This Row],[Valor logrado]]&gt;=Tabla115262728[[#This Row],[Meta]],Tabla115262728[[#This Row],[Valor logrado]]&gt;0,Tabla115262728[[#This Row],[Meta]]&gt;0),"Sí","No")</f>
        <v>No</v>
      </c>
    </row>
    <row r="114" spans="1:10" x14ac:dyDescent="0.25">
      <c r="A114" s="1" t="s">
        <v>235</v>
      </c>
      <c r="B114" s="1" t="s">
        <v>244</v>
      </c>
      <c r="C114" s="1" t="s">
        <v>245</v>
      </c>
      <c r="D114">
        <v>100010</v>
      </c>
      <c r="E114" s="2" t="s">
        <v>13</v>
      </c>
      <c r="F114" s="4">
        <v>0.84</v>
      </c>
      <c r="J114" s="3" t="str">
        <f>IF(AND(Tabla115262728[[#This Row],[Valor logrado]]&gt;=Tabla115262728[[#This Row],[Meta]],Tabla115262728[[#This Row],[Valor logrado]]&gt;0,Tabla115262728[[#This Row],[Meta]]&gt;0),"Sí","No")</f>
        <v>No</v>
      </c>
    </row>
    <row r="115" spans="1:10" x14ac:dyDescent="0.25">
      <c r="A115" s="1" t="s">
        <v>235</v>
      </c>
      <c r="B115" s="1" t="s">
        <v>246</v>
      </c>
      <c r="C115" s="1" t="s">
        <v>247</v>
      </c>
      <c r="D115">
        <v>100007</v>
      </c>
      <c r="E115" s="2" t="s">
        <v>13</v>
      </c>
      <c r="F115" s="4">
        <v>0.98</v>
      </c>
      <c r="J115" s="3" t="str">
        <f>IF(AND(Tabla115262728[[#This Row],[Valor logrado]]&gt;=Tabla115262728[[#This Row],[Meta]],Tabla115262728[[#This Row],[Valor logrado]]&gt;0,Tabla115262728[[#This Row],[Meta]]&gt;0),"Sí","No")</f>
        <v>No</v>
      </c>
    </row>
    <row r="116" spans="1:10" x14ac:dyDescent="0.25">
      <c r="A116" s="1" t="s">
        <v>235</v>
      </c>
      <c r="B116" s="1" t="s">
        <v>248</v>
      </c>
      <c r="C116" s="1" t="s">
        <v>249</v>
      </c>
      <c r="D116">
        <v>100011</v>
      </c>
      <c r="E116" s="2" t="s">
        <v>13</v>
      </c>
      <c r="F116" s="4">
        <v>0.82</v>
      </c>
      <c r="J116" s="3" t="str">
        <f>IF(AND(Tabla115262728[[#This Row],[Valor logrado]]&gt;=Tabla115262728[[#This Row],[Meta]],Tabla115262728[[#This Row],[Valor logrado]]&gt;0,Tabla115262728[[#This Row],[Meta]]&gt;0),"Sí","No")</f>
        <v>No</v>
      </c>
    </row>
    <row r="117" spans="1:10" x14ac:dyDescent="0.25">
      <c r="A117" s="1" t="s">
        <v>235</v>
      </c>
      <c r="B117" s="1" t="s">
        <v>250</v>
      </c>
      <c r="C117" s="1" t="s">
        <v>251</v>
      </c>
      <c r="D117">
        <v>100006</v>
      </c>
      <c r="E117" s="2" t="s">
        <v>13</v>
      </c>
      <c r="F117" s="4">
        <v>0.99</v>
      </c>
      <c r="J117" s="3" t="str">
        <f>IF(AND(Tabla115262728[[#This Row],[Valor logrado]]&gt;=Tabla115262728[[#This Row],[Meta]],Tabla115262728[[#This Row],[Valor logrado]]&gt;0,Tabla115262728[[#This Row],[Meta]]&gt;0),"Sí","No")</f>
        <v>No</v>
      </c>
    </row>
    <row r="118" spans="1:10" x14ac:dyDescent="0.25">
      <c r="A118" s="1" t="s">
        <v>235</v>
      </c>
      <c r="B118" s="1" t="s">
        <v>252</v>
      </c>
      <c r="C118" s="1" t="s">
        <v>253</v>
      </c>
      <c r="D118">
        <v>100002</v>
      </c>
      <c r="E118" s="2" t="s">
        <v>13</v>
      </c>
      <c r="F118" s="4">
        <v>0.93</v>
      </c>
      <c r="J118" s="3" t="str">
        <f>IF(AND(Tabla115262728[[#This Row],[Valor logrado]]&gt;=Tabla115262728[[#This Row],[Meta]],Tabla115262728[[#This Row],[Valor logrado]]&gt;0,Tabla115262728[[#This Row],[Meta]]&gt;0),"Sí","No")</f>
        <v>No</v>
      </c>
    </row>
    <row r="119" spans="1:10" x14ac:dyDescent="0.25">
      <c r="A119" s="1" t="s">
        <v>235</v>
      </c>
      <c r="B119" s="1" t="s">
        <v>254</v>
      </c>
      <c r="C119" s="1" t="s">
        <v>255</v>
      </c>
      <c r="D119">
        <v>100004</v>
      </c>
      <c r="E119" s="2" t="s">
        <v>13</v>
      </c>
      <c r="F119" s="4">
        <v>0.98</v>
      </c>
      <c r="J119" s="3" t="str">
        <f>IF(AND(Tabla115262728[[#This Row],[Valor logrado]]&gt;=Tabla115262728[[#This Row],[Meta]],Tabla115262728[[#This Row],[Valor logrado]]&gt;0,Tabla115262728[[#This Row],[Meta]]&gt;0),"Sí","No")</f>
        <v>No</v>
      </c>
    </row>
    <row r="120" spans="1:10" x14ac:dyDescent="0.25">
      <c r="A120" s="1" t="s">
        <v>235</v>
      </c>
      <c r="B120" s="1" t="s">
        <v>256</v>
      </c>
      <c r="C120" s="1" t="s">
        <v>257</v>
      </c>
      <c r="D120">
        <v>100005</v>
      </c>
      <c r="E120" s="2" t="s">
        <v>13</v>
      </c>
      <c r="F120" s="4">
        <v>0.97</v>
      </c>
      <c r="J120" s="3" t="str">
        <f>IF(AND(Tabla115262728[[#This Row],[Valor logrado]]&gt;=Tabla115262728[[#This Row],[Meta]],Tabla115262728[[#This Row],[Valor logrado]]&gt;0,Tabla115262728[[#This Row],[Meta]]&gt;0),"Sí","No")</f>
        <v>No</v>
      </c>
    </row>
    <row r="121" spans="1:10" x14ac:dyDescent="0.25">
      <c r="A121" s="1" t="s">
        <v>235</v>
      </c>
      <c r="B121" s="1" t="s">
        <v>258</v>
      </c>
      <c r="C121" s="1" t="s">
        <v>259</v>
      </c>
      <c r="D121">
        <v>100001</v>
      </c>
      <c r="E121" s="2" t="s">
        <v>13</v>
      </c>
      <c r="F121" s="4">
        <v>0.95</v>
      </c>
      <c r="J121" s="3" t="str">
        <f>IF(AND(Tabla115262728[[#This Row],[Valor logrado]]&gt;=Tabla115262728[[#This Row],[Meta]],Tabla115262728[[#This Row],[Valor logrado]]&gt;0,Tabla115262728[[#This Row],[Meta]]&gt;0),"Sí","No")</f>
        <v>No</v>
      </c>
    </row>
    <row r="122" spans="1:10" x14ac:dyDescent="0.25">
      <c r="A122" s="1" t="s">
        <v>260</v>
      </c>
      <c r="B122" s="1" t="s">
        <v>261</v>
      </c>
      <c r="C122" s="1" t="s">
        <v>262</v>
      </c>
      <c r="D122">
        <v>110000</v>
      </c>
      <c r="E122" s="2" t="s">
        <v>16</v>
      </c>
      <c r="F122" s="4">
        <v>0.97</v>
      </c>
      <c r="J122" s="3" t="str">
        <f>IF(AND(Tabla115262728[[#This Row],[Valor logrado]]&gt;=Tabla115262728[[#This Row],[Meta]],Tabla115262728[[#This Row],[Valor logrado]]&gt;0,Tabla115262728[[#This Row],[Meta]]&gt;0),"Sí","No")</f>
        <v>No</v>
      </c>
    </row>
    <row r="123" spans="1:10" x14ac:dyDescent="0.25">
      <c r="A123" s="1" t="s">
        <v>260</v>
      </c>
      <c r="B123" s="1" t="s">
        <v>261</v>
      </c>
      <c r="C123" s="1" t="s">
        <v>263</v>
      </c>
      <c r="D123">
        <v>110001</v>
      </c>
      <c r="E123" s="2" t="s">
        <v>33</v>
      </c>
      <c r="F123" s="4">
        <v>0.97</v>
      </c>
      <c r="J123" s="3" t="str">
        <f>IF(AND(Tabla115262728[[#This Row],[Valor logrado]]&gt;=Tabla115262728[[#This Row],[Meta]],Tabla115262728[[#This Row],[Valor logrado]]&gt;0,Tabla115262728[[#This Row],[Meta]]&gt;0),"Sí","No")</f>
        <v>No</v>
      </c>
    </row>
    <row r="124" spans="1:10" x14ac:dyDescent="0.25">
      <c r="A124" s="1" t="s">
        <v>260</v>
      </c>
      <c r="B124" s="1" t="s">
        <v>264</v>
      </c>
      <c r="C124" s="1" t="s">
        <v>265</v>
      </c>
      <c r="D124">
        <v>110002</v>
      </c>
      <c r="E124" s="2" t="s">
        <v>13</v>
      </c>
      <c r="F124" s="4">
        <v>0.96</v>
      </c>
      <c r="J124" s="3" t="str">
        <f>IF(AND(Tabla115262728[[#This Row],[Valor logrado]]&gt;=Tabla115262728[[#This Row],[Meta]],Tabla115262728[[#This Row],[Valor logrado]]&gt;0,Tabla115262728[[#This Row],[Meta]]&gt;0),"Sí","No")</f>
        <v>No</v>
      </c>
    </row>
    <row r="125" spans="1:10" x14ac:dyDescent="0.25">
      <c r="A125" s="1" t="s">
        <v>260</v>
      </c>
      <c r="B125" s="1" t="s">
        <v>266</v>
      </c>
      <c r="C125" s="1" t="s">
        <v>267</v>
      </c>
      <c r="D125">
        <v>110003</v>
      </c>
      <c r="E125" s="2" t="s">
        <v>13</v>
      </c>
      <c r="F125" s="4">
        <v>0.99</v>
      </c>
      <c r="J125" s="3" t="str">
        <f>IF(AND(Tabla115262728[[#This Row],[Valor logrado]]&gt;=Tabla115262728[[#This Row],[Meta]],Tabla115262728[[#This Row],[Valor logrado]]&gt;0,Tabla115262728[[#This Row],[Meta]]&gt;0),"Sí","No")</f>
        <v>No</v>
      </c>
    </row>
    <row r="126" spans="1:10" x14ac:dyDescent="0.25">
      <c r="A126" s="1" t="s">
        <v>260</v>
      </c>
      <c r="B126" s="1" t="s">
        <v>268</v>
      </c>
      <c r="C126" s="1" t="s">
        <v>269</v>
      </c>
      <c r="D126">
        <v>110005</v>
      </c>
      <c r="E126" s="2" t="s">
        <v>13</v>
      </c>
      <c r="F126" s="4">
        <v>0.97</v>
      </c>
      <c r="J126" s="3" t="str">
        <f>IF(AND(Tabla115262728[[#This Row],[Valor logrado]]&gt;=Tabla115262728[[#This Row],[Meta]],Tabla115262728[[#This Row],[Valor logrado]]&gt;0,Tabla115262728[[#This Row],[Meta]]&gt;0),"Sí","No")</f>
        <v>No</v>
      </c>
    </row>
    <row r="127" spans="1:10" x14ac:dyDescent="0.25">
      <c r="A127" s="1" t="s">
        <v>260</v>
      </c>
      <c r="B127" s="1" t="s">
        <v>270</v>
      </c>
      <c r="C127" s="1" t="s">
        <v>271</v>
      </c>
      <c r="D127">
        <v>110004</v>
      </c>
      <c r="E127" s="2" t="s">
        <v>13</v>
      </c>
      <c r="F127" s="4">
        <v>1</v>
      </c>
      <c r="J127" s="3" t="str">
        <f>IF(AND(Tabla115262728[[#This Row],[Valor logrado]]&gt;=Tabla115262728[[#This Row],[Meta]],Tabla115262728[[#This Row],[Valor logrado]]&gt;0,Tabla115262728[[#This Row],[Meta]]&gt;0),"Sí","No")</f>
        <v>No</v>
      </c>
    </row>
    <row r="128" spans="1:10" x14ac:dyDescent="0.25">
      <c r="A128" s="1" t="s">
        <v>272</v>
      </c>
      <c r="B128" s="1" t="s">
        <v>273</v>
      </c>
      <c r="C128" s="1" t="s">
        <v>274</v>
      </c>
      <c r="D128">
        <v>120000</v>
      </c>
      <c r="E128" s="2" t="s">
        <v>16</v>
      </c>
      <c r="F128" s="4">
        <v>0.94</v>
      </c>
      <c r="J128" s="3" t="str">
        <f>IF(AND(Tabla115262728[[#This Row],[Valor logrado]]&gt;=Tabla115262728[[#This Row],[Meta]],Tabla115262728[[#This Row],[Valor logrado]]&gt;0,Tabla115262728[[#This Row],[Meta]]&gt;0),"Sí","No")</f>
        <v>No</v>
      </c>
    </row>
    <row r="129" spans="1:10" x14ac:dyDescent="0.25">
      <c r="A129" s="1" t="s">
        <v>272</v>
      </c>
      <c r="B129" s="1" t="s">
        <v>275</v>
      </c>
      <c r="C129" s="1" t="s">
        <v>276</v>
      </c>
      <c r="D129">
        <v>120008</v>
      </c>
      <c r="E129" s="2" t="s">
        <v>13</v>
      </c>
      <c r="F129" s="4">
        <v>0.97</v>
      </c>
      <c r="J129" s="3" t="str">
        <f>IF(AND(Tabla115262728[[#This Row],[Valor logrado]]&gt;=Tabla115262728[[#This Row],[Meta]],Tabla115262728[[#This Row],[Valor logrado]]&gt;0,Tabla115262728[[#This Row],[Meta]]&gt;0),"Sí","No")</f>
        <v>No</v>
      </c>
    </row>
    <row r="130" spans="1:10" x14ac:dyDescent="0.25">
      <c r="A130" s="1" t="s">
        <v>272</v>
      </c>
      <c r="B130" s="1" t="s">
        <v>277</v>
      </c>
      <c r="C130" s="1" t="s">
        <v>278</v>
      </c>
      <c r="D130">
        <v>120007</v>
      </c>
      <c r="E130" s="2" t="s">
        <v>13</v>
      </c>
      <c r="F130" s="4">
        <v>0.9</v>
      </c>
      <c r="J130" s="3" t="str">
        <f>IF(AND(Tabla115262728[[#This Row],[Valor logrado]]&gt;=Tabla115262728[[#This Row],[Meta]],Tabla115262728[[#This Row],[Valor logrado]]&gt;0,Tabla115262728[[#This Row],[Meta]]&gt;0),"Sí","No")</f>
        <v>No</v>
      </c>
    </row>
    <row r="131" spans="1:10" x14ac:dyDescent="0.25">
      <c r="A131" s="1" t="s">
        <v>272</v>
      </c>
      <c r="B131" s="1" t="s">
        <v>277</v>
      </c>
      <c r="C131" s="1" t="s">
        <v>279</v>
      </c>
      <c r="D131">
        <v>120014</v>
      </c>
      <c r="E131" s="2" t="s">
        <v>33</v>
      </c>
      <c r="F131" s="4">
        <v>0.85</v>
      </c>
      <c r="J131" s="3" t="str">
        <f>IF(AND(Tabla115262728[[#This Row],[Valor logrado]]&gt;=Tabla115262728[[#This Row],[Meta]],Tabla115262728[[#This Row],[Valor logrado]]&gt;0,Tabla115262728[[#This Row],[Meta]]&gt;0),"Sí","No")</f>
        <v>No</v>
      </c>
    </row>
    <row r="132" spans="1:10" x14ac:dyDescent="0.25">
      <c r="A132" s="1" t="s">
        <v>272</v>
      </c>
      <c r="B132" s="1" t="s">
        <v>280</v>
      </c>
      <c r="C132" s="1" t="s">
        <v>281</v>
      </c>
      <c r="D132">
        <v>120004</v>
      </c>
      <c r="E132" s="2" t="s">
        <v>13</v>
      </c>
      <c r="F132" s="4">
        <v>0.94</v>
      </c>
      <c r="J132" s="3" t="str">
        <f>IF(AND(Tabla115262728[[#This Row],[Valor logrado]]&gt;=Tabla115262728[[#This Row],[Meta]],Tabla115262728[[#This Row],[Valor logrado]]&gt;0,Tabla115262728[[#This Row],[Meta]]&gt;0),"Sí","No")</f>
        <v>No</v>
      </c>
    </row>
    <row r="133" spans="1:10" x14ac:dyDescent="0.25">
      <c r="A133" s="1" t="s">
        <v>272</v>
      </c>
      <c r="B133" s="1" t="s">
        <v>282</v>
      </c>
      <c r="C133" s="1" t="s">
        <v>283</v>
      </c>
      <c r="D133">
        <v>120001</v>
      </c>
      <c r="E133" s="2" t="s">
        <v>13</v>
      </c>
      <c r="F133" s="4">
        <v>0.96</v>
      </c>
      <c r="J133" s="3" t="str">
        <f>IF(AND(Tabla115262728[[#This Row],[Valor logrado]]&gt;=Tabla115262728[[#This Row],[Meta]],Tabla115262728[[#This Row],[Valor logrado]]&gt;0,Tabla115262728[[#This Row],[Meta]]&gt;0),"Sí","No")</f>
        <v>No</v>
      </c>
    </row>
    <row r="134" spans="1:10" x14ac:dyDescent="0.25">
      <c r="A134" s="1" t="s">
        <v>272</v>
      </c>
      <c r="B134" s="1" t="s">
        <v>284</v>
      </c>
      <c r="C134" s="1" t="s">
        <v>285</v>
      </c>
      <c r="D134">
        <v>120003</v>
      </c>
      <c r="E134" s="2" t="s">
        <v>13</v>
      </c>
      <c r="F134" s="4">
        <v>0.97</v>
      </c>
      <c r="J134" s="3" t="str">
        <f>IF(AND(Tabla115262728[[#This Row],[Valor logrado]]&gt;=Tabla115262728[[#This Row],[Meta]],Tabla115262728[[#This Row],[Valor logrado]]&gt;0,Tabla115262728[[#This Row],[Meta]]&gt;0),"Sí","No")</f>
        <v>No</v>
      </c>
    </row>
    <row r="135" spans="1:10" x14ac:dyDescent="0.25">
      <c r="A135" s="1" t="s">
        <v>272</v>
      </c>
      <c r="B135" s="1" t="s">
        <v>286</v>
      </c>
      <c r="C135" s="1" t="s">
        <v>287</v>
      </c>
      <c r="D135">
        <v>120002</v>
      </c>
      <c r="E135" s="2" t="s">
        <v>13</v>
      </c>
      <c r="F135" s="4">
        <v>0.95</v>
      </c>
      <c r="J135" s="3" t="str">
        <f>IF(AND(Tabla115262728[[#This Row],[Valor logrado]]&gt;=Tabla115262728[[#This Row],[Meta]],Tabla115262728[[#This Row],[Valor logrado]]&gt;0,Tabla115262728[[#This Row],[Meta]]&gt;0),"Sí","No")</f>
        <v>No</v>
      </c>
    </row>
    <row r="136" spans="1:10" x14ac:dyDescent="0.25">
      <c r="A136" s="1" t="s">
        <v>272</v>
      </c>
      <c r="B136" s="1" t="s">
        <v>288</v>
      </c>
      <c r="C136" s="1" t="s">
        <v>289</v>
      </c>
      <c r="D136">
        <v>120005</v>
      </c>
      <c r="E136" s="2" t="s">
        <v>13</v>
      </c>
      <c r="F136" s="4">
        <v>0.98</v>
      </c>
      <c r="J136" s="3" t="str">
        <f>IF(AND(Tabla115262728[[#This Row],[Valor logrado]]&gt;=Tabla115262728[[#This Row],[Meta]],Tabla115262728[[#This Row],[Valor logrado]]&gt;0,Tabla115262728[[#This Row],[Meta]]&gt;0),"Sí","No")</f>
        <v>No</v>
      </c>
    </row>
    <row r="137" spans="1:10" x14ac:dyDescent="0.25">
      <c r="A137" s="1" t="s">
        <v>272</v>
      </c>
      <c r="B137" s="1" t="s">
        <v>290</v>
      </c>
      <c r="C137" s="1" t="s">
        <v>291</v>
      </c>
      <c r="D137">
        <v>120009</v>
      </c>
      <c r="E137" s="2" t="s">
        <v>13</v>
      </c>
      <c r="F137" s="4">
        <v>0.98</v>
      </c>
      <c r="J137" s="3" t="str">
        <f>IF(AND(Tabla115262728[[#This Row],[Valor logrado]]&gt;=Tabla115262728[[#This Row],[Meta]],Tabla115262728[[#This Row],[Valor logrado]]&gt;0,Tabla115262728[[#This Row],[Meta]]&gt;0),"Sí","No")</f>
        <v>No</v>
      </c>
    </row>
    <row r="138" spans="1:10" x14ac:dyDescent="0.25">
      <c r="A138" s="1" t="s">
        <v>272</v>
      </c>
      <c r="B138" s="1" t="s">
        <v>292</v>
      </c>
      <c r="C138" s="1" t="s">
        <v>293</v>
      </c>
      <c r="D138">
        <v>120006</v>
      </c>
      <c r="E138" s="2" t="s">
        <v>13</v>
      </c>
      <c r="F138" s="4">
        <v>0.99</v>
      </c>
      <c r="J138" s="3" t="str">
        <f>IF(AND(Tabla115262728[[#This Row],[Valor logrado]]&gt;=Tabla115262728[[#This Row],[Meta]],Tabla115262728[[#This Row],[Valor logrado]]&gt;0,Tabla115262728[[#This Row],[Meta]]&gt;0),"Sí","No")</f>
        <v>No</v>
      </c>
    </row>
    <row r="139" spans="1:10" x14ac:dyDescent="0.25">
      <c r="A139" s="1" t="s">
        <v>272</v>
      </c>
      <c r="B139" s="1" t="s">
        <v>294</v>
      </c>
      <c r="C139" s="1" t="s">
        <v>295</v>
      </c>
      <c r="D139">
        <v>120011</v>
      </c>
      <c r="E139" s="2" t="s">
        <v>13</v>
      </c>
      <c r="F139" s="4">
        <v>0.92</v>
      </c>
      <c r="J139" s="3" t="str">
        <f>IF(AND(Tabla115262728[[#This Row],[Valor logrado]]&gt;=Tabla115262728[[#This Row],[Meta]],Tabla115262728[[#This Row],[Valor logrado]]&gt;0,Tabla115262728[[#This Row],[Meta]]&gt;0),"Sí","No")</f>
        <v>No</v>
      </c>
    </row>
    <row r="140" spans="1:10" x14ac:dyDescent="0.25">
      <c r="A140" s="1" t="s">
        <v>272</v>
      </c>
      <c r="B140" s="1" t="s">
        <v>296</v>
      </c>
      <c r="C140" s="1" t="s">
        <v>297</v>
      </c>
      <c r="D140">
        <v>120010</v>
      </c>
      <c r="E140" s="2" t="s">
        <v>13</v>
      </c>
      <c r="F140" s="4">
        <v>0.85</v>
      </c>
      <c r="J140" s="3" t="str">
        <f>IF(AND(Tabla115262728[[#This Row],[Valor logrado]]&gt;=Tabla115262728[[#This Row],[Meta]],Tabla115262728[[#This Row],[Valor logrado]]&gt;0,Tabla115262728[[#This Row],[Meta]]&gt;0),"Sí","No")</f>
        <v>No</v>
      </c>
    </row>
    <row r="141" spans="1:10" x14ac:dyDescent="0.25">
      <c r="A141" s="1" t="s">
        <v>272</v>
      </c>
      <c r="B141" s="1" t="s">
        <v>298</v>
      </c>
      <c r="C141" s="1" t="s">
        <v>299</v>
      </c>
      <c r="D141">
        <v>120012</v>
      </c>
      <c r="E141" s="2" t="s">
        <v>13</v>
      </c>
      <c r="F141" s="4">
        <v>0.88</v>
      </c>
      <c r="J141" s="3" t="str">
        <f>IF(AND(Tabla115262728[[#This Row],[Valor logrado]]&gt;=Tabla115262728[[#This Row],[Meta]],Tabla115262728[[#This Row],[Valor logrado]]&gt;0,Tabla115262728[[#This Row],[Meta]]&gt;0),"Sí","No")</f>
        <v>No</v>
      </c>
    </row>
    <row r="142" spans="1:10" x14ac:dyDescent="0.25">
      <c r="A142" s="1" t="s">
        <v>300</v>
      </c>
      <c r="B142" s="1" t="s">
        <v>301</v>
      </c>
      <c r="C142" s="1" t="s">
        <v>302</v>
      </c>
      <c r="D142">
        <v>130000</v>
      </c>
      <c r="E142" s="2" t="s">
        <v>91</v>
      </c>
      <c r="F142" s="4">
        <v>0.94</v>
      </c>
      <c r="J142" s="3" t="str">
        <f>IF(AND(Tabla115262728[[#This Row],[Valor logrado]]&gt;=Tabla115262728[[#This Row],[Meta]],Tabla115262728[[#This Row],[Valor logrado]]&gt;0,Tabla115262728[[#This Row],[Meta]]&gt;0),"Sí","No")</f>
        <v>No</v>
      </c>
    </row>
    <row r="143" spans="1:10" x14ac:dyDescent="0.25">
      <c r="A143" s="1" t="s">
        <v>300</v>
      </c>
      <c r="B143" s="1" t="s">
        <v>303</v>
      </c>
      <c r="C143" s="1" t="s">
        <v>304</v>
      </c>
      <c r="D143">
        <v>130005</v>
      </c>
      <c r="E143" s="2" t="s">
        <v>13</v>
      </c>
      <c r="F143" s="4">
        <v>0.96</v>
      </c>
      <c r="J143" s="3" t="str">
        <f>IF(AND(Tabla115262728[[#This Row],[Valor logrado]]&gt;=Tabla115262728[[#This Row],[Meta]],Tabla115262728[[#This Row],[Valor logrado]]&gt;0,Tabla115262728[[#This Row],[Meta]]&gt;0),"Sí","No")</f>
        <v>No</v>
      </c>
    </row>
    <row r="144" spans="1:10" x14ac:dyDescent="0.25">
      <c r="A144" s="1" t="s">
        <v>300</v>
      </c>
      <c r="B144" s="1" t="s">
        <v>305</v>
      </c>
      <c r="C144" s="1" t="s">
        <v>306</v>
      </c>
      <c r="D144">
        <v>130008</v>
      </c>
      <c r="E144" s="2" t="s">
        <v>13</v>
      </c>
      <c r="F144" s="4">
        <v>0.97</v>
      </c>
      <c r="J144" s="3" t="str">
        <f>IF(AND(Tabla115262728[[#This Row],[Valor logrado]]&gt;=Tabla115262728[[#This Row],[Meta]],Tabla115262728[[#This Row],[Valor logrado]]&gt;0,Tabla115262728[[#This Row],[Meta]]&gt;0),"Sí","No")</f>
        <v>No</v>
      </c>
    </row>
    <row r="145" spans="1:10" x14ac:dyDescent="0.25">
      <c r="A145" s="1" t="s">
        <v>300</v>
      </c>
      <c r="B145" s="1" t="s">
        <v>307</v>
      </c>
      <c r="C145" s="1" t="s">
        <v>308</v>
      </c>
      <c r="D145">
        <v>130003</v>
      </c>
      <c r="E145" s="2" t="s">
        <v>13</v>
      </c>
      <c r="F145" s="4">
        <v>0.95</v>
      </c>
      <c r="J145" s="3" t="str">
        <f>IF(AND(Tabla115262728[[#This Row],[Valor logrado]]&gt;=Tabla115262728[[#This Row],[Meta]],Tabla115262728[[#This Row],[Valor logrado]]&gt;0,Tabla115262728[[#This Row],[Meta]]&gt;0),"Sí","No")</f>
        <v>No</v>
      </c>
    </row>
    <row r="146" spans="1:10" x14ac:dyDescent="0.25">
      <c r="A146" s="1" t="s">
        <v>300</v>
      </c>
      <c r="B146" s="1" t="s">
        <v>309</v>
      </c>
      <c r="C146" s="1" t="s">
        <v>310</v>
      </c>
      <c r="D146">
        <v>130012</v>
      </c>
      <c r="E146" s="2" t="s">
        <v>13</v>
      </c>
      <c r="F146" s="4">
        <v>0.92</v>
      </c>
      <c r="J146" s="3" t="str">
        <f>IF(AND(Tabla115262728[[#This Row],[Valor logrado]]&gt;=Tabla115262728[[#This Row],[Meta]],Tabla115262728[[#This Row],[Valor logrado]]&gt;0,Tabla115262728[[#This Row],[Meta]]&gt;0),"Sí","No")</f>
        <v>No</v>
      </c>
    </row>
    <row r="147" spans="1:10" x14ac:dyDescent="0.25">
      <c r="A147" s="1" t="s">
        <v>300</v>
      </c>
      <c r="B147" s="1" t="s">
        <v>311</v>
      </c>
      <c r="C147" s="1" t="s">
        <v>312</v>
      </c>
      <c r="D147">
        <v>130007</v>
      </c>
      <c r="E147" s="2" t="s">
        <v>13</v>
      </c>
      <c r="F147" s="4">
        <v>0.87</v>
      </c>
      <c r="J147" s="3" t="str">
        <f>IF(AND(Tabla115262728[[#This Row],[Valor logrado]]&gt;=Tabla115262728[[#This Row],[Meta]],Tabla115262728[[#This Row],[Valor logrado]]&gt;0,Tabla115262728[[#This Row],[Meta]]&gt;0),"Sí","No")</f>
        <v>No</v>
      </c>
    </row>
    <row r="148" spans="1:10" x14ac:dyDescent="0.25">
      <c r="A148" s="1" t="s">
        <v>300</v>
      </c>
      <c r="B148" s="1" t="s">
        <v>313</v>
      </c>
      <c r="C148" s="1" t="s">
        <v>314</v>
      </c>
      <c r="D148">
        <v>130011</v>
      </c>
      <c r="E148" s="2" t="s">
        <v>13</v>
      </c>
      <c r="F148" s="4">
        <v>0.9</v>
      </c>
      <c r="J148" s="3" t="str">
        <f>IF(AND(Tabla115262728[[#This Row],[Valor logrado]]&gt;=Tabla115262728[[#This Row],[Meta]],Tabla115262728[[#This Row],[Valor logrado]]&gt;0,Tabla115262728[[#This Row],[Meta]]&gt;0),"Sí","No")</f>
        <v>No</v>
      </c>
    </row>
    <row r="149" spans="1:10" x14ac:dyDescent="0.25">
      <c r="A149" s="1" t="s">
        <v>300</v>
      </c>
      <c r="B149" s="1" t="s">
        <v>315</v>
      </c>
      <c r="C149" s="1" t="s">
        <v>316</v>
      </c>
      <c r="D149">
        <v>130010</v>
      </c>
      <c r="E149" s="2" t="s">
        <v>13</v>
      </c>
      <c r="F149" s="4">
        <v>0.9</v>
      </c>
      <c r="J149" s="3" t="str">
        <f>IF(AND(Tabla115262728[[#This Row],[Valor logrado]]&gt;=Tabla115262728[[#This Row],[Meta]],Tabla115262728[[#This Row],[Valor logrado]]&gt;0,Tabla115262728[[#This Row],[Meta]]&gt;0),"Sí","No")</f>
        <v>No</v>
      </c>
    </row>
    <row r="150" spans="1:10" x14ac:dyDescent="0.25">
      <c r="A150" s="1" t="s">
        <v>300</v>
      </c>
      <c r="B150" s="1" t="s">
        <v>317</v>
      </c>
      <c r="C150" s="1" t="s">
        <v>318</v>
      </c>
      <c r="D150">
        <v>130009</v>
      </c>
      <c r="E150" s="2" t="s">
        <v>13</v>
      </c>
      <c r="F150" s="4">
        <v>0.96</v>
      </c>
      <c r="J150" s="3" t="str">
        <f>IF(AND(Tabla115262728[[#This Row],[Valor logrado]]&gt;=Tabla115262728[[#This Row],[Meta]],Tabla115262728[[#This Row],[Valor logrado]]&gt;0,Tabla115262728[[#This Row],[Meta]]&gt;0),"Sí","No")</f>
        <v>No</v>
      </c>
    </row>
    <row r="151" spans="1:10" x14ac:dyDescent="0.25">
      <c r="A151" s="1" t="s">
        <v>300</v>
      </c>
      <c r="B151" s="1" t="s">
        <v>319</v>
      </c>
      <c r="C151" s="1" t="s">
        <v>320</v>
      </c>
      <c r="D151">
        <v>130004</v>
      </c>
      <c r="E151" s="2" t="s">
        <v>13</v>
      </c>
      <c r="F151" s="4">
        <v>0.91</v>
      </c>
      <c r="J151" s="3" t="str">
        <f>IF(AND(Tabla115262728[[#This Row],[Valor logrado]]&gt;=Tabla115262728[[#This Row],[Meta]],Tabla115262728[[#This Row],[Valor logrado]]&gt;0,Tabla115262728[[#This Row],[Meta]]&gt;0),"Sí","No")</f>
        <v>No</v>
      </c>
    </row>
    <row r="152" spans="1:10" x14ac:dyDescent="0.25">
      <c r="A152" s="1" t="s">
        <v>300</v>
      </c>
      <c r="B152" s="1" t="s">
        <v>321</v>
      </c>
      <c r="C152" s="1" t="s">
        <v>322</v>
      </c>
      <c r="D152">
        <v>130006</v>
      </c>
      <c r="E152" s="2" t="s">
        <v>13</v>
      </c>
      <c r="F152" s="4">
        <v>0.91</v>
      </c>
      <c r="J152" s="3" t="str">
        <f>IF(AND(Tabla115262728[[#This Row],[Valor logrado]]&gt;=Tabla115262728[[#This Row],[Meta]],Tabla115262728[[#This Row],[Valor logrado]]&gt;0,Tabla115262728[[#This Row],[Meta]]&gt;0),"Sí","No")</f>
        <v>No</v>
      </c>
    </row>
    <row r="153" spans="1:10" x14ac:dyDescent="0.25">
      <c r="A153" s="1" t="s">
        <v>300</v>
      </c>
      <c r="B153" s="1" t="s">
        <v>323</v>
      </c>
      <c r="C153" s="1" t="s">
        <v>324</v>
      </c>
      <c r="D153">
        <v>130002</v>
      </c>
      <c r="E153" s="2" t="s">
        <v>13</v>
      </c>
      <c r="F153" s="4">
        <v>0.96</v>
      </c>
      <c r="J153" s="3" t="str">
        <f>IF(AND(Tabla115262728[[#This Row],[Valor logrado]]&gt;=Tabla115262728[[#This Row],[Meta]],Tabla115262728[[#This Row],[Valor logrado]]&gt;0,Tabla115262728[[#This Row],[Meta]]&gt;0),"Sí","No")</f>
        <v>No</v>
      </c>
    </row>
    <row r="154" spans="1:10" x14ac:dyDescent="0.25">
      <c r="A154" s="1" t="s">
        <v>300</v>
      </c>
      <c r="B154" s="1" t="s">
        <v>325</v>
      </c>
      <c r="C154" s="1" t="s">
        <v>326</v>
      </c>
      <c r="D154">
        <v>130014</v>
      </c>
      <c r="E154" s="2" t="s">
        <v>13</v>
      </c>
      <c r="F154" s="4">
        <v>0.95</v>
      </c>
      <c r="J154" s="3" t="str">
        <f>IF(AND(Tabla115262728[[#This Row],[Valor logrado]]&gt;=Tabla115262728[[#This Row],[Meta]],Tabla115262728[[#This Row],[Valor logrado]]&gt;0,Tabla115262728[[#This Row],[Meta]]&gt;0),"Sí","No")</f>
        <v>No</v>
      </c>
    </row>
    <row r="155" spans="1:10" x14ac:dyDescent="0.25">
      <c r="A155" s="1" t="s">
        <v>300</v>
      </c>
      <c r="B155" s="1" t="s">
        <v>327</v>
      </c>
      <c r="C155" s="1" t="s">
        <v>328</v>
      </c>
      <c r="D155">
        <v>130015</v>
      </c>
      <c r="E155" s="2" t="s">
        <v>13</v>
      </c>
      <c r="F155" s="4">
        <v>0.97</v>
      </c>
      <c r="J155" s="3" t="str">
        <f>IF(AND(Tabla115262728[[#This Row],[Valor logrado]]&gt;=Tabla115262728[[#This Row],[Meta]],Tabla115262728[[#This Row],[Valor logrado]]&gt;0,Tabla115262728[[#This Row],[Meta]]&gt;0),"Sí","No")</f>
        <v>No</v>
      </c>
    </row>
    <row r="156" spans="1:10" x14ac:dyDescent="0.25">
      <c r="A156" s="1" t="s">
        <v>300</v>
      </c>
      <c r="B156" s="1" t="s">
        <v>329</v>
      </c>
      <c r="C156" s="1" t="s">
        <v>330</v>
      </c>
      <c r="D156">
        <v>130016</v>
      </c>
      <c r="E156" s="2" t="s">
        <v>13</v>
      </c>
      <c r="F156" s="4">
        <v>0.97</v>
      </c>
      <c r="J156" s="3" t="str">
        <f>IF(AND(Tabla115262728[[#This Row],[Valor logrado]]&gt;=Tabla115262728[[#This Row],[Meta]],Tabla115262728[[#This Row],[Valor logrado]]&gt;0,Tabla115262728[[#This Row],[Meta]]&gt;0),"Sí","No")</f>
        <v>No</v>
      </c>
    </row>
    <row r="157" spans="1:10" x14ac:dyDescent="0.25">
      <c r="A157" s="1" t="s">
        <v>300</v>
      </c>
      <c r="B157" s="1" t="s">
        <v>331</v>
      </c>
      <c r="C157" s="1" t="s">
        <v>332</v>
      </c>
      <c r="D157">
        <v>130017</v>
      </c>
      <c r="E157" s="2" t="s">
        <v>13</v>
      </c>
      <c r="F157" s="4">
        <v>0.95</v>
      </c>
      <c r="J157" s="3" t="str">
        <f>IF(AND(Tabla115262728[[#This Row],[Valor logrado]]&gt;=Tabla115262728[[#This Row],[Meta]],Tabla115262728[[#This Row],[Valor logrado]]&gt;0,Tabla115262728[[#This Row],[Meta]]&gt;0),"Sí","No")</f>
        <v>No</v>
      </c>
    </row>
    <row r="158" spans="1:10" x14ac:dyDescent="0.25">
      <c r="A158" s="1" t="s">
        <v>333</v>
      </c>
      <c r="B158" s="1" t="s">
        <v>334</v>
      </c>
      <c r="C158" s="1" t="s">
        <v>335</v>
      </c>
      <c r="D158">
        <v>140001</v>
      </c>
      <c r="E158" s="2" t="s">
        <v>13</v>
      </c>
      <c r="F158" s="4">
        <v>0.94</v>
      </c>
      <c r="J158" s="3" t="str">
        <f>IF(AND(Tabla115262728[[#This Row],[Valor logrado]]&gt;=Tabla115262728[[#This Row],[Meta]],Tabla115262728[[#This Row],[Valor logrado]]&gt;0,Tabla115262728[[#This Row],[Meta]]&gt;0),"Sí","No")</f>
        <v>No</v>
      </c>
    </row>
    <row r="159" spans="1:10" x14ac:dyDescent="0.25">
      <c r="A159" s="1" t="s">
        <v>333</v>
      </c>
      <c r="B159" s="1" t="s">
        <v>336</v>
      </c>
      <c r="C159" s="1" t="s">
        <v>337</v>
      </c>
      <c r="D159">
        <v>140003</v>
      </c>
      <c r="E159" s="2" t="s">
        <v>13</v>
      </c>
      <c r="F159" s="4">
        <v>0.91</v>
      </c>
      <c r="J159" s="3" t="str">
        <f>IF(AND(Tabla115262728[[#This Row],[Valor logrado]]&gt;=Tabla115262728[[#This Row],[Meta]],Tabla115262728[[#This Row],[Valor logrado]]&gt;0,Tabla115262728[[#This Row],[Meta]]&gt;0),"Sí","No")</f>
        <v>No</v>
      </c>
    </row>
    <row r="160" spans="1:10" x14ac:dyDescent="0.25">
      <c r="A160" s="1" t="s">
        <v>333</v>
      </c>
      <c r="B160" s="1" t="s">
        <v>338</v>
      </c>
      <c r="C160" s="1" t="s">
        <v>339</v>
      </c>
      <c r="D160">
        <v>140002</v>
      </c>
      <c r="E160" s="2" t="s">
        <v>13</v>
      </c>
      <c r="F160" s="4">
        <v>0.91</v>
      </c>
      <c r="J160" s="3" t="str">
        <f>IF(AND(Tabla115262728[[#This Row],[Valor logrado]]&gt;=Tabla115262728[[#This Row],[Meta]],Tabla115262728[[#This Row],[Valor logrado]]&gt;0,Tabla115262728[[#This Row],[Meta]]&gt;0),"Sí","No")</f>
        <v>No</v>
      </c>
    </row>
    <row r="161" spans="1:10" ht="25.5" x14ac:dyDescent="0.25">
      <c r="A161" s="1" t="s">
        <v>333</v>
      </c>
      <c r="B161" s="1" t="s">
        <v>340</v>
      </c>
      <c r="C161" s="1" t="s">
        <v>341</v>
      </c>
      <c r="D161">
        <v>140000</v>
      </c>
      <c r="E161" s="2" t="s">
        <v>91</v>
      </c>
      <c r="F161" s="4">
        <v>0.93</v>
      </c>
      <c r="J161" s="3" t="str">
        <f>IF(AND(Tabla115262728[[#This Row],[Valor logrado]]&gt;=Tabla115262728[[#This Row],[Meta]],Tabla115262728[[#This Row],[Valor logrado]]&gt;0,Tabla115262728[[#This Row],[Meta]]&gt;0),"Sí","No")</f>
        <v>No</v>
      </c>
    </row>
    <row r="162" spans="1:10" x14ac:dyDescent="0.25">
      <c r="A162" s="1" t="s">
        <v>342</v>
      </c>
      <c r="B162" s="1" t="s">
        <v>343</v>
      </c>
      <c r="C162" s="1" t="s">
        <v>344</v>
      </c>
      <c r="D162">
        <v>160001</v>
      </c>
      <c r="E162" s="2" t="s">
        <v>33</v>
      </c>
      <c r="F162" s="4">
        <v>0.8</v>
      </c>
      <c r="J162" s="3" t="str">
        <f>IF(AND(Tabla115262728[[#This Row],[Valor logrado]]&gt;=Tabla115262728[[#This Row],[Meta]],Tabla115262728[[#This Row],[Valor logrado]]&gt;0,Tabla115262728[[#This Row],[Meta]]&gt;0),"Sí","No")</f>
        <v>No</v>
      </c>
    </row>
    <row r="163" spans="1:10" x14ac:dyDescent="0.25">
      <c r="A163" s="1" t="s">
        <v>342</v>
      </c>
      <c r="B163" s="1" t="s">
        <v>343</v>
      </c>
      <c r="C163" s="1" t="s">
        <v>345</v>
      </c>
      <c r="D163">
        <v>160000</v>
      </c>
      <c r="E163" s="2" t="s">
        <v>16</v>
      </c>
      <c r="F163" s="4">
        <v>0.8</v>
      </c>
      <c r="J163" s="3" t="str">
        <f>IF(AND(Tabla115262728[[#This Row],[Valor logrado]]&gt;=Tabla115262728[[#This Row],[Meta]],Tabla115262728[[#This Row],[Valor logrado]]&gt;0,Tabla115262728[[#This Row],[Meta]]&gt;0),"Sí","No")</f>
        <v>No</v>
      </c>
    </row>
    <row r="164" spans="1:10" ht="25.5" x14ac:dyDescent="0.25">
      <c r="A164" s="1" t="s">
        <v>342</v>
      </c>
      <c r="B164" s="1" t="s">
        <v>346</v>
      </c>
      <c r="C164" s="1" t="s">
        <v>347</v>
      </c>
      <c r="D164">
        <v>160002</v>
      </c>
      <c r="E164" s="2" t="s">
        <v>13</v>
      </c>
      <c r="F164" s="4">
        <v>0.83</v>
      </c>
      <c r="J164" s="3" t="str">
        <f>IF(AND(Tabla115262728[[#This Row],[Valor logrado]]&gt;=Tabla115262728[[#This Row],[Meta]],Tabla115262728[[#This Row],[Valor logrado]]&gt;0,Tabla115262728[[#This Row],[Meta]]&gt;0),"Sí","No")</f>
        <v>No</v>
      </c>
    </row>
    <row r="165" spans="1:10" x14ac:dyDescent="0.25">
      <c r="A165" s="1" t="s">
        <v>342</v>
      </c>
      <c r="B165" s="1" t="s">
        <v>348</v>
      </c>
      <c r="C165" s="1" t="s">
        <v>349</v>
      </c>
      <c r="D165">
        <v>160007</v>
      </c>
      <c r="E165" s="2" t="s">
        <v>13</v>
      </c>
      <c r="F165" s="4">
        <v>0.82</v>
      </c>
      <c r="J165" s="3" t="str">
        <f>IF(AND(Tabla115262728[[#This Row],[Valor logrado]]&gt;=Tabla115262728[[#This Row],[Meta]],Tabla115262728[[#This Row],[Valor logrado]]&gt;0,Tabla115262728[[#This Row],[Meta]]&gt;0),"Sí","No")</f>
        <v>No</v>
      </c>
    </row>
    <row r="166" spans="1:10" ht="25.5" x14ac:dyDescent="0.25">
      <c r="A166" s="1" t="s">
        <v>342</v>
      </c>
      <c r="B166" s="1" t="s">
        <v>350</v>
      </c>
      <c r="C166" s="1" t="s">
        <v>351</v>
      </c>
      <c r="D166">
        <v>160005</v>
      </c>
      <c r="E166" s="2" t="s">
        <v>13</v>
      </c>
      <c r="F166" s="4">
        <v>0.83</v>
      </c>
      <c r="J166" s="3" t="str">
        <f>IF(AND(Tabla115262728[[#This Row],[Valor logrado]]&gt;=Tabla115262728[[#This Row],[Meta]],Tabla115262728[[#This Row],[Valor logrado]]&gt;0,Tabla115262728[[#This Row],[Meta]]&gt;0),"Sí","No")</f>
        <v>No</v>
      </c>
    </row>
    <row r="167" spans="1:10" x14ac:dyDescent="0.25">
      <c r="A167" s="1" t="s">
        <v>342</v>
      </c>
      <c r="B167" s="1" t="s">
        <v>352</v>
      </c>
      <c r="C167" s="1" t="s">
        <v>353</v>
      </c>
      <c r="D167">
        <v>160006</v>
      </c>
      <c r="E167" s="2" t="s">
        <v>13</v>
      </c>
      <c r="F167" s="4">
        <v>0.88</v>
      </c>
      <c r="J167" s="3" t="str">
        <f>IF(AND(Tabla115262728[[#This Row],[Valor logrado]]&gt;=Tabla115262728[[#This Row],[Meta]],Tabla115262728[[#This Row],[Valor logrado]]&gt;0,Tabla115262728[[#This Row],[Meta]]&gt;0),"Sí","No")</f>
        <v>No</v>
      </c>
    </row>
    <row r="168" spans="1:10" x14ac:dyDescent="0.25">
      <c r="A168" s="1" t="s">
        <v>342</v>
      </c>
      <c r="B168" s="1" t="s">
        <v>354</v>
      </c>
      <c r="C168" s="1" t="s">
        <v>355</v>
      </c>
      <c r="D168">
        <v>160004</v>
      </c>
      <c r="E168" s="2" t="s">
        <v>13</v>
      </c>
      <c r="F168" s="4">
        <v>0.85</v>
      </c>
      <c r="J168" s="3" t="str">
        <f>IF(AND(Tabla115262728[[#This Row],[Valor logrado]]&gt;=Tabla115262728[[#This Row],[Meta]],Tabla115262728[[#This Row],[Valor logrado]]&gt;0,Tabla115262728[[#This Row],[Meta]]&gt;0),"Sí","No")</f>
        <v>No</v>
      </c>
    </row>
    <row r="169" spans="1:10" ht="25.5" x14ac:dyDescent="0.25">
      <c r="A169" s="1" t="s">
        <v>342</v>
      </c>
      <c r="B169" s="1" t="s">
        <v>356</v>
      </c>
      <c r="C169" s="1" t="s">
        <v>357</v>
      </c>
      <c r="D169">
        <v>160003</v>
      </c>
      <c r="E169" s="2" t="s">
        <v>13</v>
      </c>
      <c r="F169" s="4">
        <v>0.57999999999999996</v>
      </c>
      <c r="J169" s="3" t="str">
        <f>IF(AND(Tabla115262728[[#This Row],[Valor logrado]]&gt;=Tabla115262728[[#This Row],[Meta]],Tabla115262728[[#This Row],[Valor logrado]]&gt;0,Tabla115262728[[#This Row],[Meta]]&gt;0),"Sí","No")</f>
        <v>No</v>
      </c>
    </row>
    <row r="170" spans="1:10" x14ac:dyDescent="0.25">
      <c r="A170" s="1" t="s">
        <v>342</v>
      </c>
      <c r="B170" s="1" t="s">
        <v>358</v>
      </c>
      <c r="C170" s="1" t="s">
        <v>359</v>
      </c>
      <c r="D170">
        <v>160008</v>
      </c>
      <c r="E170" s="2" t="s">
        <v>13</v>
      </c>
      <c r="F170" s="4">
        <v>0.78</v>
      </c>
      <c r="J170" s="3" t="str">
        <f>IF(AND(Tabla115262728[[#This Row],[Valor logrado]]&gt;=Tabla115262728[[#This Row],[Meta]],Tabla115262728[[#This Row],[Valor logrado]]&gt;0,Tabla115262728[[#This Row],[Meta]]&gt;0),"Sí","No")</f>
        <v>No</v>
      </c>
    </row>
    <row r="171" spans="1:10" x14ac:dyDescent="0.25">
      <c r="A171" s="1" t="s">
        <v>360</v>
      </c>
      <c r="B171" s="1" t="s">
        <v>361</v>
      </c>
      <c r="C171" s="1" t="s">
        <v>362</v>
      </c>
      <c r="D171">
        <v>170003</v>
      </c>
      <c r="E171" s="2" t="s">
        <v>33</v>
      </c>
      <c r="F171" s="4">
        <v>0.97</v>
      </c>
      <c r="J171" s="3" t="str">
        <f>IF(AND(Tabla115262728[[#This Row],[Valor logrado]]&gt;=Tabla115262728[[#This Row],[Meta]],Tabla115262728[[#This Row],[Valor logrado]]&gt;0,Tabla115262728[[#This Row],[Meta]]&gt;0),"Sí","No")</f>
        <v>No</v>
      </c>
    </row>
    <row r="172" spans="1:10" x14ac:dyDescent="0.25">
      <c r="A172" s="1" t="s">
        <v>360</v>
      </c>
      <c r="B172" s="1" t="s">
        <v>361</v>
      </c>
      <c r="C172" s="1" t="s">
        <v>363</v>
      </c>
      <c r="D172">
        <v>170000</v>
      </c>
      <c r="E172" s="2" t="s">
        <v>16</v>
      </c>
      <c r="F172" s="4">
        <v>0.97</v>
      </c>
      <c r="J172" s="3" t="str">
        <f>IF(AND(Tabla115262728[[#This Row],[Valor logrado]]&gt;=Tabla115262728[[#This Row],[Meta]],Tabla115262728[[#This Row],[Valor logrado]]&gt;0,Tabla115262728[[#This Row],[Meta]]&gt;0),"Sí","No")</f>
        <v>No</v>
      </c>
    </row>
    <row r="173" spans="1:10" x14ac:dyDescent="0.25">
      <c r="A173" s="1" t="s">
        <v>360</v>
      </c>
      <c r="B173" s="1" t="s">
        <v>361</v>
      </c>
      <c r="C173" s="1" t="s">
        <v>364</v>
      </c>
      <c r="D173">
        <v>170002</v>
      </c>
      <c r="E173" s="2" t="s">
        <v>33</v>
      </c>
      <c r="F173" s="4">
        <v>0.98</v>
      </c>
      <c r="J173" s="3" t="str">
        <f>IF(AND(Tabla115262728[[#This Row],[Valor logrado]]&gt;=Tabla115262728[[#This Row],[Meta]],Tabla115262728[[#This Row],[Valor logrado]]&gt;0,Tabla115262728[[#This Row],[Meta]]&gt;0),"Sí","No")</f>
        <v>No</v>
      </c>
    </row>
    <row r="174" spans="1:10" x14ac:dyDescent="0.25">
      <c r="A174" s="1" t="s">
        <v>360</v>
      </c>
      <c r="B174" s="1" t="s">
        <v>361</v>
      </c>
      <c r="C174" s="1" t="s">
        <v>365</v>
      </c>
      <c r="D174">
        <v>170001</v>
      </c>
      <c r="E174" s="2" t="s">
        <v>33</v>
      </c>
      <c r="F174" s="4">
        <v>0.97</v>
      </c>
      <c r="J174" s="3" t="str">
        <f>IF(AND(Tabla115262728[[#This Row],[Valor logrado]]&gt;=Tabla115262728[[#This Row],[Meta]],Tabla115262728[[#This Row],[Valor logrado]]&gt;0,Tabla115262728[[#This Row],[Meta]]&gt;0),"Sí","No")</f>
        <v>No</v>
      </c>
    </row>
    <row r="175" spans="1:10" x14ac:dyDescent="0.25">
      <c r="A175" s="1" t="s">
        <v>366</v>
      </c>
      <c r="B175" s="1" t="s">
        <v>367</v>
      </c>
      <c r="C175" s="1" t="s">
        <v>368</v>
      </c>
      <c r="D175">
        <v>180000</v>
      </c>
      <c r="E175" s="2" t="s">
        <v>91</v>
      </c>
      <c r="F175" s="4">
        <v>0.99</v>
      </c>
      <c r="J175" s="3" t="str">
        <f>IF(AND(Tabla115262728[[#This Row],[Valor logrado]]&gt;=Tabla115262728[[#This Row],[Meta]],Tabla115262728[[#This Row],[Valor logrado]]&gt;0,Tabla115262728[[#This Row],[Meta]]&gt;0),"Sí","No")</f>
        <v>No</v>
      </c>
    </row>
    <row r="176" spans="1:10" ht="25.5" x14ac:dyDescent="0.25">
      <c r="A176" s="1" t="s">
        <v>366</v>
      </c>
      <c r="B176" s="1" t="s">
        <v>367</v>
      </c>
      <c r="C176" s="1" t="s">
        <v>369</v>
      </c>
      <c r="D176">
        <v>180005</v>
      </c>
      <c r="E176" s="2" t="s">
        <v>33</v>
      </c>
      <c r="F176" s="4">
        <v>1</v>
      </c>
      <c r="J176" s="3" t="str">
        <f>IF(AND(Tabla115262728[[#This Row],[Valor logrado]]&gt;=Tabla115262728[[#This Row],[Meta]],Tabla115262728[[#This Row],[Valor logrado]]&gt;0,Tabla115262728[[#This Row],[Meta]]&gt;0),"Sí","No")</f>
        <v>No</v>
      </c>
    </row>
    <row r="177" spans="1:10" x14ac:dyDescent="0.25">
      <c r="A177" s="1" t="s">
        <v>366</v>
      </c>
      <c r="B177" s="1" t="s">
        <v>370</v>
      </c>
      <c r="C177" s="1" t="s">
        <v>371</v>
      </c>
      <c r="D177">
        <v>180003</v>
      </c>
      <c r="E177" s="2" t="s">
        <v>13</v>
      </c>
      <c r="F177" s="4">
        <v>0.98</v>
      </c>
      <c r="J177" s="3" t="str">
        <f>IF(AND(Tabla115262728[[#This Row],[Valor logrado]]&gt;=Tabla115262728[[#This Row],[Meta]],Tabla115262728[[#This Row],[Valor logrado]]&gt;0,Tabla115262728[[#This Row],[Meta]]&gt;0),"Sí","No")</f>
        <v>No</v>
      </c>
    </row>
    <row r="178" spans="1:10" x14ac:dyDescent="0.25">
      <c r="A178" s="1" t="s">
        <v>366</v>
      </c>
      <c r="B178" s="1" t="s">
        <v>372</v>
      </c>
      <c r="C178" s="1" t="s">
        <v>373</v>
      </c>
      <c r="D178">
        <v>180001</v>
      </c>
      <c r="E178" s="2" t="s">
        <v>13</v>
      </c>
      <c r="F178" s="4">
        <v>0.99</v>
      </c>
      <c r="J178" s="3" t="str">
        <f>IF(AND(Tabla115262728[[#This Row],[Valor logrado]]&gt;=Tabla115262728[[#This Row],[Meta]],Tabla115262728[[#This Row],[Valor logrado]]&gt;0,Tabla115262728[[#This Row],[Meta]]&gt;0),"Sí","No")</f>
        <v>No</v>
      </c>
    </row>
    <row r="179" spans="1:10" x14ac:dyDescent="0.25">
      <c r="A179" s="1" t="s">
        <v>366</v>
      </c>
      <c r="B179" s="1" t="s">
        <v>374</v>
      </c>
      <c r="C179" s="1" t="s">
        <v>375</v>
      </c>
      <c r="D179">
        <v>180002</v>
      </c>
      <c r="E179" s="2" t="s">
        <v>13</v>
      </c>
      <c r="F179" s="4">
        <v>1</v>
      </c>
      <c r="J179" s="3" t="str">
        <f>IF(AND(Tabla115262728[[#This Row],[Valor logrado]]&gt;=Tabla115262728[[#This Row],[Meta]],Tabla115262728[[#This Row],[Valor logrado]]&gt;0,Tabla115262728[[#This Row],[Meta]]&gt;0),"Sí","No")</f>
        <v>No</v>
      </c>
    </row>
    <row r="180" spans="1:10" x14ac:dyDescent="0.25">
      <c r="A180" s="1" t="s">
        <v>376</v>
      </c>
      <c r="B180" s="1" t="s">
        <v>377</v>
      </c>
      <c r="C180" s="1" t="s">
        <v>378</v>
      </c>
      <c r="D180">
        <v>190000</v>
      </c>
      <c r="E180" s="2" t="s">
        <v>16</v>
      </c>
      <c r="F180" s="4">
        <v>0.94</v>
      </c>
      <c r="J180" s="3" t="str">
        <f>IF(AND(Tabla115262728[[#This Row],[Valor logrado]]&gt;=Tabla115262728[[#This Row],[Meta]],Tabla115262728[[#This Row],[Valor logrado]]&gt;0,Tabla115262728[[#This Row],[Meta]]&gt;0),"Sí","No")</f>
        <v>No</v>
      </c>
    </row>
    <row r="181" spans="1:10" x14ac:dyDescent="0.25">
      <c r="A181" s="1" t="s">
        <v>376</v>
      </c>
      <c r="B181" s="1" t="s">
        <v>379</v>
      </c>
      <c r="C181" s="1" t="s">
        <v>380</v>
      </c>
      <c r="D181">
        <v>190006</v>
      </c>
      <c r="E181" s="2" t="s">
        <v>33</v>
      </c>
      <c r="F181" s="4">
        <v>0.83</v>
      </c>
      <c r="J181" s="3" t="str">
        <f>IF(AND(Tabla115262728[[#This Row],[Valor logrado]]&gt;=Tabla115262728[[#This Row],[Meta]],Tabla115262728[[#This Row],[Valor logrado]]&gt;0,Tabla115262728[[#This Row],[Meta]]&gt;0),"Sí","No")</f>
        <v>No</v>
      </c>
    </row>
    <row r="182" spans="1:10" x14ac:dyDescent="0.25">
      <c r="A182" s="1" t="s">
        <v>376</v>
      </c>
      <c r="B182" s="1" t="s">
        <v>379</v>
      </c>
      <c r="C182" s="1" t="s">
        <v>381</v>
      </c>
      <c r="D182">
        <v>190003</v>
      </c>
      <c r="E182" s="2" t="s">
        <v>13</v>
      </c>
      <c r="F182" s="4">
        <v>0.9</v>
      </c>
      <c r="J182" s="3" t="str">
        <f>IF(AND(Tabla115262728[[#This Row],[Valor logrado]]&gt;=Tabla115262728[[#This Row],[Meta]],Tabla115262728[[#This Row],[Valor logrado]]&gt;0,Tabla115262728[[#This Row],[Meta]]&gt;0),"Sí","No")</f>
        <v>No</v>
      </c>
    </row>
    <row r="183" spans="1:10" x14ac:dyDescent="0.25">
      <c r="A183" s="1" t="s">
        <v>376</v>
      </c>
      <c r="B183" s="1" t="s">
        <v>382</v>
      </c>
      <c r="C183" s="1" t="s">
        <v>383</v>
      </c>
      <c r="D183">
        <v>190002</v>
      </c>
      <c r="E183" s="2" t="s">
        <v>13</v>
      </c>
      <c r="F183" s="4">
        <v>1</v>
      </c>
      <c r="J183" s="3" t="str">
        <f>IF(AND(Tabla115262728[[#This Row],[Valor logrado]]&gt;=Tabla115262728[[#This Row],[Meta]],Tabla115262728[[#This Row],[Valor logrado]]&gt;0,Tabla115262728[[#This Row],[Meta]]&gt;0),"Sí","No")</f>
        <v>No</v>
      </c>
    </row>
    <row r="184" spans="1:10" x14ac:dyDescent="0.25">
      <c r="A184" s="1" t="s">
        <v>376</v>
      </c>
      <c r="B184" s="1" t="s">
        <v>384</v>
      </c>
      <c r="C184" s="1" t="s">
        <v>385</v>
      </c>
      <c r="D184">
        <v>190001</v>
      </c>
      <c r="E184" s="2" t="s">
        <v>13</v>
      </c>
      <c r="F184" s="4">
        <v>0.99</v>
      </c>
      <c r="J184" s="3" t="str">
        <f>IF(AND(Tabla115262728[[#This Row],[Valor logrado]]&gt;=Tabla115262728[[#This Row],[Meta]],Tabla115262728[[#This Row],[Valor logrado]]&gt;0,Tabla115262728[[#This Row],[Meta]]&gt;0),"Sí","No")</f>
        <v>No</v>
      </c>
    </row>
    <row r="185" spans="1:10" x14ac:dyDescent="0.25">
      <c r="A185" s="1" t="s">
        <v>386</v>
      </c>
      <c r="B185" s="1" t="s">
        <v>387</v>
      </c>
      <c r="C185" s="1" t="s">
        <v>388</v>
      </c>
      <c r="D185">
        <v>200004</v>
      </c>
      <c r="E185" s="2" t="s">
        <v>33</v>
      </c>
      <c r="F185" s="4">
        <v>0.93</v>
      </c>
      <c r="J185" s="3" t="str">
        <f>IF(AND(Tabla115262728[[#This Row],[Valor logrado]]&gt;=Tabla115262728[[#This Row],[Meta]],Tabla115262728[[#This Row],[Valor logrado]]&gt;0,Tabla115262728[[#This Row],[Meta]]&gt;0),"Sí","No")</f>
        <v>No</v>
      </c>
    </row>
    <row r="186" spans="1:10" x14ac:dyDescent="0.25">
      <c r="A186" s="1" t="s">
        <v>386</v>
      </c>
      <c r="B186" s="1" t="s">
        <v>387</v>
      </c>
      <c r="C186" s="1" t="s">
        <v>389</v>
      </c>
      <c r="D186">
        <v>200003</v>
      </c>
      <c r="E186" s="2" t="s">
        <v>33</v>
      </c>
      <c r="F186" s="4">
        <v>0.91</v>
      </c>
      <c r="J186" s="3" t="str">
        <f>IF(AND(Tabla115262728[[#This Row],[Valor logrado]]&gt;=Tabla115262728[[#This Row],[Meta]],Tabla115262728[[#This Row],[Valor logrado]]&gt;0,Tabla115262728[[#This Row],[Meta]]&gt;0),"Sí","No")</f>
        <v>No</v>
      </c>
    </row>
    <row r="187" spans="1:10" x14ac:dyDescent="0.25">
      <c r="A187" s="1" t="s">
        <v>386</v>
      </c>
      <c r="B187" s="1" t="s">
        <v>387</v>
      </c>
      <c r="C187" s="1" t="s">
        <v>390</v>
      </c>
      <c r="D187">
        <v>200000</v>
      </c>
      <c r="E187" s="2" t="s">
        <v>16</v>
      </c>
      <c r="F187" s="4">
        <v>0.93</v>
      </c>
      <c r="J187" s="3" t="str">
        <f>IF(AND(Tabla115262728[[#This Row],[Valor logrado]]&gt;=Tabla115262728[[#This Row],[Meta]],Tabla115262728[[#This Row],[Valor logrado]]&gt;0,Tabla115262728[[#This Row],[Meta]]&gt;0),"Sí","No")</f>
        <v>No</v>
      </c>
    </row>
    <row r="188" spans="1:10" x14ac:dyDescent="0.25">
      <c r="A188" s="1" t="s">
        <v>386</v>
      </c>
      <c r="B188" s="1" t="s">
        <v>387</v>
      </c>
      <c r="C188" s="1" t="s">
        <v>391</v>
      </c>
      <c r="D188">
        <v>200001</v>
      </c>
      <c r="E188" s="2" t="s">
        <v>33</v>
      </c>
      <c r="F188" s="4">
        <v>0.9</v>
      </c>
      <c r="J188" s="3" t="str">
        <f>IF(AND(Tabla115262728[[#This Row],[Valor logrado]]&gt;=Tabla115262728[[#This Row],[Meta]],Tabla115262728[[#This Row],[Valor logrado]]&gt;0,Tabla115262728[[#This Row],[Meta]]&gt;0),"Sí","No")</f>
        <v>No</v>
      </c>
    </row>
    <row r="189" spans="1:10" x14ac:dyDescent="0.25">
      <c r="A189" s="1" t="s">
        <v>386</v>
      </c>
      <c r="B189" s="1" t="s">
        <v>387</v>
      </c>
      <c r="C189" s="1" t="s">
        <v>392</v>
      </c>
      <c r="D189">
        <v>200002</v>
      </c>
      <c r="E189" s="2" t="s">
        <v>33</v>
      </c>
      <c r="F189" s="4">
        <v>0.94</v>
      </c>
      <c r="J189" s="3" t="str">
        <f>IF(AND(Tabla115262728[[#This Row],[Valor logrado]]&gt;=Tabla115262728[[#This Row],[Meta]],Tabla115262728[[#This Row],[Valor logrado]]&gt;0,Tabla115262728[[#This Row],[Meta]]&gt;0),"Sí","No")</f>
        <v>No</v>
      </c>
    </row>
    <row r="190" spans="1:10" x14ac:dyDescent="0.25">
      <c r="A190" s="1" t="s">
        <v>386</v>
      </c>
      <c r="B190" s="1" t="s">
        <v>393</v>
      </c>
      <c r="C190" s="1" t="s">
        <v>394</v>
      </c>
      <c r="D190">
        <v>200010</v>
      </c>
      <c r="E190" s="2" t="s">
        <v>13</v>
      </c>
      <c r="F190" s="4">
        <v>0.94</v>
      </c>
      <c r="J190" s="3" t="str">
        <f>IF(AND(Tabla115262728[[#This Row],[Valor logrado]]&gt;=Tabla115262728[[#This Row],[Meta]],Tabla115262728[[#This Row],[Valor logrado]]&gt;0,Tabla115262728[[#This Row],[Meta]]&gt;0),"Sí","No")</f>
        <v>No</v>
      </c>
    </row>
    <row r="191" spans="1:10" x14ac:dyDescent="0.25">
      <c r="A191" s="1" t="s">
        <v>386</v>
      </c>
      <c r="B191" s="1" t="s">
        <v>395</v>
      </c>
      <c r="C191" s="1" t="s">
        <v>396</v>
      </c>
      <c r="D191">
        <v>200007</v>
      </c>
      <c r="E191" s="2" t="s">
        <v>13</v>
      </c>
      <c r="F191" s="4">
        <v>0.94</v>
      </c>
      <c r="J191" s="3" t="str">
        <f>IF(AND(Tabla115262728[[#This Row],[Valor logrado]]&gt;=Tabla115262728[[#This Row],[Meta]],Tabla115262728[[#This Row],[Valor logrado]]&gt;0,Tabla115262728[[#This Row],[Meta]]&gt;0),"Sí","No")</f>
        <v>No</v>
      </c>
    </row>
    <row r="192" spans="1:10" x14ac:dyDescent="0.25">
      <c r="A192" s="1" t="s">
        <v>386</v>
      </c>
      <c r="B192" s="1" t="s">
        <v>397</v>
      </c>
      <c r="C192" s="1" t="s">
        <v>398</v>
      </c>
      <c r="D192">
        <v>200009</v>
      </c>
      <c r="E192" s="2" t="s">
        <v>13</v>
      </c>
      <c r="F192" s="4">
        <v>0.96</v>
      </c>
      <c r="J192" s="3" t="str">
        <f>IF(AND(Tabla115262728[[#This Row],[Valor logrado]]&gt;=Tabla115262728[[#This Row],[Meta]],Tabla115262728[[#This Row],[Valor logrado]]&gt;0,Tabla115262728[[#This Row],[Meta]]&gt;0),"Sí","No")</f>
        <v>No</v>
      </c>
    </row>
    <row r="193" spans="1:10" x14ac:dyDescent="0.25">
      <c r="A193" s="1" t="s">
        <v>386</v>
      </c>
      <c r="B193" s="1" t="s">
        <v>399</v>
      </c>
      <c r="C193" s="1" t="s">
        <v>400</v>
      </c>
      <c r="D193">
        <v>200011</v>
      </c>
      <c r="E193" s="2" t="s">
        <v>13</v>
      </c>
      <c r="F193" s="4">
        <v>0.95</v>
      </c>
      <c r="J193" s="3" t="str">
        <f>IF(AND(Tabla115262728[[#This Row],[Valor logrado]]&gt;=Tabla115262728[[#This Row],[Meta]],Tabla115262728[[#This Row],[Valor logrado]]&gt;0,Tabla115262728[[#This Row],[Meta]]&gt;0),"Sí","No")</f>
        <v>No</v>
      </c>
    </row>
    <row r="194" spans="1:10" x14ac:dyDescent="0.25">
      <c r="A194" s="1" t="s">
        <v>386</v>
      </c>
      <c r="B194" s="1" t="s">
        <v>401</v>
      </c>
      <c r="C194" s="1" t="s">
        <v>402</v>
      </c>
      <c r="D194">
        <v>200008</v>
      </c>
      <c r="E194" s="2" t="s">
        <v>13</v>
      </c>
      <c r="F194" s="4">
        <v>0.95</v>
      </c>
      <c r="J194" s="3" t="str">
        <f>IF(AND(Tabla115262728[[#This Row],[Valor logrado]]&gt;=Tabla115262728[[#This Row],[Meta]],Tabla115262728[[#This Row],[Valor logrado]]&gt;0,Tabla115262728[[#This Row],[Meta]]&gt;0),"Sí","No")</f>
        <v>No</v>
      </c>
    </row>
    <row r="195" spans="1:10" x14ac:dyDescent="0.25">
      <c r="A195" s="1" t="s">
        <v>386</v>
      </c>
      <c r="B195" s="1" t="s">
        <v>403</v>
      </c>
      <c r="C195" s="1" t="s">
        <v>404</v>
      </c>
      <c r="D195">
        <v>200005</v>
      </c>
      <c r="E195" s="2" t="s">
        <v>13</v>
      </c>
      <c r="F195" s="4">
        <v>0.95</v>
      </c>
      <c r="J195" s="3" t="str">
        <f>IF(AND(Tabla115262728[[#This Row],[Valor logrado]]&gt;=Tabla115262728[[#This Row],[Meta]],Tabla115262728[[#This Row],[Valor logrado]]&gt;0,Tabla115262728[[#This Row],[Meta]]&gt;0),"Sí","No")</f>
        <v>No</v>
      </c>
    </row>
    <row r="196" spans="1:10" ht="25.5" x14ac:dyDescent="0.25">
      <c r="A196" s="1" t="s">
        <v>386</v>
      </c>
      <c r="B196" s="1" t="s">
        <v>405</v>
      </c>
      <c r="C196" s="1" t="s">
        <v>406</v>
      </c>
      <c r="D196">
        <v>200006</v>
      </c>
      <c r="E196" s="2" t="s">
        <v>13</v>
      </c>
      <c r="F196" s="4">
        <v>0.97</v>
      </c>
      <c r="J196" s="3" t="str">
        <f>IF(AND(Tabla115262728[[#This Row],[Valor logrado]]&gt;=Tabla115262728[[#This Row],[Meta]],Tabla115262728[[#This Row],[Valor logrado]]&gt;0,Tabla115262728[[#This Row],[Meta]]&gt;0),"Sí","No")</f>
        <v>No</v>
      </c>
    </row>
    <row r="197" spans="1:10" x14ac:dyDescent="0.25">
      <c r="A197" s="1" t="s">
        <v>386</v>
      </c>
      <c r="B197" s="1" t="s">
        <v>407</v>
      </c>
      <c r="C197" s="1" t="s">
        <v>408</v>
      </c>
      <c r="D197">
        <v>200012</v>
      </c>
      <c r="E197" s="2" t="s">
        <v>13</v>
      </c>
      <c r="F197" s="4">
        <v>0.93</v>
      </c>
      <c r="J197" s="3" t="str">
        <f>IF(AND(Tabla115262728[[#This Row],[Valor logrado]]&gt;=Tabla115262728[[#This Row],[Meta]],Tabla115262728[[#This Row],[Valor logrado]]&gt;0,Tabla115262728[[#This Row],[Meta]]&gt;0),"Sí","No")</f>
        <v>No</v>
      </c>
    </row>
    <row r="198" spans="1:10" x14ac:dyDescent="0.25">
      <c r="A198" s="1" t="s">
        <v>409</v>
      </c>
      <c r="B198" s="1" t="s">
        <v>410</v>
      </c>
      <c r="C198" s="1" t="s">
        <v>411</v>
      </c>
      <c r="D198">
        <v>210000</v>
      </c>
      <c r="E198" s="2" t="s">
        <v>16</v>
      </c>
      <c r="F198" s="4">
        <v>0.98</v>
      </c>
      <c r="J198" s="3" t="str">
        <f>IF(AND(Tabla115262728[[#This Row],[Valor logrado]]&gt;=Tabla115262728[[#This Row],[Meta]],Tabla115262728[[#This Row],[Valor logrado]]&gt;0,Tabla115262728[[#This Row],[Meta]]&gt;0),"Sí","No")</f>
        <v>No</v>
      </c>
    </row>
    <row r="199" spans="1:10" x14ac:dyDescent="0.25">
      <c r="A199" s="1" t="s">
        <v>409</v>
      </c>
      <c r="B199" s="1" t="s">
        <v>412</v>
      </c>
      <c r="C199" s="1" t="s">
        <v>413</v>
      </c>
      <c r="D199">
        <v>210011</v>
      </c>
      <c r="E199" s="2" t="s">
        <v>13</v>
      </c>
      <c r="F199" s="4">
        <v>0.97</v>
      </c>
      <c r="J199" s="3" t="str">
        <f>IF(AND(Tabla115262728[[#This Row],[Valor logrado]]&gt;=Tabla115262728[[#This Row],[Meta]],Tabla115262728[[#This Row],[Valor logrado]]&gt;0,Tabla115262728[[#This Row],[Meta]]&gt;0),"Sí","No")</f>
        <v>No</v>
      </c>
    </row>
    <row r="200" spans="1:10" x14ac:dyDescent="0.25">
      <c r="A200" s="1" t="s">
        <v>409</v>
      </c>
      <c r="B200" s="1" t="s">
        <v>414</v>
      </c>
      <c r="C200" s="1" t="s">
        <v>415</v>
      </c>
      <c r="D200">
        <v>210010</v>
      </c>
      <c r="E200" s="2" t="s">
        <v>13</v>
      </c>
      <c r="F200" s="4">
        <v>0.97</v>
      </c>
      <c r="J200" s="3" t="str">
        <f>IF(AND(Tabla115262728[[#This Row],[Valor logrado]]&gt;=Tabla115262728[[#This Row],[Meta]],Tabla115262728[[#This Row],[Valor logrado]]&gt;0,Tabla115262728[[#This Row],[Meta]]&gt;0),"Sí","No")</f>
        <v>No</v>
      </c>
    </row>
    <row r="201" spans="1:10" x14ac:dyDescent="0.25">
      <c r="A201" s="1" t="s">
        <v>409</v>
      </c>
      <c r="B201" s="1" t="s">
        <v>416</v>
      </c>
      <c r="C201" s="1" t="s">
        <v>417</v>
      </c>
      <c r="D201">
        <v>210002</v>
      </c>
      <c r="E201" s="2" t="s">
        <v>13</v>
      </c>
      <c r="F201" s="4">
        <v>0.99</v>
      </c>
      <c r="J201" s="3" t="str">
        <f>IF(AND(Tabla115262728[[#This Row],[Valor logrado]]&gt;=Tabla115262728[[#This Row],[Meta]],Tabla115262728[[#This Row],[Valor logrado]]&gt;0,Tabla115262728[[#This Row],[Meta]]&gt;0),"Sí","No")</f>
        <v>No</v>
      </c>
    </row>
    <row r="202" spans="1:10" x14ac:dyDescent="0.25">
      <c r="A202" s="1" t="s">
        <v>409</v>
      </c>
      <c r="B202" s="1" t="s">
        <v>418</v>
      </c>
      <c r="C202" s="1" t="s">
        <v>419</v>
      </c>
      <c r="D202">
        <v>210006</v>
      </c>
      <c r="E202" s="2" t="s">
        <v>13</v>
      </c>
      <c r="F202" s="4">
        <v>0.99</v>
      </c>
      <c r="J202" s="3" t="str">
        <f>IF(AND(Tabla115262728[[#This Row],[Valor logrado]]&gt;=Tabla115262728[[#This Row],[Meta]],Tabla115262728[[#This Row],[Valor logrado]]&gt;0,Tabla115262728[[#This Row],[Meta]]&gt;0),"Sí","No")</f>
        <v>No</v>
      </c>
    </row>
    <row r="203" spans="1:10" x14ac:dyDescent="0.25">
      <c r="A203" s="1" t="s">
        <v>409</v>
      </c>
      <c r="B203" s="1" t="s">
        <v>420</v>
      </c>
      <c r="C203" s="1" t="s">
        <v>421</v>
      </c>
      <c r="D203">
        <v>210007</v>
      </c>
      <c r="E203" s="2" t="s">
        <v>13</v>
      </c>
      <c r="F203" s="4">
        <v>0.98</v>
      </c>
      <c r="J203" s="3" t="str">
        <f>IF(AND(Tabla115262728[[#This Row],[Valor logrado]]&gt;=Tabla115262728[[#This Row],[Meta]],Tabla115262728[[#This Row],[Valor logrado]]&gt;0,Tabla115262728[[#This Row],[Meta]]&gt;0),"Sí","No")</f>
        <v>No</v>
      </c>
    </row>
    <row r="204" spans="1:10" x14ac:dyDescent="0.25">
      <c r="A204" s="1" t="s">
        <v>409</v>
      </c>
      <c r="B204" s="1" t="s">
        <v>422</v>
      </c>
      <c r="C204" s="1" t="s">
        <v>423</v>
      </c>
      <c r="D204">
        <v>210004</v>
      </c>
      <c r="E204" s="2" t="s">
        <v>13</v>
      </c>
      <c r="F204" s="4">
        <v>0.98</v>
      </c>
      <c r="J204" s="3" t="str">
        <f>IF(AND(Tabla115262728[[#This Row],[Valor logrado]]&gt;=Tabla115262728[[#This Row],[Meta]],Tabla115262728[[#This Row],[Valor logrado]]&gt;0,Tabla115262728[[#This Row],[Meta]]&gt;0),"Sí","No")</f>
        <v>No</v>
      </c>
    </row>
    <row r="205" spans="1:10" x14ac:dyDescent="0.25">
      <c r="A205" s="1" t="s">
        <v>409</v>
      </c>
      <c r="B205" s="1" t="s">
        <v>424</v>
      </c>
      <c r="C205" s="1" t="s">
        <v>425</v>
      </c>
      <c r="D205">
        <v>210005</v>
      </c>
      <c r="E205" s="2" t="s">
        <v>13</v>
      </c>
      <c r="F205" s="4">
        <v>0.99</v>
      </c>
      <c r="J205" s="3" t="str">
        <f>IF(AND(Tabla115262728[[#This Row],[Valor logrado]]&gt;=Tabla115262728[[#This Row],[Meta]],Tabla115262728[[#This Row],[Valor logrado]]&gt;0,Tabla115262728[[#This Row],[Meta]]&gt;0),"Sí","No")</f>
        <v>No</v>
      </c>
    </row>
    <row r="206" spans="1:10" x14ac:dyDescent="0.25">
      <c r="A206" s="1" t="s">
        <v>409</v>
      </c>
      <c r="B206" s="1" t="s">
        <v>426</v>
      </c>
      <c r="C206" s="1" t="s">
        <v>427</v>
      </c>
      <c r="D206">
        <v>210013</v>
      </c>
      <c r="E206" s="2" t="s">
        <v>13</v>
      </c>
      <c r="F206" s="4">
        <v>1</v>
      </c>
      <c r="J206" s="3" t="str">
        <f>IF(AND(Tabla115262728[[#This Row],[Valor logrado]]&gt;=Tabla115262728[[#This Row],[Meta]],Tabla115262728[[#This Row],[Valor logrado]]&gt;0,Tabla115262728[[#This Row],[Meta]]&gt;0),"Sí","No")</f>
        <v>No</v>
      </c>
    </row>
    <row r="207" spans="1:10" x14ac:dyDescent="0.25">
      <c r="A207" s="1" t="s">
        <v>409</v>
      </c>
      <c r="B207" s="1" t="s">
        <v>428</v>
      </c>
      <c r="C207" s="1" t="s">
        <v>429</v>
      </c>
      <c r="D207">
        <v>210003</v>
      </c>
      <c r="E207" s="2" t="s">
        <v>13</v>
      </c>
      <c r="F207" s="4">
        <v>0.98</v>
      </c>
      <c r="J207" s="3" t="str">
        <f>IF(AND(Tabla115262728[[#This Row],[Valor logrado]]&gt;=Tabla115262728[[#This Row],[Meta]],Tabla115262728[[#This Row],[Valor logrado]]&gt;0,Tabla115262728[[#This Row],[Meta]]&gt;0),"Sí","No")</f>
        <v>No</v>
      </c>
    </row>
    <row r="208" spans="1:10" x14ac:dyDescent="0.25">
      <c r="A208" s="1" t="s">
        <v>409</v>
      </c>
      <c r="B208" s="1" t="s">
        <v>430</v>
      </c>
      <c r="C208" s="1" t="s">
        <v>431</v>
      </c>
      <c r="D208">
        <v>210012</v>
      </c>
      <c r="E208" s="2" t="s">
        <v>13</v>
      </c>
      <c r="F208" s="4">
        <v>0.97</v>
      </c>
      <c r="J208" s="3" t="str">
        <f>IF(AND(Tabla115262728[[#This Row],[Valor logrado]]&gt;=Tabla115262728[[#This Row],[Meta]],Tabla115262728[[#This Row],[Valor logrado]]&gt;0,Tabla115262728[[#This Row],[Meta]]&gt;0),"Sí","No")</f>
        <v>No</v>
      </c>
    </row>
    <row r="209" spans="1:10" x14ac:dyDescent="0.25">
      <c r="A209" s="1" t="s">
        <v>409</v>
      </c>
      <c r="B209" s="1" t="s">
        <v>432</v>
      </c>
      <c r="C209" s="1" t="s">
        <v>433</v>
      </c>
      <c r="D209">
        <v>210001</v>
      </c>
      <c r="E209" s="2" t="s">
        <v>13</v>
      </c>
      <c r="F209" s="4">
        <v>0.99</v>
      </c>
      <c r="J209" s="3" t="str">
        <f>IF(AND(Tabla115262728[[#This Row],[Valor logrado]]&gt;=Tabla115262728[[#This Row],[Meta]],Tabla115262728[[#This Row],[Valor logrado]]&gt;0,Tabla115262728[[#This Row],[Meta]]&gt;0),"Sí","No")</f>
        <v>No</v>
      </c>
    </row>
    <row r="210" spans="1:10" x14ac:dyDescent="0.25">
      <c r="A210" s="1" t="s">
        <v>409</v>
      </c>
      <c r="B210" s="1" t="s">
        <v>434</v>
      </c>
      <c r="C210" s="1" t="s">
        <v>435</v>
      </c>
      <c r="D210">
        <v>210009</v>
      </c>
      <c r="E210" s="2" t="s">
        <v>13</v>
      </c>
      <c r="F210" s="4">
        <v>0.97</v>
      </c>
      <c r="J210" s="3" t="str">
        <f>IF(AND(Tabla115262728[[#This Row],[Valor logrado]]&gt;=Tabla115262728[[#This Row],[Meta]],Tabla115262728[[#This Row],[Valor logrado]]&gt;0,Tabla115262728[[#This Row],[Meta]]&gt;0),"Sí","No")</f>
        <v>No</v>
      </c>
    </row>
    <row r="211" spans="1:10" x14ac:dyDescent="0.25">
      <c r="A211" s="1" t="s">
        <v>409</v>
      </c>
      <c r="B211" s="1" t="s">
        <v>436</v>
      </c>
      <c r="C211" s="1" t="s">
        <v>437</v>
      </c>
      <c r="D211">
        <v>210008</v>
      </c>
      <c r="E211" s="2" t="s">
        <v>13</v>
      </c>
      <c r="F211" s="4">
        <v>0.99</v>
      </c>
      <c r="J211" s="3" t="str">
        <f>IF(AND(Tabla115262728[[#This Row],[Valor logrado]]&gt;=Tabla115262728[[#This Row],[Meta]],Tabla115262728[[#This Row],[Valor logrado]]&gt;0,Tabla115262728[[#This Row],[Meta]]&gt;0),"Sí","No")</f>
        <v>No</v>
      </c>
    </row>
    <row r="212" spans="1:10" x14ac:dyDescent="0.25">
      <c r="A212" s="1" t="s">
        <v>409</v>
      </c>
      <c r="B212" s="1" t="s">
        <v>438</v>
      </c>
      <c r="C212" s="1" t="s">
        <v>439</v>
      </c>
      <c r="D212">
        <v>210014</v>
      </c>
      <c r="E212" s="2" t="s">
        <v>13</v>
      </c>
      <c r="F212" s="4">
        <v>0.99</v>
      </c>
      <c r="J212" s="3" t="str">
        <f>IF(AND(Tabla115262728[[#This Row],[Valor logrado]]&gt;=Tabla115262728[[#This Row],[Meta]],Tabla115262728[[#This Row],[Valor logrado]]&gt;0,Tabla115262728[[#This Row],[Meta]]&gt;0),"Sí","No")</f>
        <v>No</v>
      </c>
    </row>
    <row r="213" spans="1:10" x14ac:dyDescent="0.25">
      <c r="A213" s="1" t="s">
        <v>440</v>
      </c>
      <c r="B213" s="1" t="s">
        <v>441</v>
      </c>
      <c r="C213" s="1" t="s">
        <v>442</v>
      </c>
      <c r="D213">
        <v>220001</v>
      </c>
      <c r="E213" s="2" t="s">
        <v>33</v>
      </c>
      <c r="F213" s="4">
        <v>0.93</v>
      </c>
      <c r="J213" s="3" t="str">
        <f>IF(AND(Tabla115262728[[#This Row],[Valor logrado]]&gt;=Tabla115262728[[#This Row],[Meta]],Tabla115262728[[#This Row],[Valor logrado]]&gt;0,Tabla115262728[[#This Row],[Meta]]&gt;0),"Sí","No")</f>
        <v>No</v>
      </c>
    </row>
    <row r="214" spans="1:10" x14ac:dyDescent="0.25">
      <c r="A214" s="1" t="s">
        <v>440</v>
      </c>
      <c r="B214" s="1" t="s">
        <v>441</v>
      </c>
      <c r="C214" s="1" t="s">
        <v>443</v>
      </c>
      <c r="D214">
        <v>220000</v>
      </c>
      <c r="E214" s="2" t="s">
        <v>16</v>
      </c>
      <c r="F214" s="4">
        <v>0.94</v>
      </c>
      <c r="J214" s="3" t="str">
        <f>IF(AND(Tabla115262728[[#This Row],[Valor logrado]]&gt;=Tabla115262728[[#This Row],[Meta]],Tabla115262728[[#This Row],[Valor logrado]]&gt;0,Tabla115262728[[#This Row],[Meta]]&gt;0),"Sí","No")</f>
        <v>No</v>
      </c>
    </row>
    <row r="215" spans="1:10" x14ac:dyDescent="0.25">
      <c r="A215" s="1" t="s">
        <v>440</v>
      </c>
      <c r="B215" s="1" t="s">
        <v>444</v>
      </c>
      <c r="C215" s="1" t="s">
        <v>445</v>
      </c>
      <c r="D215">
        <v>220005</v>
      </c>
      <c r="E215" s="2" t="s">
        <v>13</v>
      </c>
      <c r="F215" s="4">
        <v>0.91</v>
      </c>
      <c r="J215" s="3" t="str">
        <f>IF(AND(Tabla115262728[[#This Row],[Valor logrado]]&gt;=Tabla115262728[[#This Row],[Meta]],Tabla115262728[[#This Row],[Valor logrado]]&gt;0,Tabla115262728[[#This Row],[Meta]]&gt;0),"Sí","No")</f>
        <v>No</v>
      </c>
    </row>
    <row r="216" spans="1:10" x14ac:dyDescent="0.25">
      <c r="A216" s="1" t="s">
        <v>440</v>
      </c>
      <c r="B216" s="1" t="s">
        <v>444</v>
      </c>
      <c r="C216" s="1" t="s">
        <v>446</v>
      </c>
      <c r="D216">
        <v>220009</v>
      </c>
      <c r="E216" s="2" t="s">
        <v>33</v>
      </c>
      <c r="F216" s="4">
        <v>0.96</v>
      </c>
      <c r="J216" s="3" t="str">
        <f>IF(AND(Tabla115262728[[#This Row],[Valor logrado]]&gt;=Tabla115262728[[#This Row],[Meta]],Tabla115262728[[#This Row],[Valor logrado]]&gt;0,Tabla115262728[[#This Row],[Meta]]&gt;0),"Sí","No")</f>
        <v>No</v>
      </c>
    </row>
    <row r="217" spans="1:10" x14ac:dyDescent="0.25">
      <c r="A217" s="1" t="s">
        <v>440</v>
      </c>
      <c r="B217" s="1" t="s">
        <v>444</v>
      </c>
      <c r="C217" s="1" t="s">
        <v>447</v>
      </c>
      <c r="D217">
        <v>220007</v>
      </c>
      <c r="E217" s="2" t="s">
        <v>33</v>
      </c>
      <c r="F217" s="4">
        <v>0.93</v>
      </c>
      <c r="J217" s="3" t="str">
        <f>IF(AND(Tabla115262728[[#This Row],[Valor logrado]]&gt;=Tabla115262728[[#This Row],[Meta]],Tabla115262728[[#This Row],[Valor logrado]]&gt;0,Tabla115262728[[#This Row],[Meta]]&gt;0),"Sí","No")</f>
        <v>No</v>
      </c>
    </row>
    <row r="218" spans="1:10" x14ac:dyDescent="0.25">
      <c r="A218" s="1" t="s">
        <v>440</v>
      </c>
      <c r="B218" s="1" t="s">
        <v>448</v>
      </c>
      <c r="C218" s="1" t="s">
        <v>449</v>
      </c>
      <c r="D218">
        <v>220003</v>
      </c>
      <c r="E218" s="2" t="s">
        <v>33</v>
      </c>
      <c r="F218" s="4">
        <v>0.91</v>
      </c>
      <c r="J218" s="3" t="str">
        <f>IF(AND(Tabla115262728[[#This Row],[Valor logrado]]&gt;=Tabla115262728[[#This Row],[Meta]],Tabla115262728[[#This Row],[Valor logrado]]&gt;0,Tabla115262728[[#This Row],[Meta]]&gt;0),"Sí","No")</f>
        <v>No</v>
      </c>
    </row>
    <row r="219" spans="1:10" x14ac:dyDescent="0.25">
      <c r="A219" s="1" t="s">
        <v>440</v>
      </c>
      <c r="B219" s="1" t="s">
        <v>448</v>
      </c>
      <c r="C219" s="1" t="s">
        <v>450</v>
      </c>
      <c r="D219">
        <v>220006</v>
      </c>
      <c r="E219" s="2" t="s">
        <v>13</v>
      </c>
      <c r="F219" s="4">
        <v>0.92</v>
      </c>
      <c r="J219" s="3" t="str">
        <f>IF(AND(Tabla115262728[[#This Row],[Valor logrado]]&gt;=Tabla115262728[[#This Row],[Meta]],Tabla115262728[[#This Row],[Valor logrado]]&gt;0,Tabla115262728[[#This Row],[Meta]]&gt;0),"Sí","No")</f>
        <v>No</v>
      </c>
    </row>
    <row r="220" spans="1:10" x14ac:dyDescent="0.25">
      <c r="A220" s="1" t="s">
        <v>440</v>
      </c>
      <c r="B220" s="1" t="s">
        <v>451</v>
      </c>
      <c r="C220" s="1" t="s">
        <v>452</v>
      </c>
      <c r="D220">
        <v>220010</v>
      </c>
      <c r="E220" s="2" t="s">
        <v>13</v>
      </c>
      <c r="F220" s="4">
        <v>0.94</v>
      </c>
      <c r="J220" s="3" t="str">
        <f>IF(AND(Tabla115262728[[#This Row],[Valor logrado]]&gt;=Tabla115262728[[#This Row],[Meta]],Tabla115262728[[#This Row],[Valor logrado]]&gt;0,Tabla115262728[[#This Row],[Meta]]&gt;0),"Sí","No")</f>
        <v>No</v>
      </c>
    </row>
    <row r="221" spans="1:10" x14ac:dyDescent="0.25">
      <c r="A221" s="1" t="s">
        <v>440</v>
      </c>
      <c r="B221" s="1" t="s">
        <v>453</v>
      </c>
      <c r="C221" s="1" t="s">
        <v>454</v>
      </c>
      <c r="D221">
        <v>220004</v>
      </c>
      <c r="E221" s="2" t="s">
        <v>13</v>
      </c>
      <c r="F221" s="4">
        <v>0.93</v>
      </c>
      <c r="J221" s="3" t="str">
        <f>IF(AND(Tabla115262728[[#This Row],[Valor logrado]]&gt;=Tabla115262728[[#This Row],[Meta]],Tabla115262728[[#This Row],[Valor logrado]]&gt;0,Tabla115262728[[#This Row],[Meta]]&gt;0),"Sí","No")</f>
        <v>No</v>
      </c>
    </row>
    <row r="222" spans="1:10" x14ac:dyDescent="0.25">
      <c r="A222" s="1" t="s">
        <v>440</v>
      </c>
      <c r="B222" s="1" t="s">
        <v>455</v>
      </c>
      <c r="C222" s="1" t="s">
        <v>456</v>
      </c>
      <c r="D222">
        <v>220008</v>
      </c>
      <c r="E222" s="2" t="s">
        <v>13</v>
      </c>
      <c r="F222" s="4">
        <v>0.95</v>
      </c>
      <c r="J222" s="3" t="str">
        <f>IF(AND(Tabla115262728[[#This Row],[Valor logrado]]&gt;=Tabla115262728[[#This Row],[Meta]],Tabla115262728[[#This Row],[Valor logrado]]&gt;0,Tabla115262728[[#This Row],[Meta]]&gt;0),"Sí","No")</f>
        <v>No</v>
      </c>
    </row>
    <row r="223" spans="1:10" x14ac:dyDescent="0.25">
      <c r="A223" s="1" t="s">
        <v>440</v>
      </c>
      <c r="B223" s="1" t="s">
        <v>457</v>
      </c>
      <c r="C223" s="1" t="s">
        <v>458</v>
      </c>
      <c r="D223">
        <v>220002</v>
      </c>
      <c r="E223" s="2" t="s">
        <v>13</v>
      </c>
      <c r="F223" s="4">
        <v>0.94</v>
      </c>
      <c r="J223" s="3" t="str">
        <f>IF(AND(Tabla115262728[[#This Row],[Valor logrado]]&gt;=Tabla115262728[[#This Row],[Meta]],Tabla115262728[[#This Row],[Valor logrado]]&gt;0,Tabla115262728[[#This Row],[Meta]]&gt;0),"Sí","No")</f>
        <v>No</v>
      </c>
    </row>
    <row r="224" spans="1:10" x14ac:dyDescent="0.25">
      <c r="A224" s="1" t="s">
        <v>459</v>
      </c>
      <c r="B224" s="1" t="s">
        <v>460</v>
      </c>
      <c r="C224" s="1" t="s">
        <v>461</v>
      </c>
      <c r="D224">
        <v>230003</v>
      </c>
      <c r="E224" s="2" t="s">
        <v>33</v>
      </c>
      <c r="F224" s="4">
        <v>0.99</v>
      </c>
      <c r="J224" s="3" t="str">
        <f>IF(AND(Tabla115262728[[#This Row],[Valor logrado]]&gt;=Tabla115262728[[#This Row],[Meta]],Tabla115262728[[#This Row],[Valor logrado]]&gt;0,Tabla115262728[[#This Row],[Meta]]&gt;0),"Sí","No")</f>
        <v>No</v>
      </c>
    </row>
    <row r="225" spans="1:10" x14ac:dyDescent="0.25">
      <c r="A225" s="1" t="s">
        <v>459</v>
      </c>
      <c r="B225" s="1" t="s">
        <v>460</v>
      </c>
      <c r="C225" s="1" t="s">
        <v>462</v>
      </c>
      <c r="D225">
        <v>230002</v>
      </c>
      <c r="E225" s="2" t="s">
        <v>33</v>
      </c>
      <c r="F225" s="4">
        <v>0.99</v>
      </c>
      <c r="J225" s="3" t="str">
        <f>IF(AND(Tabla115262728[[#This Row],[Valor logrado]]&gt;=Tabla115262728[[#This Row],[Meta]],Tabla115262728[[#This Row],[Valor logrado]]&gt;0,Tabla115262728[[#This Row],[Meta]]&gt;0),"Sí","No")</f>
        <v>No</v>
      </c>
    </row>
    <row r="226" spans="1:10" x14ac:dyDescent="0.25">
      <c r="A226" s="1" t="s">
        <v>459</v>
      </c>
      <c r="B226" s="1" t="s">
        <v>460</v>
      </c>
      <c r="C226" s="1" t="s">
        <v>463</v>
      </c>
      <c r="D226">
        <v>230004</v>
      </c>
      <c r="E226" s="2" t="s">
        <v>33</v>
      </c>
      <c r="F226" s="4">
        <v>1</v>
      </c>
      <c r="J226" s="3" t="str">
        <f>IF(AND(Tabla115262728[[#This Row],[Valor logrado]]&gt;=Tabla115262728[[#This Row],[Meta]],Tabla115262728[[#This Row],[Valor logrado]]&gt;0,Tabla115262728[[#This Row],[Meta]]&gt;0),"Sí","No")</f>
        <v>No</v>
      </c>
    </row>
    <row r="227" spans="1:10" x14ac:dyDescent="0.25">
      <c r="A227" s="1" t="s">
        <v>459</v>
      </c>
      <c r="B227" s="1" t="s">
        <v>460</v>
      </c>
      <c r="C227" s="1" t="s">
        <v>464</v>
      </c>
      <c r="D227">
        <v>230000</v>
      </c>
      <c r="E227" s="2" t="s">
        <v>16</v>
      </c>
      <c r="F227" s="4">
        <v>1</v>
      </c>
      <c r="J227" s="3" t="str">
        <f>IF(AND(Tabla115262728[[#This Row],[Valor logrado]]&gt;=Tabla115262728[[#This Row],[Meta]],Tabla115262728[[#This Row],[Valor logrado]]&gt;0,Tabla115262728[[#This Row],[Meta]]&gt;0),"Sí","No")</f>
        <v>No</v>
      </c>
    </row>
    <row r="228" spans="1:10" x14ac:dyDescent="0.25">
      <c r="A228" s="1" t="s">
        <v>459</v>
      </c>
      <c r="B228" s="1" t="s">
        <v>465</v>
      </c>
      <c r="C228" s="1" t="s">
        <v>466</v>
      </c>
      <c r="D228">
        <v>230001</v>
      </c>
      <c r="E228" s="2" t="s">
        <v>13</v>
      </c>
      <c r="F228" s="4">
        <v>1</v>
      </c>
      <c r="J228" s="3" t="str">
        <f>IF(AND(Tabla115262728[[#This Row],[Valor logrado]]&gt;=Tabla115262728[[#This Row],[Meta]],Tabla115262728[[#This Row],[Valor logrado]]&gt;0,Tabla115262728[[#This Row],[Meta]]&gt;0),"Sí","No")</f>
        <v>No</v>
      </c>
    </row>
    <row r="229" spans="1:10" x14ac:dyDescent="0.25">
      <c r="A229" s="1" t="s">
        <v>467</v>
      </c>
      <c r="B229" s="1" t="s">
        <v>468</v>
      </c>
      <c r="C229" s="1" t="s">
        <v>469</v>
      </c>
      <c r="D229">
        <v>240000</v>
      </c>
      <c r="E229" s="2" t="s">
        <v>16</v>
      </c>
      <c r="F229" s="4">
        <v>0.96</v>
      </c>
      <c r="J229" s="3" t="str">
        <f>IF(AND(Tabla115262728[[#This Row],[Valor logrado]]&gt;=Tabla115262728[[#This Row],[Meta]],Tabla115262728[[#This Row],[Valor logrado]]&gt;0,Tabla115262728[[#This Row],[Meta]]&gt;0),"Sí","No")</f>
        <v>No</v>
      </c>
    </row>
    <row r="230" spans="1:10" x14ac:dyDescent="0.25">
      <c r="A230" s="1" t="s">
        <v>467</v>
      </c>
      <c r="B230" s="1" t="s">
        <v>470</v>
      </c>
      <c r="C230" s="1" t="s">
        <v>471</v>
      </c>
      <c r="D230">
        <v>240001</v>
      </c>
      <c r="E230" s="2" t="s">
        <v>13</v>
      </c>
      <c r="F230" s="4">
        <v>0.95</v>
      </c>
      <c r="J230" s="3" t="str">
        <f>IF(AND(Tabla115262728[[#This Row],[Valor logrado]]&gt;=Tabla115262728[[#This Row],[Meta]],Tabla115262728[[#This Row],[Valor logrado]]&gt;0,Tabla115262728[[#This Row],[Meta]]&gt;0),"Sí","No")</f>
        <v>No</v>
      </c>
    </row>
    <row r="231" spans="1:10" ht="25.5" x14ac:dyDescent="0.25">
      <c r="A231" s="1" t="s">
        <v>467</v>
      </c>
      <c r="B231" s="1" t="s">
        <v>472</v>
      </c>
      <c r="C231" s="1" t="s">
        <v>473</v>
      </c>
      <c r="D231">
        <v>240002</v>
      </c>
      <c r="E231" s="2" t="s">
        <v>13</v>
      </c>
      <c r="F231" s="4">
        <v>0.99</v>
      </c>
      <c r="J231" s="3" t="str">
        <f>IF(AND(Tabla115262728[[#This Row],[Valor logrado]]&gt;=Tabla115262728[[#This Row],[Meta]],Tabla115262728[[#This Row],[Valor logrado]]&gt;0,Tabla115262728[[#This Row],[Meta]]&gt;0),"Sí","No")</f>
        <v>No</v>
      </c>
    </row>
    <row r="232" spans="1:10" x14ac:dyDescent="0.25">
      <c r="A232" s="1" t="s">
        <v>467</v>
      </c>
      <c r="B232" s="1" t="s">
        <v>474</v>
      </c>
      <c r="C232" s="1" t="s">
        <v>475</v>
      </c>
      <c r="D232">
        <v>240003</v>
      </c>
      <c r="E232" s="2" t="s">
        <v>13</v>
      </c>
      <c r="F232" s="4">
        <v>0.96</v>
      </c>
      <c r="J232" s="3" t="str">
        <f>IF(AND(Tabla115262728[[#This Row],[Valor logrado]]&gt;=Tabla115262728[[#This Row],[Meta]],Tabla115262728[[#This Row],[Valor logrado]]&gt;0,Tabla115262728[[#This Row],[Meta]]&gt;0),"Sí","No")</f>
        <v>No</v>
      </c>
    </row>
    <row r="233" spans="1:10" x14ac:dyDescent="0.25">
      <c r="A233" s="1" t="s">
        <v>476</v>
      </c>
      <c r="B233" s="1" t="s">
        <v>477</v>
      </c>
      <c r="C233" s="1" t="s">
        <v>478</v>
      </c>
      <c r="D233">
        <v>250000</v>
      </c>
      <c r="E233" s="2" t="s">
        <v>16</v>
      </c>
      <c r="F233" s="4">
        <v>0.89</v>
      </c>
      <c r="J233" s="3" t="str">
        <f>IF(AND(Tabla115262728[[#This Row],[Valor logrado]]&gt;=Tabla115262728[[#This Row],[Meta]],Tabla115262728[[#This Row],[Valor logrado]]&gt;0,Tabla115262728[[#This Row],[Meta]]&gt;0),"Sí","No")</f>
        <v>No</v>
      </c>
    </row>
    <row r="234" spans="1:10" x14ac:dyDescent="0.25">
      <c r="A234" s="1" t="s">
        <v>476</v>
      </c>
      <c r="B234" s="1" t="s">
        <v>479</v>
      </c>
      <c r="C234" s="1" t="s">
        <v>480</v>
      </c>
      <c r="D234">
        <v>250004</v>
      </c>
      <c r="E234" s="2" t="s">
        <v>13</v>
      </c>
      <c r="F234" s="4">
        <v>0.67</v>
      </c>
      <c r="J234" s="3" t="str">
        <f>IF(AND(Tabla115262728[[#This Row],[Valor logrado]]&gt;=Tabla115262728[[#This Row],[Meta]],Tabla115262728[[#This Row],[Valor logrado]]&gt;0,Tabla115262728[[#This Row],[Meta]]&gt;0),"Sí","No")</f>
        <v>No</v>
      </c>
    </row>
    <row r="235" spans="1:10" x14ac:dyDescent="0.25">
      <c r="A235" s="1" t="s">
        <v>476</v>
      </c>
      <c r="B235" s="1" t="s">
        <v>481</v>
      </c>
      <c r="C235" s="1" t="s">
        <v>482</v>
      </c>
      <c r="D235">
        <v>250002</v>
      </c>
      <c r="E235" s="2" t="s">
        <v>13</v>
      </c>
      <c r="F235" s="4">
        <v>0.72</v>
      </c>
      <c r="J235" s="3" t="str">
        <f>IF(AND(Tabla115262728[[#This Row],[Valor logrado]]&gt;=Tabla115262728[[#This Row],[Meta]],Tabla115262728[[#This Row],[Valor logrado]]&gt;0,Tabla115262728[[#This Row],[Meta]]&gt;0),"Sí","No")</f>
        <v>No</v>
      </c>
    </row>
    <row r="236" spans="1:10" x14ac:dyDescent="0.25">
      <c r="A236" s="1" t="s">
        <v>476</v>
      </c>
      <c r="B236" s="1" t="s">
        <v>483</v>
      </c>
      <c r="C236" s="1" t="s">
        <v>484</v>
      </c>
      <c r="D236">
        <v>250001</v>
      </c>
      <c r="E236" s="2" t="s">
        <v>13</v>
      </c>
      <c r="F236" s="4">
        <v>0.92</v>
      </c>
      <c r="J236" s="3" t="str">
        <f>IF(AND(Tabla115262728[[#This Row],[Valor logrado]]&gt;=Tabla115262728[[#This Row],[Meta]],Tabla115262728[[#This Row],[Valor logrado]]&gt;0,Tabla115262728[[#This Row],[Meta]]&gt;0),"Sí","No")</f>
        <v>No</v>
      </c>
    </row>
    <row r="237" spans="1:10" x14ac:dyDescent="0.25">
      <c r="A237" s="1" t="s">
        <v>476</v>
      </c>
      <c r="B237" s="1" t="s">
        <v>485</v>
      </c>
      <c r="C237" s="1" t="s">
        <v>486</v>
      </c>
      <c r="D237">
        <v>250003</v>
      </c>
      <c r="E237" s="2" t="s">
        <v>13</v>
      </c>
      <c r="F237" s="4">
        <v>0.91</v>
      </c>
      <c r="J237" s="3" t="str">
        <f>IF(AND(Tabla115262728[[#This Row],[Valor logrado]]&gt;=Tabla115262728[[#This Row],[Meta]],Tabla115262728[[#This Row],[Valor logrado]]&gt;0,Tabla115262728[[#This Row],[Meta]]&gt;0),"Sí","No")</f>
        <v>No</v>
      </c>
    </row>
    <row r="238" spans="1:10" x14ac:dyDescent="0.25">
      <c r="A238" s="1" t="s">
        <v>487</v>
      </c>
      <c r="B238" s="1" t="s">
        <v>488</v>
      </c>
      <c r="C238" s="1" t="s">
        <v>489</v>
      </c>
      <c r="D238">
        <v>150200</v>
      </c>
      <c r="E238" s="2" t="s">
        <v>16</v>
      </c>
      <c r="F238" s="4">
        <v>0.96</v>
      </c>
      <c r="J238" s="3" t="str">
        <f>IF(AND(Tabla115262728[[#This Row],[Valor logrado]]&gt;=Tabla115262728[[#This Row],[Meta]],Tabla115262728[[#This Row],[Valor logrado]]&gt;0,Tabla115262728[[#This Row],[Meta]]&gt;0),"Sí","No")</f>
        <v>No</v>
      </c>
    </row>
    <row r="239" spans="1:10" x14ac:dyDescent="0.25">
      <c r="A239" s="1" t="s">
        <v>487</v>
      </c>
      <c r="B239" s="1" t="s">
        <v>490</v>
      </c>
      <c r="C239" s="1" t="s">
        <v>491</v>
      </c>
      <c r="D239">
        <v>150201</v>
      </c>
      <c r="E239" s="2" t="s">
        <v>13</v>
      </c>
      <c r="F239" s="4">
        <v>0.96</v>
      </c>
      <c r="J239" s="3" t="str">
        <f>IF(AND(Tabla115262728[[#This Row],[Valor logrado]]&gt;=Tabla115262728[[#This Row],[Meta]],Tabla115262728[[#This Row],[Valor logrado]]&gt;0,Tabla115262728[[#This Row],[Meta]]&gt;0),"Sí","No")</f>
        <v>No</v>
      </c>
    </row>
    <row r="240" spans="1:10" x14ac:dyDescent="0.25">
      <c r="A240" s="1" t="s">
        <v>487</v>
      </c>
      <c r="B240" s="1" t="s">
        <v>492</v>
      </c>
      <c r="C240" s="1" t="s">
        <v>493</v>
      </c>
      <c r="D240">
        <v>150202</v>
      </c>
      <c r="E240" s="2" t="s">
        <v>13</v>
      </c>
      <c r="F240" s="4">
        <v>0.96</v>
      </c>
      <c r="J240" s="3" t="str">
        <f>IF(AND(Tabla115262728[[#This Row],[Valor logrado]]&gt;=Tabla115262728[[#This Row],[Meta]],Tabla115262728[[#This Row],[Valor logrado]]&gt;0,Tabla115262728[[#This Row],[Meta]]&gt;0),"Sí","No")</f>
        <v>No</v>
      </c>
    </row>
    <row r="241" spans="1:10" x14ac:dyDescent="0.25">
      <c r="A241" s="1" t="s">
        <v>487</v>
      </c>
      <c r="B241" s="1" t="s">
        <v>494</v>
      </c>
      <c r="C241" s="1" t="s">
        <v>495</v>
      </c>
      <c r="D241">
        <v>150203</v>
      </c>
      <c r="E241" s="2" t="s">
        <v>13</v>
      </c>
      <c r="F241" s="4">
        <v>0.97</v>
      </c>
      <c r="J241" s="3" t="str">
        <f>IF(AND(Tabla115262728[[#This Row],[Valor logrado]]&gt;=Tabla115262728[[#This Row],[Meta]],Tabla115262728[[#This Row],[Valor logrado]]&gt;0,Tabla115262728[[#This Row],[Meta]]&gt;0),"Sí","No")</f>
        <v>No</v>
      </c>
    </row>
    <row r="242" spans="1:10" x14ac:dyDescent="0.25">
      <c r="A242" s="1" t="s">
        <v>487</v>
      </c>
      <c r="B242" s="1" t="s">
        <v>496</v>
      </c>
      <c r="C242" s="1" t="s">
        <v>497</v>
      </c>
      <c r="D242">
        <v>150204</v>
      </c>
      <c r="E242" s="2" t="s">
        <v>13</v>
      </c>
      <c r="F242" s="4">
        <v>0.97</v>
      </c>
      <c r="J242" s="3" t="str">
        <f>IF(AND(Tabla115262728[[#This Row],[Valor logrado]]&gt;=Tabla115262728[[#This Row],[Meta]],Tabla115262728[[#This Row],[Valor logrado]]&gt;0,Tabla115262728[[#This Row],[Meta]]&gt;0),"Sí","No")</f>
        <v>No</v>
      </c>
    </row>
    <row r="243" spans="1:10" x14ac:dyDescent="0.25">
      <c r="A243" s="1" t="s">
        <v>487</v>
      </c>
      <c r="B243" s="1" t="s">
        <v>498</v>
      </c>
      <c r="C243" s="1" t="s">
        <v>499</v>
      </c>
      <c r="D243">
        <v>150205</v>
      </c>
      <c r="E243" s="2" t="s">
        <v>13</v>
      </c>
      <c r="F243" s="4">
        <v>0.97</v>
      </c>
      <c r="J243" s="3" t="str">
        <f>IF(AND(Tabla115262728[[#This Row],[Valor logrado]]&gt;=Tabla115262728[[#This Row],[Meta]],Tabla115262728[[#This Row],[Valor logrado]]&gt;0,Tabla115262728[[#This Row],[Meta]]&gt;0),"Sí","No")</f>
        <v>No</v>
      </c>
    </row>
    <row r="244" spans="1:10" x14ac:dyDescent="0.25">
      <c r="A244" s="1" t="s">
        <v>487</v>
      </c>
      <c r="B244" s="1" t="s">
        <v>500</v>
      </c>
      <c r="C244" s="1" t="s">
        <v>501</v>
      </c>
      <c r="D244">
        <v>150206</v>
      </c>
      <c r="E244" s="2" t="s">
        <v>13</v>
      </c>
      <c r="F244" s="4">
        <v>0.97</v>
      </c>
      <c r="J244" s="3" t="str">
        <f>IF(AND(Tabla115262728[[#This Row],[Valor logrado]]&gt;=Tabla115262728[[#This Row],[Meta]],Tabla115262728[[#This Row],[Valor logrado]]&gt;0,Tabla115262728[[#This Row],[Meta]]&gt;0),"Sí","No")</f>
        <v>No</v>
      </c>
    </row>
    <row r="245" spans="1:10" x14ac:dyDescent="0.25">
      <c r="A245" s="1" t="s">
        <v>487</v>
      </c>
      <c r="B245" s="1" t="s">
        <v>502</v>
      </c>
      <c r="C245" s="1" t="s">
        <v>503</v>
      </c>
      <c r="D245">
        <v>150207</v>
      </c>
      <c r="E245" s="2" t="s">
        <v>13</v>
      </c>
      <c r="F245" s="4">
        <v>0.99</v>
      </c>
      <c r="J245" s="3" t="str">
        <f>IF(AND(Tabla115262728[[#This Row],[Valor logrado]]&gt;=Tabla115262728[[#This Row],[Meta]],Tabla115262728[[#This Row],[Valor logrado]]&gt;0,Tabla115262728[[#This Row],[Meta]]&gt;0),"Sí","No")</f>
        <v>No</v>
      </c>
    </row>
    <row r="246" spans="1:10" x14ac:dyDescent="0.25">
      <c r="A246" s="1" t="s">
        <v>487</v>
      </c>
      <c r="B246" s="1" t="s">
        <v>504</v>
      </c>
      <c r="C246" s="1" t="s">
        <v>505</v>
      </c>
      <c r="D246">
        <v>150208</v>
      </c>
      <c r="E246" s="2" t="s">
        <v>13</v>
      </c>
      <c r="F246" s="4">
        <v>0.95</v>
      </c>
      <c r="J246" s="3" t="str">
        <f>IF(AND(Tabla115262728[[#This Row],[Valor logrado]]&gt;=Tabla115262728[[#This Row],[Meta]],Tabla115262728[[#This Row],[Valor logrado]]&gt;0,Tabla115262728[[#This Row],[Meta]]&gt;0),"Sí","No")</f>
        <v>No</v>
      </c>
    </row>
    <row r="247" spans="1:10" x14ac:dyDescent="0.25">
      <c r="A247" s="1" t="s">
        <v>487</v>
      </c>
      <c r="B247" s="1" t="s">
        <v>506</v>
      </c>
      <c r="C247" s="1" t="s">
        <v>507</v>
      </c>
      <c r="D247">
        <v>150209</v>
      </c>
      <c r="E247" s="2" t="s">
        <v>13</v>
      </c>
      <c r="F247" s="4">
        <v>0.95</v>
      </c>
      <c r="J247" s="3" t="str">
        <f>IF(AND(Tabla115262728[[#This Row],[Valor logrado]]&gt;=Tabla115262728[[#This Row],[Meta]],Tabla115262728[[#This Row],[Valor logrado]]&gt;0,Tabla115262728[[#This Row],[Meta]]&gt;0),"Sí","No")</f>
        <v>No</v>
      </c>
    </row>
    <row r="248" spans="1:10" x14ac:dyDescent="0.25">
      <c r="A248" s="1" t="s">
        <v>508</v>
      </c>
      <c r="B248" s="1" t="s">
        <v>509</v>
      </c>
      <c r="C248" s="1" t="s">
        <v>510</v>
      </c>
      <c r="D248">
        <v>70101</v>
      </c>
      <c r="E248" s="2" t="s">
        <v>16</v>
      </c>
      <c r="F248" s="4">
        <v>0.92</v>
      </c>
      <c r="J248" s="3" t="str">
        <f>IF(AND(Tabla115262728[[#This Row],[Valor logrado]]&gt;=Tabla115262728[[#This Row],[Meta]],Tabla115262728[[#This Row],[Valor logrado]]&gt;0,Tabla115262728[[#This Row],[Meta]]&gt;0),"Sí","No")</f>
        <v>No</v>
      </c>
    </row>
    <row r="249" spans="1:10" x14ac:dyDescent="0.25">
      <c r="A249" s="1" t="s">
        <v>508</v>
      </c>
      <c r="B249" s="1" t="s">
        <v>511</v>
      </c>
      <c r="C249" s="1" t="s">
        <v>512</v>
      </c>
      <c r="D249">
        <v>70102</v>
      </c>
      <c r="E249" s="2" t="s">
        <v>13</v>
      </c>
      <c r="F249" s="4">
        <v>0.95</v>
      </c>
      <c r="J249" s="3" t="str">
        <f>IF(AND(Tabla115262728[[#This Row],[Valor logrado]]&gt;=Tabla115262728[[#This Row],[Meta]],Tabla115262728[[#This Row],[Valor logrado]]&gt;0,Tabla115262728[[#This Row],[Meta]]&gt;0),"Sí","No")</f>
        <v>No</v>
      </c>
    </row>
  </sheetData>
  <pageMargins left="0.7" right="0.7" top="0.75" bottom="0.75" header="0.3" footer="0.3"/>
  <tableParts count="1">
    <tablePart r:id="rId1"/>
  </tablePart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0A6795-68FC-4A6F-B7DD-12F699DFD0E7}">
  <sheetPr codeName="Hoja28">
    <tabColor theme="9" tint="-0.249977111117893"/>
  </sheetPr>
  <dimension ref="A1:J249"/>
  <sheetViews>
    <sheetView workbookViewId="0"/>
  </sheetViews>
  <sheetFormatPr baseColWidth="10" defaultColWidth="11.42578125" defaultRowHeight="15" x14ac:dyDescent="0.25"/>
  <cols>
    <col min="1" max="1" width="21.7109375" bestFit="1" customWidth="1"/>
    <col min="2" max="2" width="74.85546875" customWidth="1"/>
    <col min="3" max="3" width="36.28515625" customWidth="1"/>
    <col min="4" max="4" width="25.140625" customWidth="1"/>
    <col min="5" max="5" width="17.7109375" bestFit="1" customWidth="1"/>
    <col min="6" max="6" width="14.7109375" style="4" customWidth="1"/>
    <col min="7" max="7" width="13.28515625" style="3" customWidth="1"/>
    <col min="8" max="8" width="15.28515625" style="3" customWidth="1"/>
    <col min="9" max="9" width="15" style="4" customWidth="1"/>
    <col min="10" max="10" width="15.85546875" style="3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4" t="s">
        <v>5</v>
      </c>
      <c r="G1" s="3" t="s">
        <v>6</v>
      </c>
      <c r="H1" s="3" t="s">
        <v>7</v>
      </c>
      <c r="I1" s="4" t="s">
        <v>8</v>
      </c>
      <c r="J1" s="3" t="s">
        <v>9</v>
      </c>
    </row>
    <row r="2" spans="1:10" x14ac:dyDescent="0.25">
      <c r="A2" s="1" t="s">
        <v>10</v>
      </c>
      <c r="B2" s="1" t="s">
        <v>11</v>
      </c>
      <c r="C2" s="1" t="s">
        <v>12</v>
      </c>
      <c r="D2">
        <v>150102</v>
      </c>
      <c r="E2" s="2" t="s">
        <v>13</v>
      </c>
      <c r="F2" s="4">
        <v>0.9</v>
      </c>
      <c r="J2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3" spans="1:10" x14ac:dyDescent="0.25">
      <c r="A3" s="1" t="s">
        <v>10</v>
      </c>
      <c r="B3" s="1" t="s">
        <v>14</v>
      </c>
      <c r="C3" s="1" t="s">
        <v>15</v>
      </c>
      <c r="D3">
        <v>150101</v>
      </c>
      <c r="E3" s="2" t="s">
        <v>16</v>
      </c>
      <c r="F3" s="4">
        <v>0.9</v>
      </c>
      <c r="J3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4" spans="1:10" x14ac:dyDescent="0.25">
      <c r="A4" s="1" t="s">
        <v>10</v>
      </c>
      <c r="B4" s="1" t="s">
        <v>18</v>
      </c>
      <c r="C4" s="1" t="s">
        <v>19</v>
      </c>
      <c r="D4">
        <v>150103</v>
      </c>
      <c r="E4" s="2" t="s">
        <v>13</v>
      </c>
      <c r="F4" s="4">
        <v>0.9</v>
      </c>
      <c r="J4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5" spans="1:10" x14ac:dyDescent="0.25">
      <c r="A5" s="1" t="s">
        <v>10</v>
      </c>
      <c r="B5" s="1" t="s">
        <v>20</v>
      </c>
      <c r="C5" s="1" t="s">
        <v>21</v>
      </c>
      <c r="D5">
        <v>150104</v>
      </c>
      <c r="E5" s="2" t="s">
        <v>13</v>
      </c>
      <c r="F5" s="4">
        <v>0.9</v>
      </c>
      <c r="J5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6" spans="1:10" x14ac:dyDescent="0.25">
      <c r="A6" s="1" t="s">
        <v>10</v>
      </c>
      <c r="B6" s="1" t="s">
        <v>22</v>
      </c>
      <c r="C6" s="1" t="s">
        <v>23</v>
      </c>
      <c r="D6">
        <v>150105</v>
      </c>
      <c r="E6" s="2" t="s">
        <v>13</v>
      </c>
      <c r="F6" s="4">
        <v>0.9</v>
      </c>
      <c r="J6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7" spans="1:10" x14ac:dyDescent="0.25">
      <c r="A7" s="1" t="s">
        <v>10</v>
      </c>
      <c r="B7" s="1" t="s">
        <v>24</v>
      </c>
      <c r="C7" s="1" t="s">
        <v>25</v>
      </c>
      <c r="D7">
        <v>150106</v>
      </c>
      <c r="E7" s="2" t="s">
        <v>13</v>
      </c>
      <c r="F7" s="4">
        <v>0.9</v>
      </c>
      <c r="J7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8" spans="1:10" x14ac:dyDescent="0.25">
      <c r="A8" s="1" t="s">
        <v>10</v>
      </c>
      <c r="B8" s="1" t="s">
        <v>26</v>
      </c>
      <c r="C8" s="1" t="s">
        <v>27</v>
      </c>
      <c r="D8">
        <v>150107</v>
      </c>
      <c r="E8" s="2" t="s">
        <v>13</v>
      </c>
      <c r="F8" s="4">
        <v>0.9</v>
      </c>
      <c r="J8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9" spans="1:10" x14ac:dyDescent="0.25">
      <c r="A9" s="1" t="s">
        <v>10</v>
      </c>
      <c r="B9" s="1" t="s">
        <v>28</v>
      </c>
      <c r="C9" s="1" t="s">
        <v>29</v>
      </c>
      <c r="D9">
        <v>150108</v>
      </c>
      <c r="E9" s="2" t="s">
        <v>13</v>
      </c>
      <c r="F9" s="4">
        <v>0.9</v>
      </c>
      <c r="J9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0" spans="1:10" x14ac:dyDescent="0.25">
      <c r="A10" s="1" t="s">
        <v>30</v>
      </c>
      <c r="B10" s="1" t="s">
        <v>31</v>
      </c>
      <c r="C10" s="1" t="s">
        <v>32</v>
      </c>
      <c r="D10">
        <v>10003</v>
      </c>
      <c r="E10" s="2" t="s">
        <v>33</v>
      </c>
      <c r="F10" s="4">
        <v>0.95</v>
      </c>
      <c r="J10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1" spans="1:10" x14ac:dyDescent="0.25">
      <c r="A11" s="1" t="s">
        <v>30</v>
      </c>
      <c r="B11" s="1" t="s">
        <v>31</v>
      </c>
      <c r="C11" s="1" t="s">
        <v>34</v>
      </c>
      <c r="D11">
        <v>10001</v>
      </c>
      <c r="E11" s="2" t="s">
        <v>33</v>
      </c>
      <c r="F11" s="4">
        <v>0.9</v>
      </c>
      <c r="J11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2" spans="1:10" x14ac:dyDescent="0.25">
      <c r="A12" s="1" t="s">
        <v>30</v>
      </c>
      <c r="B12" s="1" t="s">
        <v>31</v>
      </c>
      <c r="C12" s="1" t="s">
        <v>35</v>
      </c>
      <c r="D12">
        <v>10000</v>
      </c>
      <c r="E12" s="2" t="s">
        <v>16</v>
      </c>
      <c r="F12" s="4">
        <v>0.87</v>
      </c>
      <c r="J12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3" spans="1:10" x14ac:dyDescent="0.25">
      <c r="A13" s="1" t="s">
        <v>30</v>
      </c>
      <c r="B13" s="1" t="s">
        <v>31</v>
      </c>
      <c r="C13" s="1" t="s">
        <v>36</v>
      </c>
      <c r="D13">
        <v>10005</v>
      </c>
      <c r="E13" s="2" t="s">
        <v>33</v>
      </c>
      <c r="F13" s="4">
        <v>0.85</v>
      </c>
      <c r="J13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4" spans="1:10" x14ac:dyDescent="0.25">
      <c r="A14" s="1" t="s">
        <v>30</v>
      </c>
      <c r="B14" s="1" t="s">
        <v>31</v>
      </c>
      <c r="C14" s="1" t="s">
        <v>37</v>
      </c>
      <c r="D14">
        <v>10006</v>
      </c>
      <c r="E14" s="2" t="s">
        <v>33</v>
      </c>
      <c r="F14" s="4">
        <v>0.95</v>
      </c>
      <c r="J14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5" spans="1:10" x14ac:dyDescent="0.25">
      <c r="A15" s="1" t="s">
        <v>30</v>
      </c>
      <c r="B15" s="1" t="s">
        <v>38</v>
      </c>
      <c r="C15" s="1" t="s">
        <v>39</v>
      </c>
      <c r="D15">
        <v>10007</v>
      </c>
      <c r="E15" s="2" t="s">
        <v>13</v>
      </c>
      <c r="F15" s="4">
        <v>0.85</v>
      </c>
      <c r="J15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6" spans="1:10" x14ac:dyDescent="0.25">
      <c r="A16" s="1" t="s">
        <v>30</v>
      </c>
      <c r="B16" s="1" t="s">
        <v>40</v>
      </c>
      <c r="C16" s="1" t="s">
        <v>41</v>
      </c>
      <c r="D16">
        <v>10004</v>
      </c>
      <c r="E16" s="2" t="s">
        <v>13</v>
      </c>
      <c r="F16" s="4">
        <v>0.85</v>
      </c>
      <c r="J16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7" spans="1:10" x14ac:dyDescent="0.25">
      <c r="A17" s="1" t="s">
        <v>30</v>
      </c>
      <c r="B17" s="1" t="s">
        <v>42</v>
      </c>
      <c r="C17" s="1" t="s">
        <v>43</v>
      </c>
      <c r="D17">
        <v>10002</v>
      </c>
      <c r="E17" s="2" t="s">
        <v>13</v>
      </c>
      <c r="F17" s="4">
        <v>0.95</v>
      </c>
      <c r="J17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8" spans="1:10" x14ac:dyDescent="0.25">
      <c r="A18" s="1" t="s">
        <v>30</v>
      </c>
      <c r="B18" s="1" t="s">
        <v>42</v>
      </c>
      <c r="C18" s="1" t="s">
        <v>44</v>
      </c>
      <c r="D18">
        <v>10009</v>
      </c>
      <c r="E18" s="2" t="s">
        <v>33</v>
      </c>
      <c r="F18" s="4">
        <v>0.8</v>
      </c>
      <c r="J18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9" spans="1:10" x14ac:dyDescent="0.25">
      <c r="A19" s="1" t="s">
        <v>45</v>
      </c>
      <c r="B19" s="1" t="s">
        <v>46</v>
      </c>
      <c r="C19" s="1" t="s">
        <v>47</v>
      </c>
      <c r="D19">
        <v>20000</v>
      </c>
      <c r="E19" s="2" t="s">
        <v>16</v>
      </c>
      <c r="F19" s="4">
        <v>0.89</v>
      </c>
      <c r="J19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0" spans="1:10" x14ac:dyDescent="0.25">
      <c r="A20" s="1" t="s">
        <v>45</v>
      </c>
      <c r="B20" s="1" t="s">
        <v>48</v>
      </c>
      <c r="C20" s="1" t="s">
        <v>49</v>
      </c>
      <c r="D20">
        <v>20018</v>
      </c>
      <c r="E20" s="2" t="s">
        <v>13</v>
      </c>
      <c r="F20" s="4">
        <v>0.9</v>
      </c>
      <c r="J20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1" spans="1:10" x14ac:dyDescent="0.25">
      <c r="A21" s="1" t="s">
        <v>45</v>
      </c>
      <c r="B21" s="1" t="s">
        <v>50</v>
      </c>
      <c r="C21" s="1" t="s">
        <v>51</v>
      </c>
      <c r="D21">
        <v>20012</v>
      </c>
      <c r="E21" s="2" t="s">
        <v>13</v>
      </c>
      <c r="F21" s="4">
        <v>0.85</v>
      </c>
      <c r="J21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2" spans="1:10" x14ac:dyDescent="0.25">
      <c r="A22" s="1" t="s">
        <v>45</v>
      </c>
      <c r="B22" s="1" t="s">
        <v>52</v>
      </c>
      <c r="C22" s="1" t="s">
        <v>53</v>
      </c>
      <c r="D22">
        <v>20011</v>
      </c>
      <c r="E22" s="2" t="s">
        <v>13</v>
      </c>
      <c r="F22" s="4">
        <v>0.95</v>
      </c>
      <c r="J22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3" spans="1:10" x14ac:dyDescent="0.25">
      <c r="A23" s="1" t="s">
        <v>45</v>
      </c>
      <c r="B23" s="1" t="s">
        <v>54</v>
      </c>
      <c r="C23" s="1" t="s">
        <v>55</v>
      </c>
      <c r="D23">
        <v>20002</v>
      </c>
      <c r="E23" s="2" t="s">
        <v>13</v>
      </c>
      <c r="F23" s="4">
        <v>0.95</v>
      </c>
      <c r="J23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4" spans="1:10" x14ac:dyDescent="0.25">
      <c r="A24" s="1" t="s">
        <v>45</v>
      </c>
      <c r="B24" s="1" t="s">
        <v>56</v>
      </c>
      <c r="C24" s="1" t="s">
        <v>57</v>
      </c>
      <c r="D24">
        <v>20016</v>
      </c>
      <c r="E24" s="2" t="s">
        <v>13</v>
      </c>
      <c r="F24" s="4">
        <v>0.95</v>
      </c>
      <c r="J24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5" spans="1:10" x14ac:dyDescent="0.25">
      <c r="A25" s="1" t="s">
        <v>45</v>
      </c>
      <c r="B25" s="1" t="s">
        <v>58</v>
      </c>
      <c r="C25" s="1" t="s">
        <v>59</v>
      </c>
      <c r="D25">
        <v>20019</v>
      </c>
      <c r="E25" s="2" t="s">
        <v>13</v>
      </c>
      <c r="F25" s="4">
        <v>0.85</v>
      </c>
      <c r="J25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6" spans="1:10" x14ac:dyDescent="0.25">
      <c r="A26" s="1" t="s">
        <v>45</v>
      </c>
      <c r="B26" s="1" t="s">
        <v>60</v>
      </c>
      <c r="C26" s="1" t="s">
        <v>61</v>
      </c>
      <c r="D26">
        <v>20007</v>
      </c>
      <c r="E26" s="2" t="s">
        <v>13</v>
      </c>
      <c r="F26" s="4">
        <v>0.85</v>
      </c>
      <c r="J26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7" spans="1:10" x14ac:dyDescent="0.25">
      <c r="A27" s="1" t="s">
        <v>45</v>
      </c>
      <c r="B27" s="1" t="s">
        <v>62</v>
      </c>
      <c r="C27" s="1" t="s">
        <v>63</v>
      </c>
      <c r="D27">
        <v>20010</v>
      </c>
      <c r="E27" s="2" t="s">
        <v>13</v>
      </c>
      <c r="F27" s="4">
        <v>0.85</v>
      </c>
      <c r="J27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8" spans="1:10" x14ac:dyDescent="0.25">
      <c r="A28" s="1" t="s">
        <v>45</v>
      </c>
      <c r="B28" s="1" t="s">
        <v>64</v>
      </c>
      <c r="C28" s="1" t="s">
        <v>65</v>
      </c>
      <c r="D28">
        <v>20015</v>
      </c>
      <c r="E28" s="2" t="s">
        <v>13</v>
      </c>
      <c r="F28" s="4">
        <v>0.85</v>
      </c>
      <c r="J28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9" spans="1:10" x14ac:dyDescent="0.25">
      <c r="A29" s="1" t="s">
        <v>45</v>
      </c>
      <c r="B29" s="1" t="s">
        <v>66</v>
      </c>
      <c r="C29" s="1" t="s">
        <v>67</v>
      </c>
      <c r="D29">
        <v>20008</v>
      </c>
      <c r="E29" s="2" t="s">
        <v>13</v>
      </c>
      <c r="F29" s="4">
        <v>0.95</v>
      </c>
      <c r="J29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30" spans="1:10" x14ac:dyDescent="0.25">
      <c r="A30" s="1" t="s">
        <v>45</v>
      </c>
      <c r="B30" s="1" t="s">
        <v>68</v>
      </c>
      <c r="C30" s="1" t="s">
        <v>69</v>
      </c>
      <c r="D30">
        <v>20001</v>
      </c>
      <c r="E30" s="2" t="s">
        <v>13</v>
      </c>
      <c r="F30" s="4">
        <v>0.9</v>
      </c>
      <c r="J30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31" spans="1:10" x14ac:dyDescent="0.25">
      <c r="A31" s="1" t="s">
        <v>45</v>
      </c>
      <c r="B31" s="1" t="s">
        <v>70</v>
      </c>
      <c r="C31" s="1" t="s">
        <v>71</v>
      </c>
      <c r="D31">
        <v>20003</v>
      </c>
      <c r="E31" s="2" t="s">
        <v>13</v>
      </c>
      <c r="F31" s="4">
        <v>0.95</v>
      </c>
      <c r="J31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32" spans="1:10" x14ac:dyDescent="0.25">
      <c r="A32" s="1" t="s">
        <v>45</v>
      </c>
      <c r="B32" s="1" t="s">
        <v>72</v>
      </c>
      <c r="C32" s="1" t="s">
        <v>73</v>
      </c>
      <c r="D32">
        <v>20005</v>
      </c>
      <c r="E32" s="2" t="s">
        <v>13</v>
      </c>
      <c r="F32" s="4">
        <v>0.95</v>
      </c>
      <c r="J32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33" spans="1:10" x14ac:dyDescent="0.25">
      <c r="A33" s="1" t="s">
        <v>45</v>
      </c>
      <c r="B33" s="1" t="s">
        <v>74</v>
      </c>
      <c r="C33" s="1" t="s">
        <v>75</v>
      </c>
      <c r="D33">
        <v>20004</v>
      </c>
      <c r="E33" s="2" t="s">
        <v>13</v>
      </c>
      <c r="F33" s="4">
        <v>0.95</v>
      </c>
      <c r="J33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34" spans="1:10" x14ac:dyDescent="0.25">
      <c r="A34" s="1" t="s">
        <v>45</v>
      </c>
      <c r="B34" s="1" t="s">
        <v>76</v>
      </c>
      <c r="C34" s="1" t="s">
        <v>77</v>
      </c>
      <c r="D34">
        <v>20006</v>
      </c>
      <c r="E34" s="2" t="s">
        <v>13</v>
      </c>
      <c r="F34" s="4">
        <v>0.9</v>
      </c>
      <c r="J34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35" spans="1:10" x14ac:dyDescent="0.25">
      <c r="A35" s="1" t="s">
        <v>45</v>
      </c>
      <c r="B35" s="1" t="s">
        <v>78</v>
      </c>
      <c r="C35" s="1" t="s">
        <v>79</v>
      </c>
      <c r="D35">
        <v>20013</v>
      </c>
      <c r="E35" s="2" t="s">
        <v>13</v>
      </c>
      <c r="F35" s="4">
        <v>0.85</v>
      </c>
      <c r="J35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36" spans="1:10" x14ac:dyDescent="0.25">
      <c r="A36" s="1" t="s">
        <v>45</v>
      </c>
      <c r="B36" s="1" t="s">
        <v>80</v>
      </c>
      <c r="C36" s="1" t="s">
        <v>81</v>
      </c>
      <c r="D36">
        <v>20014</v>
      </c>
      <c r="E36" s="2" t="s">
        <v>13</v>
      </c>
      <c r="F36" s="4">
        <v>0.95</v>
      </c>
      <c r="J36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37" spans="1:10" x14ac:dyDescent="0.25">
      <c r="A37" s="1" t="s">
        <v>45</v>
      </c>
      <c r="B37" s="1" t="s">
        <v>82</v>
      </c>
      <c r="C37" s="1" t="s">
        <v>83</v>
      </c>
      <c r="D37">
        <v>20017</v>
      </c>
      <c r="E37" s="2" t="s">
        <v>13</v>
      </c>
      <c r="F37" s="4">
        <v>0.95</v>
      </c>
      <c r="J37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38" spans="1:10" x14ac:dyDescent="0.25">
      <c r="A38" s="1" t="s">
        <v>45</v>
      </c>
      <c r="B38" s="1" t="s">
        <v>84</v>
      </c>
      <c r="C38" s="1" t="s">
        <v>85</v>
      </c>
      <c r="D38">
        <v>20020</v>
      </c>
      <c r="E38" s="2" t="s">
        <v>13</v>
      </c>
      <c r="F38" s="4">
        <v>0.85</v>
      </c>
      <c r="J38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39" spans="1:10" x14ac:dyDescent="0.25">
      <c r="A39" s="1" t="s">
        <v>45</v>
      </c>
      <c r="B39" s="1" t="s">
        <v>86</v>
      </c>
      <c r="C39" s="1" t="s">
        <v>87</v>
      </c>
      <c r="D39">
        <v>20009</v>
      </c>
      <c r="E39" s="2" t="s">
        <v>13</v>
      </c>
      <c r="F39" s="4">
        <v>0.95</v>
      </c>
      <c r="J39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40" spans="1:10" x14ac:dyDescent="0.25">
      <c r="A40" s="1" t="s">
        <v>88</v>
      </c>
      <c r="B40" s="1" t="s">
        <v>89</v>
      </c>
      <c r="C40" s="1" t="s">
        <v>90</v>
      </c>
      <c r="D40">
        <v>30000</v>
      </c>
      <c r="E40" s="2" t="s">
        <v>91</v>
      </c>
      <c r="F40" s="4">
        <v>0.92</v>
      </c>
      <c r="J40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41" spans="1:10" x14ac:dyDescent="0.25">
      <c r="A41" s="1" t="s">
        <v>88</v>
      </c>
      <c r="B41" s="1" t="s">
        <v>92</v>
      </c>
      <c r="C41" s="1" t="s">
        <v>93</v>
      </c>
      <c r="D41">
        <v>30002</v>
      </c>
      <c r="E41" s="2" t="s">
        <v>13</v>
      </c>
      <c r="F41" s="4">
        <v>0.9</v>
      </c>
      <c r="J41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42" spans="1:10" x14ac:dyDescent="0.25">
      <c r="A42" s="1" t="s">
        <v>88</v>
      </c>
      <c r="B42" s="1" t="s">
        <v>94</v>
      </c>
      <c r="C42" s="1" t="s">
        <v>95</v>
      </c>
      <c r="D42">
        <v>30005</v>
      </c>
      <c r="E42" s="2" t="s">
        <v>13</v>
      </c>
      <c r="F42" s="4">
        <v>0.85</v>
      </c>
      <c r="J42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43" spans="1:10" x14ac:dyDescent="0.25">
      <c r="A43" s="1" t="s">
        <v>88</v>
      </c>
      <c r="B43" s="1" t="s">
        <v>96</v>
      </c>
      <c r="C43" s="1" t="s">
        <v>97</v>
      </c>
      <c r="D43">
        <v>30006</v>
      </c>
      <c r="E43" s="2" t="s">
        <v>13</v>
      </c>
      <c r="F43" s="4">
        <v>0.95</v>
      </c>
      <c r="J43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44" spans="1:10" x14ac:dyDescent="0.25">
      <c r="A44" s="1" t="s">
        <v>88</v>
      </c>
      <c r="B44" s="1" t="s">
        <v>98</v>
      </c>
      <c r="C44" s="1" t="s">
        <v>99</v>
      </c>
      <c r="D44">
        <v>30007</v>
      </c>
      <c r="E44" s="2" t="s">
        <v>13</v>
      </c>
      <c r="F44" s="4">
        <v>0.95</v>
      </c>
      <c r="J44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45" spans="1:10" x14ac:dyDescent="0.25">
      <c r="A45" s="1" t="s">
        <v>88</v>
      </c>
      <c r="B45" s="1" t="s">
        <v>100</v>
      </c>
      <c r="C45" s="1" t="s">
        <v>101</v>
      </c>
      <c r="D45">
        <v>30008</v>
      </c>
      <c r="E45" s="2" t="s">
        <v>13</v>
      </c>
      <c r="F45" s="4">
        <v>0.95</v>
      </c>
      <c r="J45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46" spans="1:10" x14ac:dyDescent="0.25">
      <c r="A46" s="1" t="s">
        <v>88</v>
      </c>
      <c r="B46" s="1" t="s">
        <v>102</v>
      </c>
      <c r="C46" s="1" t="s">
        <v>103</v>
      </c>
      <c r="D46">
        <v>30004</v>
      </c>
      <c r="E46" s="2" t="s">
        <v>13</v>
      </c>
      <c r="F46" s="4">
        <v>0.95</v>
      </c>
      <c r="J46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47" spans="1:10" x14ac:dyDescent="0.25">
      <c r="A47" s="1" t="s">
        <v>88</v>
      </c>
      <c r="B47" s="1" t="s">
        <v>104</v>
      </c>
      <c r="C47" s="1" t="s">
        <v>105</v>
      </c>
      <c r="D47">
        <v>30001</v>
      </c>
      <c r="E47" s="2" t="s">
        <v>13</v>
      </c>
      <c r="F47" s="4">
        <v>0.95</v>
      </c>
      <c r="J47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48" spans="1:10" x14ac:dyDescent="0.25">
      <c r="A48" s="1" t="s">
        <v>88</v>
      </c>
      <c r="B48" s="1" t="s">
        <v>106</v>
      </c>
      <c r="C48" s="1" t="s">
        <v>107</v>
      </c>
      <c r="D48">
        <v>30003</v>
      </c>
      <c r="E48" s="2" t="s">
        <v>13</v>
      </c>
      <c r="F48" s="4">
        <v>0.95</v>
      </c>
      <c r="J48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49" spans="1:10" x14ac:dyDescent="0.25">
      <c r="A49" s="1" t="s">
        <v>108</v>
      </c>
      <c r="B49" s="1" t="s">
        <v>109</v>
      </c>
      <c r="C49" s="1" t="s">
        <v>110</v>
      </c>
      <c r="D49">
        <v>40000</v>
      </c>
      <c r="E49" s="2" t="s">
        <v>91</v>
      </c>
      <c r="F49" s="4">
        <v>0.9</v>
      </c>
      <c r="J49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50" spans="1:10" x14ac:dyDescent="0.25">
      <c r="A50" s="1" t="s">
        <v>108</v>
      </c>
      <c r="B50" s="1" t="s">
        <v>111</v>
      </c>
      <c r="C50" s="1" t="s">
        <v>112</v>
      </c>
      <c r="D50">
        <v>40001</v>
      </c>
      <c r="E50" s="2" t="s">
        <v>13</v>
      </c>
      <c r="F50" s="4">
        <v>0.9</v>
      </c>
      <c r="J50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51" spans="1:10" x14ac:dyDescent="0.25">
      <c r="A51" s="1" t="s">
        <v>108</v>
      </c>
      <c r="B51" s="1" t="s">
        <v>113</v>
      </c>
      <c r="C51" s="1" t="s">
        <v>114</v>
      </c>
      <c r="D51">
        <v>40002</v>
      </c>
      <c r="E51" s="2" t="s">
        <v>13</v>
      </c>
      <c r="F51" s="4">
        <v>0.9</v>
      </c>
      <c r="J51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52" spans="1:10" x14ac:dyDescent="0.25">
      <c r="A52" s="1" t="s">
        <v>108</v>
      </c>
      <c r="B52" s="1" t="s">
        <v>115</v>
      </c>
      <c r="C52" s="1" t="s">
        <v>116</v>
      </c>
      <c r="D52">
        <v>40003</v>
      </c>
      <c r="E52" s="2" t="s">
        <v>13</v>
      </c>
      <c r="F52" s="4">
        <v>0.9</v>
      </c>
      <c r="J52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53" spans="1:10" x14ac:dyDescent="0.25">
      <c r="A53" s="1" t="s">
        <v>108</v>
      </c>
      <c r="B53" s="1" t="s">
        <v>117</v>
      </c>
      <c r="C53" s="1" t="s">
        <v>118</v>
      </c>
      <c r="D53">
        <v>40004</v>
      </c>
      <c r="E53" s="2" t="s">
        <v>13</v>
      </c>
      <c r="F53" s="4">
        <v>0.9</v>
      </c>
      <c r="J53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54" spans="1:10" x14ac:dyDescent="0.25">
      <c r="A54" s="1" t="s">
        <v>108</v>
      </c>
      <c r="B54" s="1" t="s">
        <v>119</v>
      </c>
      <c r="C54" s="1" t="s">
        <v>120</v>
      </c>
      <c r="D54">
        <v>40005</v>
      </c>
      <c r="E54" s="2" t="s">
        <v>13</v>
      </c>
      <c r="F54" s="4">
        <v>0.9</v>
      </c>
      <c r="J54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55" spans="1:10" x14ac:dyDescent="0.25">
      <c r="A55" s="1" t="s">
        <v>108</v>
      </c>
      <c r="B55" s="1" t="s">
        <v>121</v>
      </c>
      <c r="C55" s="1" t="s">
        <v>122</v>
      </c>
      <c r="D55">
        <v>40007</v>
      </c>
      <c r="E55" s="2" t="s">
        <v>13</v>
      </c>
      <c r="F55" s="4">
        <v>0.95</v>
      </c>
      <c r="J55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56" spans="1:10" x14ac:dyDescent="0.25">
      <c r="A56" s="1" t="s">
        <v>108</v>
      </c>
      <c r="B56" s="1" t="s">
        <v>123</v>
      </c>
      <c r="C56" s="1" t="s">
        <v>124</v>
      </c>
      <c r="D56">
        <v>40008</v>
      </c>
      <c r="E56" s="2" t="s">
        <v>13</v>
      </c>
      <c r="F56" s="4">
        <v>0.9</v>
      </c>
      <c r="J56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57" spans="1:10" x14ac:dyDescent="0.25">
      <c r="A57" s="1" t="s">
        <v>108</v>
      </c>
      <c r="B57" s="1" t="s">
        <v>125</v>
      </c>
      <c r="C57" s="1" t="s">
        <v>126</v>
      </c>
      <c r="D57">
        <v>40009</v>
      </c>
      <c r="E57" s="2" t="s">
        <v>13</v>
      </c>
      <c r="F57" s="4">
        <v>0.9</v>
      </c>
      <c r="J57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58" spans="1:10" x14ac:dyDescent="0.25">
      <c r="A58" s="1" t="s">
        <v>108</v>
      </c>
      <c r="B58" s="1" t="s">
        <v>127</v>
      </c>
      <c r="C58" s="1" t="s">
        <v>128</v>
      </c>
      <c r="D58">
        <v>40006</v>
      </c>
      <c r="E58" s="2" t="s">
        <v>13</v>
      </c>
      <c r="F58" s="4">
        <v>0.9</v>
      </c>
      <c r="J58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59" spans="1:10" x14ac:dyDescent="0.25">
      <c r="A59" s="1" t="s">
        <v>108</v>
      </c>
      <c r="B59" s="1" t="s">
        <v>129</v>
      </c>
      <c r="C59" s="1" t="s">
        <v>130</v>
      </c>
      <c r="D59">
        <v>40010</v>
      </c>
      <c r="E59" s="2" t="s">
        <v>13</v>
      </c>
      <c r="F59" s="4">
        <v>0.9</v>
      </c>
      <c r="J59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60" spans="1:10" x14ac:dyDescent="0.25">
      <c r="A60" s="1" t="s">
        <v>131</v>
      </c>
      <c r="B60" s="1" t="s">
        <v>132</v>
      </c>
      <c r="C60" s="1" t="s">
        <v>133</v>
      </c>
      <c r="D60">
        <v>50000</v>
      </c>
      <c r="E60" s="2" t="s">
        <v>16</v>
      </c>
      <c r="F60" s="4">
        <v>0.88</v>
      </c>
      <c r="J60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61" spans="1:10" x14ac:dyDescent="0.25">
      <c r="A61" s="1" t="s">
        <v>131</v>
      </c>
      <c r="B61" s="1" t="s">
        <v>134</v>
      </c>
      <c r="C61" s="1" t="s">
        <v>135</v>
      </c>
      <c r="D61">
        <v>50002</v>
      </c>
      <c r="E61" s="2" t="s">
        <v>13</v>
      </c>
      <c r="F61" s="4">
        <v>0.8</v>
      </c>
      <c r="J61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62" spans="1:10" x14ac:dyDescent="0.25">
      <c r="A62" s="1" t="s">
        <v>131</v>
      </c>
      <c r="B62" s="1" t="s">
        <v>136</v>
      </c>
      <c r="C62" s="1" t="s">
        <v>137</v>
      </c>
      <c r="D62">
        <v>50006</v>
      </c>
      <c r="E62" s="2" t="s">
        <v>13</v>
      </c>
      <c r="F62" s="4">
        <v>0.85</v>
      </c>
      <c r="J62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63" spans="1:10" x14ac:dyDescent="0.25">
      <c r="A63" s="1" t="s">
        <v>131</v>
      </c>
      <c r="B63" s="1" t="s">
        <v>138</v>
      </c>
      <c r="C63" s="1" t="s">
        <v>139</v>
      </c>
      <c r="D63">
        <v>50007</v>
      </c>
      <c r="E63" s="2" t="s">
        <v>13</v>
      </c>
      <c r="F63" s="4">
        <v>0.95</v>
      </c>
      <c r="J63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64" spans="1:10" x14ac:dyDescent="0.25">
      <c r="A64" s="1" t="s">
        <v>131</v>
      </c>
      <c r="B64" s="1" t="s">
        <v>140</v>
      </c>
      <c r="C64" s="1" t="s">
        <v>141</v>
      </c>
      <c r="D64">
        <v>50008</v>
      </c>
      <c r="E64" s="2" t="s">
        <v>13</v>
      </c>
      <c r="F64" s="4">
        <v>0.9</v>
      </c>
      <c r="J64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65" spans="1:10" x14ac:dyDescent="0.25">
      <c r="A65" s="1" t="s">
        <v>131</v>
      </c>
      <c r="B65" s="1" t="s">
        <v>142</v>
      </c>
      <c r="C65" s="1" t="s">
        <v>143</v>
      </c>
      <c r="D65">
        <v>50004</v>
      </c>
      <c r="E65" s="2" t="s">
        <v>13</v>
      </c>
      <c r="F65" s="4">
        <v>0.85</v>
      </c>
      <c r="J65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66" spans="1:10" x14ac:dyDescent="0.25">
      <c r="A66" s="1" t="s">
        <v>131</v>
      </c>
      <c r="B66" s="1" t="s">
        <v>144</v>
      </c>
      <c r="C66" s="1" t="s">
        <v>145</v>
      </c>
      <c r="D66">
        <v>50005</v>
      </c>
      <c r="E66" s="2" t="s">
        <v>13</v>
      </c>
      <c r="F66" s="4">
        <v>0.85</v>
      </c>
      <c r="J66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67" spans="1:10" x14ac:dyDescent="0.25">
      <c r="A67" s="1" t="s">
        <v>131</v>
      </c>
      <c r="B67" s="1" t="s">
        <v>146</v>
      </c>
      <c r="C67" s="1" t="s">
        <v>147</v>
      </c>
      <c r="D67">
        <v>50001</v>
      </c>
      <c r="E67" s="2" t="s">
        <v>13</v>
      </c>
      <c r="F67" s="4">
        <v>0.9</v>
      </c>
      <c r="J67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68" spans="1:10" x14ac:dyDescent="0.25">
      <c r="A68" s="1" t="s">
        <v>131</v>
      </c>
      <c r="B68" s="1" t="s">
        <v>148</v>
      </c>
      <c r="C68" s="1" t="s">
        <v>149</v>
      </c>
      <c r="D68">
        <v>50009</v>
      </c>
      <c r="E68" s="2" t="s">
        <v>13</v>
      </c>
      <c r="F68" s="4">
        <v>0.95</v>
      </c>
      <c r="J68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69" spans="1:10" x14ac:dyDescent="0.25">
      <c r="A69" s="1" t="s">
        <v>131</v>
      </c>
      <c r="B69" s="1" t="s">
        <v>150</v>
      </c>
      <c r="C69" s="1" t="s">
        <v>151</v>
      </c>
      <c r="D69">
        <v>50010</v>
      </c>
      <c r="E69" s="2" t="s">
        <v>13</v>
      </c>
      <c r="F69" s="4">
        <v>0.95</v>
      </c>
      <c r="J69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70" spans="1:10" x14ac:dyDescent="0.25">
      <c r="A70" s="1" t="s">
        <v>131</v>
      </c>
      <c r="B70" s="1" t="s">
        <v>152</v>
      </c>
      <c r="C70" s="1" t="s">
        <v>153</v>
      </c>
      <c r="D70">
        <v>50011</v>
      </c>
      <c r="E70" s="2" t="s">
        <v>13</v>
      </c>
      <c r="F70" s="4">
        <v>0.85</v>
      </c>
      <c r="J70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71" spans="1:10" x14ac:dyDescent="0.25">
      <c r="A71" s="1" t="s">
        <v>131</v>
      </c>
      <c r="B71" s="1" t="s">
        <v>154</v>
      </c>
      <c r="C71" s="1" t="s">
        <v>155</v>
      </c>
      <c r="D71">
        <v>50003</v>
      </c>
      <c r="E71" s="2" t="s">
        <v>13</v>
      </c>
      <c r="F71" s="4">
        <v>0.95</v>
      </c>
      <c r="J71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72" spans="1:10" x14ac:dyDescent="0.25">
      <c r="A72" s="1" t="s">
        <v>156</v>
      </c>
      <c r="B72" s="1" t="s">
        <v>157</v>
      </c>
      <c r="C72" s="1" t="s">
        <v>158</v>
      </c>
      <c r="D72">
        <v>60000</v>
      </c>
      <c r="E72" s="2" t="s">
        <v>16</v>
      </c>
      <c r="F72" s="4">
        <v>0.89</v>
      </c>
      <c r="J72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73" spans="1:10" x14ac:dyDescent="0.25">
      <c r="A73" s="1" t="s">
        <v>156</v>
      </c>
      <c r="B73" s="1" t="s">
        <v>159</v>
      </c>
      <c r="C73" s="1" t="s">
        <v>160</v>
      </c>
      <c r="D73">
        <v>60004</v>
      </c>
      <c r="E73" s="2" t="s">
        <v>13</v>
      </c>
      <c r="F73" s="4">
        <v>0.85</v>
      </c>
      <c r="J73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74" spans="1:10" x14ac:dyDescent="0.25">
      <c r="A74" s="1" t="s">
        <v>156</v>
      </c>
      <c r="B74" s="1" t="s">
        <v>161</v>
      </c>
      <c r="C74" s="1" t="s">
        <v>162</v>
      </c>
      <c r="D74">
        <v>60006</v>
      </c>
      <c r="E74" s="2" t="s">
        <v>13</v>
      </c>
      <c r="F74" s="4">
        <v>0.85</v>
      </c>
      <c r="J74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75" spans="1:10" x14ac:dyDescent="0.25">
      <c r="A75" s="1" t="s">
        <v>156</v>
      </c>
      <c r="B75" s="1" t="s">
        <v>163</v>
      </c>
      <c r="C75" s="1" t="s">
        <v>164</v>
      </c>
      <c r="D75">
        <v>60008</v>
      </c>
      <c r="E75" s="2" t="s">
        <v>13</v>
      </c>
      <c r="F75" s="4">
        <v>0.85</v>
      </c>
      <c r="J75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76" spans="1:10" x14ac:dyDescent="0.25">
      <c r="A76" s="1" t="s">
        <v>156</v>
      </c>
      <c r="B76" s="1" t="s">
        <v>165</v>
      </c>
      <c r="C76" s="1" t="s">
        <v>166</v>
      </c>
      <c r="D76">
        <v>60009</v>
      </c>
      <c r="E76" s="2" t="s">
        <v>13</v>
      </c>
      <c r="F76" s="4">
        <v>0.85</v>
      </c>
      <c r="J76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77" spans="1:10" x14ac:dyDescent="0.25">
      <c r="A77" s="1" t="s">
        <v>156</v>
      </c>
      <c r="B77" s="1" t="s">
        <v>167</v>
      </c>
      <c r="C77" s="1" t="s">
        <v>168</v>
      </c>
      <c r="D77">
        <v>60013</v>
      </c>
      <c r="E77" s="2" t="s">
        <v>13</v>
      </c>
      <c r="F77" s="4">
        <v>0.95</v>
      </c>
      <c r="J77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78" spans="1:10" x14ac:dyDescent="0.25">
      <c r="A78" s="1" t="s">
        <v>156</v>
      </c>
      <c r="B78" s="1" t="s">
        <v>169</v>
      </c>
      <c r="C78" s="1" t="s">
        <v>170</v>
      </c>
      <c r="D78">
        <v>60002</v>
      </c>
      <c r="E78" s="2" t="s">
        <v>13</v>
      </c>
      <c r="F78" s="4">
        <v>0.85</v>
      </c>
      <c r="J78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79" spans="1:10" x14ac:dyDescent="0.25">
      <c r="A79" s="1" t="s">
        <v>156</v>
      </c>
      <c r="B79" s="1" t="s">
        <v>171</v>
      </c>
      <c r="C79" s="1" t="s">
        <v>172</v>
      </c>
      <c r="D79">
        <v>60007</v>
      </c>
      <c r="E79" s="2" t="s">
        <v>13</v>
      </c>
      <c r="F79" s="4">
        <v>0.95</v>
      </c>
      <c r="J79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80" spans="1:10" x14ac:dyDescent="0.25">
      <c r="A80" s="1" t="s">
        <v>156</v>
      </c>
      <c r="B80" s="1" t="s">
        <v>173</v>
      </c>
      <c r="C80" s="1" t="s">
        <v>174</v>
      </c>
      <c r="D80">
        <v>60003</v>
      </c>
      <c r="E80" s="2" t="s">
        <v>13</v>
      </c>
      <c r="F80" s="4">
        <v>0.85</v>
      </c>
      <c r="J80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81" spans="1:10" x14ac:dyDescent="0.25">
      <c r="A81" s="1" t="s">
        <v>156</v>
      </c>
      <c r="B81" s="1" t="s">
        <v>175</v>
      </c>
      <c r="C81" s="1" t="s">
        <v>176</v>
      </c>
      <c r="D81">
        <v>60001</v>
      </c>
      <c r="E81" s="2" t="s">
        <v>13</v>
      </c>
      <c r="F81" s="4">
        <v>0.95</v>
      </c>
      <c r="J81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82" spans="1:10" x14ac:dyDescent="0.25">
      <c r="A82" s="1" t="s">
        <v>156</v>
      </c>
      <c r="B82" s="1" t="s">
        <v>177</v>
      </c>
      <c r="C82" s="1" t="s">
        <v>178</v>
      </c>
      <c r="D82">
        <v>60010</v>
      </c>
      <c r="E82" s="2" t="s">
        <v>13</v>
      </c>
      <c r="F82" s="4">
        <v>0.95</v>
      </c>
      <c r="J82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83" spans="1:10" x14ac:dyDescent="0.25">
      <c r="A83" s="1" t="s">
        <v>156</v>
      </c>
      <c r="B83" s="1" t="s">
        <v>179</v>
      </c>
      <c r="C83" s="1" t="s">
        <v>180</v>
      </c>
      <c r="D83">
        <v>60005</v>
      </c>
      <c r="E83" s="2" t="s">
        <v>13</v>
      </c>
      <c r="F83" s="4">
        <v>0.95</v>
      </c>
      <c r="J83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84" spans="1:10" x14ac:dyDescent="0.25">
      <c r="A84" s="1" t="s">
        <v>156</v>
      </c>
      <c r="B84" s="1" t="s">
        <v>181</v>
      </c>
      <c r="C84" s="1" t="s">
        <v>182</v>
      </c>
      <c r="D84">
        <v>60011</v>
      </c>
      <c r="E84" s="2" t="s">
        <v>13</v>
      </c>
      <c r="F84" s="4">
        <v>0.95</v>
      </c>
      <c r="J84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85" spans="1:10" x14ac:dyDescent="0.25">
      <c r="A85" s="1" t="s">
        <v>156</v>
      </c>
      <c r="B85" s="1" t="s">
        <v>183</v>
      </c>
      <c r="C85" s="1" t="s">
        <v>184</v>
      </c>
      <c r="D85">
        <v>60012</v>
      </c>
      <c r="E85" s="2" t="s">
        <v>13</v>
      </c>
      <c r="F85" s="4">
        <v>0.95</v>
      </c>
      <c r="J85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86" spans="1:10" x14ac:dyDescent="0.25">
      <c r="A86" s="1" t="s">
        <v>185</v>
      </c>
      <c r="B86" s="1" t="s">
        <v>186</v>
      </c>
      <c r="C86" s="1" t="s">
        <v>187</v>
      </c>
      <c r="D86">
        <v>80000</v>
      </c>
      <c r="E86" s="2" t="s">
        <v>16</v>
      </c>
      <c r="F86" s="4">
        <v>0.89</v>
      </c>
      <c r="J86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87" spans="1:10" x14ac:dyDescent="0.25">
      <c r="A87" s="1" t="s">
        <v>185</v>
      </c>
      <c r="B87" s="1" t="s">
        <v>188</v>
      </c>
      <c r="C87" s="1" t="s">
        <v>189</v>
      </c>
      <c r="D87">
        <v>80006</v>
      </c>
      <c r="E87" s="2" t="s">
        <v>13</v>
      </c>
      <c r="F87" s="4">
        <v>0.9</v>
      </c>
      <c r="J87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88" spans="1:10" x14ac:dyDescent="0.25">
      <c r="A88" s="1" t="s">
        <v>185</v>
      </c>
      <c r="B88" s="1" t="s">
        <v>190</v>
      </c>
      <c r="C88" s="1" t="s">
        <v>191</v>
      </c>
      <c r="D88">
        <v>80012</v>
      </c>
      <c r="E88" s="2" t="s">
        <v>13</v>
      </c>
      <c r="F88" s="4">
        <v>0.85</v>
      </c>
      <c r="J88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89" spans="1:10" x14ac:dyDescent="0.25">
      <c r="A89" s="1" t="s">
        <v>185</v>
      </c>
      <c r="B89" s="1" t="s">
        <v>192</v>
      </c>
      <c r="C89" s="1" t="s">
        <v>193</v>
      </c>
      <c r="D89">
        <v>80009</v>
      </c>
      <c r="E89" s="2" t="s">
        <v>13</v>
      </c>
      <c r="F89" s="4">
        <v>0.85</v>
      </c>
      <c r="J89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90" spans="1:10" x14ac:dyDescent="0.25">
      <c r="A90" s="1" t="s">
        <v>185</v>
      </c>
      <c r="B90" s="1" t="s">
        <v>194</v>
      </c>
      <c r="C90" s="1" t="s">
        <v>195</v>
      </c>
      <c r="D90">
        <v>80007</v>
      </c>
      <c r="E90" s="2" t="s">
        <v>13</v>
      </c>
      <c r="F90" s="4">
        <v>0.95</v>
      </c>
      <c r="J90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91" spans="1:10" x14ac:dyDescent="0.25">
      <c r="A91" s="1" t="s">
        <v>185</v>
      </c>
      <c r="B91" s="1" t="s">
        <v>196</v>
      </c>
      <c r="C91" s="1" t="s">
        <v>197</v>
      </c>
      <c r="D91">
        <v>80010</v>
      </c>
      <c r="E91" s="2" t="s">
        <v>13</v>
      </c>
      <c r="F91" s="4">
        <v>0.95</v>
      </c>
      <c r="J91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92" spans="1:10" x14ac:dyDescent="0.25">
      <c r="A92" s="1" t="s">
        <v>185</v>
      </c>
      <c r="B92" s="1" t="s">
        <v>198</v>
      </c>
      <c r="C92" s="1" t="s">
        <v>199</v>
      </c>
      <c r="D92">
        <v>80013</v>
      </c>
      <c r="E92" s="2" t="s">
        <v>13</v>
      </c>
      <c r="F92" s="4">
        <v>0.95</v>
      </c>
      <c r="J92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93" spans="1:10" x14ac:dyDescent="0.25">
      <c r="A93" s="1" t="s">
        <v>185</v>
      </c>
      <c r="B93" s="1" t="s">
        <v>200</v>
      </c>
      <c r="C93" s="1" t="s">
        <v>201</v>
      </c>
      <c r="D93">
        <v>80011</v>
      </c>
      <c r="E93" s="2" t="s">
        <v>13</v>
      </c>
      <c r="F93" s="4">
        <v>0.85</v>
      </c>
      <c r="J93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94" spans="1:10" x14ac:dyDescent="0.25">
      <c r="A94" s="1" t="s">
        <v>185</v>
      </c>
      <c r="B94" s="1" t="s">
        <v>202</v>
      </c>
      <c r="C94" s="1" t="s">
        <v>203</v>
      </c>
      <c r="D94">
        <v>80008</v>
      </c>
      <c r="E94" s="2" t="s">
        <v>13</v>
      </c>
      <c r="F94" s="4">
        <v>0.9</v>
      </c>
      <c r="J94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95" spans="1:10" x14ac:dyDescent="0.25">
      <c r="A95" s="1" t="s">
        <v>185</v>
      </c>
      <c r="B95" s="1" t="s">
        <v>204</v>
      </c>
      <c r="C95" s="1" t="s">
        <v>205</v>
      </c>
      <c r="D95">
        <v>80004</v>
      </c>
      <c r="E95" s="2" t="s">
        <v>13</v>
      </c>
      <c r="F95" s="4">
        <v>0.85</v>
      </c>
      <c r="J95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96" spans="1:10" x14ac:dyDescent="0.25">
      <c r="A96" s="1" t="s">
        <v>185</v>
      </c>
      <c r="B96" s="1" t="s">
        <v>206</v>
      </c>
      <c r="C96" s="1" t="s">
        <v>207</v>
      </c>
      <c r="D96">
        <v>80001</v>
      </c>
      <c r="E96" s="2" t="s">
        <v>13</v>
      </c>
      <c r="F96" s="4">
        <v>0.9</v>
      </c>
      <c r="J96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97" spans="1:10" x14ac:dyDescent="0.25">
      <c r="A97" s="1" t="s">
        <v>185</v>
      </c>
      <c r="B97" s="1" t="s">
        <v>208</v>
      </c>
      <c r="C97" s="1" t="s">
        <v>209</v>
      </c>
      <c r="D97">
        <v>80005</v>
      </c>
      <c r="E97" s="2" t="s">
        <v>13</v>
      </c>
      <c r="F97" s="4">
        <v>0.95</v>
      </c>
      <c r="J97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98" spans="1:10" x14ac:dyDescent="0.25">
      <c r="A98" s="1" t="s">
        <v>185</v>
      </c>
      <c r="B98" s="1" t="s">
        <v>210</v>
      </c>
      <c r="C98" s="1" t="s">
        <v>211</v>
      </c>
      <c r="D98">
        <v>80002</v>
      </c>
      <c r="E98" s="2" t="s">
        <v>13</v>
      </c>
      <c r="F98" s="4">
        <v>0.95</v>
      </c>
      <c r="J98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99" spans="1:10" x14ac:dyDescent="0.25">
      <c r="A99" s="1" t="s">
        <v>185</v>
      </c>
      <c r="B99" s="1" t="s">
        <v>212</v>
      </c>
      <c r="C99" s="1" t="s">
        <v>213</v>
      </c>
      <c r="D99">
        <v>80003</v>
      </c>
      <c r="E99" s="2" t="s">
        <v>13</v>
      </c>
      <c r="F99" s="4">
        <v>0.9</v>
      </c>
      <c r="J99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00" spans="1:10" ht="25.5" x14ac:dyDescent="0.25">
      <c r="A100" s="1" t="s">
        <v>185</v>
      </c>
      <c r="B100" s="1" t="s">
        <v>214</v>
      </c>
      <c r="C100" s="1" t="s">
        <v>215</v>
      </c>
      <c r="D100">
        <v>80014</v>
      </c>
      <c r="E100" s="2" t="s">
        <v>13</v>
      </c>
      <c r="F100" s="4">
        <v>0.85</v>
      </c>
      <c r="J100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01" spans="1:10" x14ac:dyDescent="0.25">
      <c r="A101" s="1" t="s">
        <v>216</v>
      </c>
      <c r="B101" s="1" t="s">
        <v>217</v>
      </c>
      <c r="C101" s="1" t="s">
        <v>218</v>
      </c>
      <c r="D101">
        <v>90000</v>
      </c>
      <c r="E101" s="2" t="s">
        <v>16</v>
      </c>
      <c r="F101" s="4">
        <v>0.86</v>
      </c>
      <c r="J101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02" spans="1:10" x14ac:dyDescent="0.25">
      <c r="A102" s="1" t="s">
        <v>216</v>
      </c>
      <c r="B102" s="1" t="s">
        <v>219</v>
      </c>
      <c r="C102" s="1" t="s">
        <v>220</v>
      </c>
      <c r="D102">
        <v>90003</v>
      </c>
      <c r="E102" s="2" t="s">
        <v>13</v>
      </c>
      <c r="F102" s="4">
        <v>0.85</v>
      </c>
      <c r="J102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03" spans="1:10" x14ac:dyDescent="0.25">
      <c r="A103" s="1" t="s">
        <v>216</v>
      </c>
      <c r="B103" s="1" t="s">
        <v>221</v>
      </c>
      <c r="C103" s="1" t="s">
        <v>222</v>
      </c>
      <c r="D103">
        <v>90009</v>
      </c>
      <c r="E103" s="2" t="s">
        <v>13</v>
      </c>
      <c r="F103" s="4">
        <v>0.85</v>
      </c>
      <c r="J103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04" spans="1:10" x14ac:dyDescent="0.25">
      <c r="A104" s="1" t="s">
        <v>216</v>
      </c>
      <c r="B104" s="1" t="s">
        <v>223</v>
      </c>
      <c r="C104" s="1" t="s">
        <v>224</v>
      </c>
      <c r="D104">
        <v>90002</v>
      </c>
      <c r="E104" s="2" t="s">
        <v>13</v>
      </c>
      <c r="F104" s="4">
        <v>0.95</v>
      </c>
      <c r="J104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05" spans="1:10" x14ac:dyDescent="0.25">
      <c r="A105" s="1" t="s">
        <v>216</v>
      </c>
      <c r="B105" s="1" t="s">
        <v>225</v>
      </c>
      <c r="C105" s="1" t="s">
        <v>226</v>
      </c>
      <c r="D105">
        <v>90001</v>
      </c>
      <c r="E105" s="2" t="s">
        <v>13</v>
      </c>
      <c r="F105" s="4">
        <v>0.85</v>
      </c>
      <c r="J105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06" spans="1:10" x14ac:dyDescent="0.25">
      <c r="A106" s="1" t="s">
        <v>216</v>
      </c>
      <c r="B106" s="1" t="s">
        <v>227</v>
      </c>
      <c r="C106" s="1" t="s">
        <v>228</v>
      </c>
      <c r="D106">
        <v>90006</v>
      </c>
      <c r="E106" s="2" t="s">
        <v>13</v>
      </c>
      <c r="F106" s="4">
        <v>0.85</v>
      </c>
      <c r="J106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07" spans="1:10" x14ac:dyDescent="0.25">
      <c r="A107" s="1" t="s">
        <v>216</v>
      </c>
      <c r="B107" s="1" t="s">
        <v>229</v>
      </c>
      <c r="C107" s="1" t="s">
        <v>230</v>
      </c>
      <c r="D107">
        <v>90007</v>
      </c>
      <c r="E107" s="2" t="s">
        <v>13</v>
      </c>
      <c r="F107" s="4">
        <v>0.85</v>
      </c>
      <c r="J107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08" spans="1:10" x14ac:dyDescent="0.25">
      <c r="A108" s="1" t="s">
        <v>216</v>
      </c>
      <c r="B108" s="1" t="s">
        <v>231</v>
      </c>
      <c r="C108" s="1" t="s">
        <v>232</v>
      </c>
      <c r="D108">
        <v>90004</v>
      </c>
      <c r="E108" s="2" t="s">
        <v>13</v>
      </c>
      <c r="F108" s="4">
        <v>0.85</v>
      </c>
      <c r="J108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09" spans="1:10" x14ac:dyDescent="0.25">
      <c r="A109" s="1" t="s">
        <v>216</v>
      </c>
      <c r="B109" s="1" t="s">
        <v>233</v>
      </c>
      <c r="C109" s="1" t="s">
        <v>234</v>
      </c>
      <c r="D109">
        <v>90005</v>
      </c>
      <c r="E109" s="2" t="s">
        <v>13</v>
      </c>
      <c r="F109" s="4">
        <v>0.85</v>
      </c>
      <c r="J109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10" spans="1:10" x14ac:dyDescent="0.25">
      <c r="A110" s="1" t="s">
        <v>235</v>
      </c>
      <c r="B110" s="1" t="s">
        <v>236</v>
      </c>
      <c r="C110" s="1" t="s">
        <v>237</v>
      </c>
      <c r="D110">
        <v>100000</v>
      </c>
      <c r="E110" s="2" t="s">
        <v>16</v>
      </c>
      <c r="F110" s="4">
        <v>0.89</v>
      </c>
      <c r="J110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11" spans="1:10" x14ac:dyDescent="0.25">
      <c r="A111" s="1" t="s">
        <v>235</v>
      </c>
      <c r="B111" s="1" t="s">
        <v>238</v>
      </c>
      <c r="C111" s="1" t="s">
        <v>239</v>
      </c>
      <c r="D111">
        <v>100009</v>
      </c>
      <c r="E111" s="2" t="s">
        <v>13</v>
      </c>
      <c r="F111" s="4">
        <v>0.85</v>
      </c>
      <c r="J111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12" spans="1:10" x14ac:dyDescent="0.25">
      <c r="A112" s="1" t="s">
        <v>235</v>
      </c>
      <c r="B112" s="1" t="s">
        <v>240</v>
      </c>
      <c r="C112" s="1" t="s">
        <v>241</v>
      </c>
      <c r="D112">
        <v>100008</v>
      </c>
      <c r="E112" s="2" t="s">
        <v>13</v>
      </c>
      <c r="F112" s="4">
        <v>0.9</v>
      </c>
      <c r="J112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13" spans="1:10" x14ac:dyDescent="0.25">
      <c r="A113" s="1" t="s">
        <v>235</v>
      </c>
      <c r="B113" s="1" t="s">
        <v>242</v>
      </c>
      <c r="C113" s="1" t="s">
        <v>243</v>
      </c>
      <c r="D113">
        <v>100003</v>
      </c>
      <c r="E113" s="2" t="s">
        <v>13</v>
      </c>
      <c r="F113" s="4">
        <v>0.85</v>
      </c>
      <c r="J113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14" spans="1:10" x14ac:dyDescent="0.25">
      <c r="A114" s="1" t="s">
        <v>235</v>
      </c>
      <c r="B114" s="1" t="s">
        <v>244</v>
      </c>
      <c r="C114" s="1" t="s">
        <v>245</v>
      </c>
      <c r="D114">
        <v>100010</v>
      </c>
      <c r="E114" s="2" t="s">
        <v>13</v>
      </c>
      <c r="F114" s="4">
        <v>0.85</v>
      </c>
      <c r="J114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15" spans="1:10" x14ac:dyDescent="0.25">
      <c r="A115" s="1" t="s">
        <v>235</v>
      </c>
      <c r="B115" s="1" t="s">
        <v>246</v>
      </c>
      <c r="C115" s="1" t="s">
        <v>247</v>
      </c>
      <c r="D115">
        <v>100007</v>
      </c>
      <c r="E115" s="2" t="s">
        <v>13</v>
      </c>
      <c r="F115" s="4">
        <v>0.85</v>
      </c>
      <c r="J115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16" spans="1:10" x14ac:dyDescent="0.25">
      <c r="A116" s="1" t="s">
        <v>235</v>
      </c>
      <c r="B116" s="1" t="s">
        <v>248</v>
      </c>
      <c r="C116" s="1" t="s">
        <v>249</v>
      </c>
      <c r="D116">
        <v>100011</v>
      </c>
      <c r="E116" s="2" t="s">
        <v>13</v>
      </c>
      <c r="F116" s="4">
        <v>0.85</v>
      </c>
      <c r="J116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17" spans="1:10" x14ac:dyDescent="0.25">
      <c r="A117" s="1" t="s">
        <v>235</v>
      </c>
      <c r="B117" s="1" t="s">
        <v>250</v>
      </c>
      <c r="C117" s="1" t="s">
        <v>251</v>
      </c>
      <c r="D117">
        <v>100006</v>
      </c>
      <c r="E117" s="2" t="s">
        <v>13</v>
      </c>
      <c r="F117" s="4">
        <v>0.85</v>
      </c>
      <c r="J117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18" spans="1:10" x14ac:dyDescent="0.25">
      <c r="A118" s="1" t="s">
        <v>235</v>
      </c>
      <c r="B118" s="1" t="s">
        <v>252</v>
      </c>
      <c r="C118" s="1" t="s">
        <v>253</v>
      </c>
      <c r="D118">
        <v>100002</v>
      </c>
      <c r="E118" s="2" t="s">
        <v>13</v>
      </c>
      <c r="F118" s="4">
        <v>0.95</v>
      </c>
      <c r="J118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19" spans="1:10" x14ac:dyDescent="0.25">
      <c r="A119" s="1" t="s">
        <v>235</v>
      </c>
      <c r="B119" s="1" t="s">
        <v>254</v>
      </c>
      <c r="C119" s="1" t="s">
        <v>255</v>
      </c>
      <c r="D119">
        <v>100004</v>
      </c>
      <c r="E119" s="2" t="s">
        <v>13</v>
      </c>
      <c r="F119" s="4">
        <v>0.95</v>
      </c>
      <c r="J119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20" spans="1:10" x14ac:dyDescent="0.25">
      <c r="A120" s="1" t="s">
        <v>235</v>
      </c>
      <c r="B120" s="1" t="s">
        <v>256</v>
      </c>
      <c r="C120" s="1" t="s">
        <v>257</v>
      </c>
      <c r="D120">
        <v>100005</v>
      </c>
      <c r="E120" s="2" t="s">
        <v>13</v>
      </c>
      <c r="F120" s="4">
        <v>0.95</v>
      </c>
      <c r="J120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21" spans="1:10" x14ac:dyDescent="0.25">
      <c r="A121" s="1" t="s">
        <v>235</v>
      </c>
      <c r="B121" s="1" t="s">
        <v>258</v>
      </c>
      <c r="C121" s="1" t="s">
        <v>259</v>
      </c>
      <c r="D121">
        <v>100001</v>
      </c>
      <c r="E121" s="2" t="s">
        <v>13</v>
      </c>
      <c r="F121" s="4">
        <v>0.9</v>
      </c>
      <c r="J121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22" spans="1:10" x14ac:dyDescent="0.25">
      <c r="A122" s="1" t="s">
        <v>260</v>
      </c>
      <c r="B122" s="1" t="s">
        <v>261</v>
      </c>
      <c r="C122" s="1" t="s">
        <v>262</v>
      </c>
      <c r="D122">
        <v>110000</v>
      </c>
      <c r="E122" s="2" t="s">
        <v>16</v>
      </c>
      <c r="F122" s="4">
        <v>0.91</v>
      </c>
      <c r="J122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23" spans="1:10" x14ac:dyDescent="0.25">
      <c r="A123" s="1" t="s">
        <v>260</v>
      </c>
      <c r="B123" s="1" t="s">
        <v>261</v>
      </c>
      <c r="C123" s="1" t="s">
        <v>263</v>
      </c>
      <c r="D123">
        <v>110001</v>
      </c>
      <c r="E123" s="2" t="s">
        <v>33</v>
      </c>
      <c r="F123" s="4">
        <v>0.9</v>
      </c>
      <c r="J123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24" spans="1:10" x14ac:dyDescent="0.25">
      <c r="A124" s="1" t="s">
        <v>260</v>
      </c>
      <c r="B124" s="1" t="s">
        <v>264</v>
      </c>
      <c r="C124" s="1" t="s">
        <v>265</v>
      </c>
      <c r="D124">
        <v>110002</v>
      </c>
      <c r="E124" s="2" t="s">
        <v>13</v>
      </c>
      <c r="F124" s="4">
        <v>0.9</v>
      </c>
      <c r="J124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25" spans="1:10" x14ac:dyDescent="0.25">
      <c r="A125" s="1" t="s">
        <v>260</v>
      </c>
      <c r="B125" s="1" t="s">
        <v>266</v>
      </c>
      <c r="C125" s="1" t="s">
        <v>267</v>
      </c>
      <c r="D125">
        <v>110003</v>
      </c>
      <c r="E125" s="2" t="s">
        <v>13</v>
      </c>
      <c r="F125" s="4">
        <v>0.95</v>
      </c>
      <c r="J125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26" spans="1:10" x14ac:dyDescent="0.25">
      <c r="A126" s="1" t="s">
        <v>260</v>
      </c>
      <c r="B126" s="1" t="s">
        <v>268</v>
      </c>
      <c r="C126" s="1" t="s">
        <v>269</v>
      </c>
      <c r="D126">
        <v>110005</v>
      </c>
      <c r="E126" s="2" t="s">
        <v>13</v>
      </c>
      <c r="F126" s="4">
        <v>0.9</v>
      </c>
      <c r="J126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27" spans="1:10" x14ac:dyDescent="0.25">
      <c r="A127" s="1" t="s">
        <v>260</v>
      </c>
      <c r="B127" s="1" t="s">
        <v>270</v>
      </c>
      <c r="C127" s="1" t="s">
        <v>271</v>
      </c>
      <c r="D127">
        <v>110004</v>
      </c>
      <c r="E127" s="2" t="s">
        <v>13</v>
      </c>
      <c r="F127" s="4">
        <v>0.95</v>
      </c>
      <c r="J127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28" spans="1:10" x14ac:dyDescent="0.25">
      <c r="A128" s="1" t="s">
        <v>272</v>
      </c>
      <c r="B128" s="1" t="s">
        <v>273</v>
      </c>
      <c r="C128" s="1" t="s">
        <v>274</v>
      </c>
      <c r="D128">
        <v>120000</v>
      </c>
      <c r="E128" s="2" t="s">
        <v>16</v>
      </c>
      <c r="F128" s="4">
        <v>0.9</v>
      </c>
      <c r="J128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29" spans="1:10" x14ac:dyDescent="0.25">
      <c r="A129" s="1" t="s">
        <v>272</v>
      </c>
      <c r="B129" s="1" t="s">
        <v>275</v>
      </c>
      <c r="C129" s="1" t="s">
        <v>276</v>
      </c>
      <c r="D129">
        <v>120008</v>
      </c>
      <c r="E129" s="2" t="s">
        <v>13</v>
      </c>
      <c r="F129" s="4">
        <v>0.8</v>
      </c>
      <c r="J129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30" spans="1:10" x14ac:dyDescent="0.25">
      <c r="A130" s="1" t="s">
        <v>272</v>
      </c>
      <c r="B130" s="1" t="s">
        <v>277</v>
      </c>
      <c r="C130" s="1" t="s">
        <v>278</v>
      </c>
      <c r="D130">
        <v>120007</v>
      </c>
      <c r="E130" s="2" t="s">
        <v>13</v>
      </c>
      <c r="F130" s="4">
        <v>0.95</v>
      </c>
      <c r="J130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31" spans="1:10" x14ac:dyDescent="0.25">
      <c r="A131" s="1" t="s">
        <v>272</v>
      </c>
      <c r="B131" s="1" t="s">
        <v>277</v>
      </c>
      <c r="C131" s="1" t="s">
        <v>279</v>
      </c>
      <c r="D131">
        <v>120014</v>
      </c>
      <c r="E131" s="2" t="s">
        <v>33</v>
      </c>
      <c r="F131" s="4">
        <v>0.8</v>
      </c>
      <c r="J131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32" spans="1:10" x14ac:dyDescent="0.25">
      <c r="A132" s="1" t="s">
        <v>272</v>
      </c>
      <c r="B132" s="1" t="s">
        <v>280</v>
      </c>
      <c r="C132" s="1" t="s">
        <v>281</v>
      </c>
      <c r="D132">
        <v>120004</v>
      </c>
      <c r="E132" s="2" t="s">
        <v>13</v>
      </c>
      <c r="F132" s="4">
        <v>0.9</v>
      </c>
      <c r="J132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33" spans="1:10" x14ac:dyDescent="0.25">
      <c r="A133" s="1" t="s">
        <v>272</v>
      </c>
      <c r="B133" s="1" t="s">
        <v>282</v>
      </c>
      <c r="C133" s="1" t="s">
        <v>283</v>
      </c>
      <c r="D133">
        <v>120001</v>
      </c>
      <c r="E133" s="2" t="s">
        <v>13</v>
      </c>
      <c r="F133" s="4">
        <v>0.9</v>
      </c>
      <c r="J133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34" spans="1:10" x14ac:dyDescent="0.25">
      <c r="A134" s="1" t="s">
        <v>272</v>
      </c>
      <c r="B134" s="1" t="s">
        <v>284</v>
      </c>
      <c r="C134" s="1" t="s">
        <v>285</v>
      </c>
      <c r="D134">
        <v>120003</v>
      </c>
      <c r="E134" s="2" t="s">
        <v>13</v>
      </c>
      <c r="F134" s="4">
        <v>0.95</v>
      </c>
      <c r="J134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35" spans="1:10" x14ac:dyDescent="0.25">
      <c r="A135" s="1" t="s">
        <v>272</v>
      </c>
      <c r="B135" s="1" t="s">
        <v>286</v>
      </c>
      <c r="C135" s="1" t="s">
        <v>287</v>
      </c>
      <c r="D135">
        <v>120002</v>
      </c>
      <c r="E135" s="2" t="s">
        <v>13</v>
      </c>
      <c r="F135" s="4">
        <v>0.9</v>
      </c>
      <c r="J135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36" spans="1:10" x14ac:dyDescent="0.25">
      <c r="A136" s="1" t="s">
        <v>272</v>
      </c>
      <c r="B136" s="1" t="s">
        <v>288</v>
      </c>
      <c r="C136" s="1" t="s">
        <v>289</v>
      </c>
      <c r="D136">
        <v>120005</v>
      </c>
      <c r="E136" s="2" t="s">
        <v>13</v>
      </c>
      <c r="F136" s="4">
        <v>0.95</v>
      </c>
      <c r="J136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37" spans="1:10" x14ac:dyDescent="0.25">
      <c r="A137" s="1" t="s">
        <v>272</v>
      </c>
      <c r="B137" s="1" t="s">
        <v>290</v>
      </c>
      <c r="C137" s="1" t="s">
        <v>291</v>
      </c>
      <c r="D137">
        <v>120009</v>
      </c>
      <c r="E137" s="2" t="s">
        <v>13</v>
      </c>
      <c r="F137" s="4">
        <v>0.95</v>
      </c>
      <c r="J137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38" spans="1:10" x14ac:dyDescent="0.25">
      <c r="A138" s="1" t="s">
        <v>272</v>
      </c>
      <c r="B138" s="1" t="s">
        <v>292</v>
      </c>
      <c r="C138" s="1" t="s">
        <v>293</v>
      </c>
      <c r="D138">
        <v>120006</v>
      </c>
      <c r="E138" s="2" t="s">
        <v>13</v>
      </c>
      <c r="F138" s="4">
        <v>0.95</v>
      </c>
      <c r="J138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39" spans="1:10" x14ac:dyDescent="0.25">
      <c r="A139" s="1" t="s">
        <v>272</v>
      </c>
      <c r="B139" s="1" t="s">
        <v>294</v>
      </c>
      <c r="C139" s="1" t="s">
        <v>295</v>
      </c>
      <c r="D139">
        <v>120011</v>
      </c>
      <c r="E139" s="2" t="s">
        <v>13</v>
      </c>
      <c r="F139" s="4">
        <v>0.9</v>
      </c>
      <c r="J139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40" spans="1:10" x14ac:dyDescent="0.25">
      <c r="A140" s="1" t="s">
        <v>272</v>
      </c>
      <c r="B140" s="1" t="s">
        <v>296</v>
      </c>
      <c r="C140" s="1" t="s">
        <v>297</v>
      </c>
      <c r="D140">
        <v>120010</v>
      </c>
      <c r="E140" s="2" t="s">
        <v>13</v>
      </c>
      <c r="F140" s="4">
        <v>0.85</v>
      </c>
      <c r="J140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41" spans="1:10" x14ac:dyDescent="0.25">
      <c r="A141" s="1" t="s">
        <v>272</v>
      </c>
      <c r="B141" s="1" t="s">
        <v>298</v>
      </c>
      <c r="C141" s="1" t="s">
        <v>299</v>
      </c>
      <c r="D141">
        <v>120012</v>
      </c>
      <c r="E141" s="2" t="s">
        <v>13</v>
      </c>
      <c r="F141" s="4">
        <v>0.85</v>
      </c>
      <c r="J141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42" spans="1:10" x14ac:dyDescent="0.25">
      <c r="A142" s="1" t="s">
        <v>300</v>
      </c>
      <c r="B142" s="1" t="s">
        <v>301</v>
      </c>
      <c r="C142" s="1" t="s">
        <v>302</v>
      </c>
      <c r="D142">
        <v>130000</v>
      </c>
      <c r="E142" s="2" t="s">
        <v>91</v>
      </c>
      <c r="F142" s="4">
        <v>0.87</v>
      </c>
      <c r="J142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43" spans="1:10" x14ac:dyDescent="0.25">
      <c r="A143" s="1" t="s">
        <v>300</v>
      </c>
      <c r="B143" s="1" t="s">
        <v>303</v>
      </c>
      <c r="C143" s="1" t="s">
        <v>304</v>
      </c>
      <c r="D143">
        <v>130005</v>
      </c>
      <c r="E143" s="2" t="s">
        <v>13</v>
      </c>
      <c r="F143" s="4">
        <v>0.9</v>
      </c>
      <c r="J143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44" spans="1:10" x14ac:dyDescent="0.25">
      <c r="A144" s="1" t="s">
        <v>300</v>
      </c>
      <c r="B144" s="1" t="s">
        <v>305</v>
      </c>
      <c r="C144" s="1" t="s">
        <v>306</v>
      </c>
      <c r="D144">
        <v>130008</v>
      </c>
      <c r="E144" s="2" t="s">
        <v>13</v>
      </c>
      <c r="F144" s="4">
        <v>0.9</v>
      </c>
      <c r="J144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45" spans="1:10" x14ac:dyDescent="0.25">
      <c r="A145" s="1" t="s">
        <v>300</v>
      </c>
      <c r="B145" s="1" t="s">
        <v>307</v>
      </c>
      <c r="C145" s="1" t="s">
        <v>308</v>
      </c>
      <c r="D145">
        <v>130003</v>
      </c>
      <c r="E145" s="2" t="s">
        <v>13</v>
      </c>
      <c r="F145" s="4">
        <v>0.9</v>
      </c>
      <c r="J145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46" spans="1:10" x14ac:dyDescent="0.25">
      <c r="A146" s="1" t="s">
        <v>300</v>
      </c>
      <c r="B146" s="1" t="s">
        <v>309</v>
      </c>
      <c r="C146" s="1" t="s">
        <v>310</v>
      </c>
      <c r="D146">
        <v>130012</v>
      </c>
      <c r="E146" s="2" t="s">
        <v>13</v>
      </c>
      <c r="F146" s="4">
        <v>0.85</v>
      </c>
      <c r="J146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47" spans="1:10" x14ac:dyDescent="0.25">
      <c r="A147" s="1" t="s">
        <v>300</v>
      </c>
      <c r="B147" s="1" t="s">
        <v>311</v>
      </c>
      <c r="C147" s="1" t="s">
        <v>312</v>
      </c>
      <c r="D147">
        <v>130007</v>
      </c>
      <c r="E147" s="2" t="s">
        <v>13</v>
      </c>
      <c r="F147" s="4">
        <v>0.85</v>
      </c>
      <c r="J147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48" spans="1:10" x14ac:dyDescent="0.25">
      <c r="A148" s="1" t="s">
        <v>300</v>
      </c>
      <c r="B148" s="1" t="s">
        <v>313</v>
      </c>
      <c r="C148" s="1" t="s">
        <v>314</v>
      </c>
      <c r="D148">
        <v>130011</v>
      </c>
      <c r="E148" s="2" t="s">
        <v>13</v>
      </c>
      <c r="F148" s="4">
        <v>0.85</v>
      </c>
      <c r="J148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49" spans="1:10" x14ac:dyDescent="0.25">
      <c r="A149" s="1" t="s">
        <v>300</v>
      </c>
      <c r="B149" s="1" t="s">
        <v>315</v>
      </c>
      <c r="C149" s="1" t="s">
        <v>316</v>
      </c>
      <c r="D149">
        <v>130010</v>
      </c>
      <c r="E149" s="2" t="s">
        <v>13</v>
      </c>
      <c r="F149" s="4">
        <v>0.85</v>
      </c>
      <c r="J149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50" spans="1:10" x14ac:dyDescent="0.25">
      <c r="A150" s="1" t="s">
        <v>300</v>
      </c>
      <c r="B150" s="1" t="s">
        <v>317</v>
      </c>
      <c r="C150" s="1" t="s">
        <v>318</v>
      </c>
      <c r="D150">
        <v>130009</v>
      </c>
      <c r="E150" s="2" t="s">
        <v>13</v>
      </c>
      <c r="F150" s="4">
        <v>0.85</v>
      </c>
      <c r="J150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51" spans="1:10" x14ac:dyDescent="0.25">
      <c r="A151" s="1" t="s">
        <v>300</v>
      </c>
      <c r="B151" s="1" t="s">
        <v>319</v>
      </c>
      <c r="C151" s="1" t="s">
        <v>320</v>
      </c>
      <c r="D151">
        <v>130004</v>
      </c>
      <c r="E151" s="2" t="s">
        <v>13</v>
      </c>
      <c r="F151" s="4">
        <v>0.95</v>
      </c>
      <c r="J151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52" spans="1:10" x14ac:dyDescent="0.25">
      <c r="A152" s="1" t="s">
        <v>300</v>
      </c>
      <c r="B152" s="1" t="s">
        <v>321</v>
      </c>
      <c r="C152" s="1" t="s">
        <v>322</v>
      </c>
      <c r="D152">
        <v>130006</v>
      </c>
      <c r="E152" s="2" t="s">
        <v>13</v>
      </c>
      <c r="F152" s="4">
        <v>0.85</v>
      </c>
      <c r="J152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53" spans="1:10" x14ac:dyDescent="0.25">
      <c r="A153" s="1" t="s">
        <v>300</v>
      </c>
      <c r="B153" s="1" t="s">
        <v>323</v>
      </c>
      <c r="C153" s="1" t="s">
        <v>324</v>
      </c>
      <c r="D153">
        <v>130002</v>
      </c>
      <c r="E153" s="2" t="s">
        <v>13</v>
      </c>
      <c r="F153" s="4">
        <v>0.9</v>
      </c>
      <c r="J153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54" spans="1:10" x14ac:dyDescent="0.25">
      <c r="A154" s="1" t="s">
        <v>300</v>
      </c>
      <c r="B154" s="1" t="s">
        <v>325</v>
      </c>
      <c r="C154" s="1" t="s">
        <v>326</v>
      </c>
      <c r="D154">
        <v>130014</v>
      </c>
      <c r="E154" s="2" t="s">
        <v>13</v>
      </c>
      <c r="F154" s="4">
        <v>0.9</v>
      </c>
      <c r="J154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55" spans="1:10" x14ac:dyDescent="0.25">
      <c r="A155" s="1" t="s">
        <v>300</v>
      </c>
      <c r="B155" s="1" t="s">
        <v>327</v>
      </c>
      <c r="C155" s="1" t="s">
        <v>328</v>
      </c>
      <c r="D155">
        <v>130015</v>
      </c>
      <c r="E155" s="2" t="s">
        <v>13</v>
      </c>
      <c r="F155" s="4">
        <v>0.9</v>
      </c>
      <c r="J155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56" spans="1:10" x14ac:dyDescent="0.25">
      <c r="A156" s="1" t="s">
        <v>300</v>
      </c>
      <c r="B156" s="1" t="s">
        <v>329</v>
      </c>
      <c r="C156" s="1" t="s">
        <v>330</v>
      </c>
      <c r="D156">
        <v>130016</v>
      </c>
      <c r="E156" s="2" t="s">
        <v>13</v>
      </c>
      <c r="F156" s="4">
        <v>0.95</v>
      </c>
      <c r="J156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57" spans="1:10" x14ac:dyDescent="0.25">
      <c r="A157" s="1" t="s">
        <v>300</v>
      </c>
      <c r="B157" s="1" t="s">
        <v>331</v>
      </c>
      <c r="C157" s="1" t="s">
        <v>332</v>
      </c>
      <c r="D157">
        <v>130017</v>
      </c>
      <c r="E157" s="2" t="s">
        <v>13</v>
      </c>
      <c r="F157" s="4">
        <v>0.95</v>
      </c>
      <c r="J157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58" spans="1:10" x14ac:dyDescent="0.25">
      <c r="A158" s="1" t="s">
        <v>333</v>
      </c>
      <c r="B158" s="1" t="s">
        <v>334</v>
      </c>
      <c r="C158" s="1" t="s">
        <v>335</v>
      </c>
      <c r="D158">
        <v>140001</v>
      </c>
      <c r="E158" s="2" t="s">
        <v>13</v>
      </c>
      <c r="F158" s="4">
        <v>0.9</v>
      </c>
      <c r="J158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59" spans="1:10" x14ac:dyDescent="0.25">
      <c r="A159" s="1" t="s">
        <v>333</v>
      </c>
      <c r="B159" s="1" t="s">
        <v>336</v>
      </c>
      <c r="C159" s="1" t="s">
        <v>337</v>
      </c>
      <c r="D159">
        <v>140003</v>
      </c>
      <c r="E159" s="2" t="s">
        <v>13</v>
      </c>
      <c r="F159" s="4">
        <v>0.9</v>
      </c>
      <c r="J159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60" spans="1:10" x14ac:dyDescent="0.25">
      <c r="A160" s="1" t="s">
        <v>333</v>
      </c>
      <c r="B160" s="1" t="s">
        <v>338</v>
      </c>
      <c r="C160" s="1" t="s">
        <v>339</v>
      </c>
      <c r="D160">
        <v>140002</v>
      </c>
      <c r="E160" s="2" t="s">
        <v>13</v>
      </c>
      <c r="F160" s="4">
        <v>0.85</v>
      </c>
      <c r="J160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61" spans="1:10" ht="25.5" x14ac:dyDescent="0.25">
      <c r="A161" s="1" t="s">
        <v>333</v>
      </c>
      <c r="B161" s="1" t="s">
        <v>340</v>
      </c>
      <c r="C161" s="1" t="s">
        <v>341</v>
      </c>
      <c r="D161">
        <v>140000</v>
      </c>
      <c r="E161" s="2" t="s">
        <v>91</v>
      </c>
      <c r="F161" s="4">
        <v>0.89</v>
      </c>
      <c r="J161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62" spans="1:10" x14ac:dyDescent="0.25">
      <c r="A162" s="1" t="s">
        <v>342</v>
      </c>
      <c r="B162" s="1" t="s">
        <v>343</v>
      </c>
      <c r="C162" s="1" t="s">
        <v>344</v>
      </c>
      <c r="D162">
        <v>160001</v>
      </c>
      <c r="E162" s="2" t="s">
        <v>33</v>
      </c>
      <c r="F162" s="4">
        <v>0.85</v>
      </c>
      <c r="J162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63" spans="1:10" x14ac:dyDescent="0.25">
      <c r="A163" s="1" t="s">
        <v>342</v>
      </c>
      <c r="B163" s="1" t="s">
        <v>343</v>
      </c>
      <c r="C163" s="1" t="s">
        <v>345</v>
      </c>
      <c r="D163">
        <v>160000</v>
      </c>
      <c r="E163" s="2" t="s">
        <v>16</v>
      </c>
      <c r="F163" s="4">
        <v>0.84</v>
      </c>
      <c r="J163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64" spans="1:10" ht="25.5" x14ac:dyDescent="0.25">
      <c r="A164" s="1" t="s">
        <v>342</v>
      </c>
      <c r="B164" s="1" t="s">
        <v>346</v>
      </c>
      <c r="C164" s="1" t="s">
        <v>347</v>
      </c>
      <c r="D164">
        <v>160002</v>
      </c>
      <c r="E164" s="2" t="s">
        <v>13</v>
      </c>
      <c r="F164" s="4">
        <v>0.85</v>
      </c>
      <c r="J164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65" spans="1:10" x14ac:dyDescent="0.25">
      <c r="A165" s="1" t="s">
        <v>342</v>
      </c>
      <c r="B165" s="1" t="s">
        <v>348</v>
      </c>
      <c r="C165" s="1" t="s">
        <v>349</v>
      </c>
      <c r="D165">
        <v>160007</v>
      </c>
      <c r="E165" s="2" t="s">
        <v>13</v>
      </c>
      <c r="F165" s="4">
        <v>0.85</v>
      </c>
      <c r="J165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66" spans="1:10" ht="25.5" x14ac:dyDescent="0.25">
      <c r="A166" s="1" t="s">
        <v>342</v>
      </c>
      <c r="B166" s="1" t="s">
        <v>350</v>
      </c>
      <c r="C166" s="1" t="s">
        <v>351</v>
      </c>
      <c r="D166">
        <v>160005</v>
      </c>
      <c r="E166" s="2" t="s">
        <v>13</v>
      </c>
      <c r="F166" s="4">
        <v>0.85</v>
      </c>
      <c r="J166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67" spans="1:10" x14ac:dyDescent="0.25">
      <c r="A167" s="1" t="s">
        <v>342</v>
      </c>
      <c r="B167" s="1" t="s">
        <v>352</v>
      </c>
      <c r="C167" s="1" t="s">
        <v>353</v>
      </c>
      <c r="D167">
        <v>160006</v>
      </c>
      <c r="E167" s="2" t="s">
        <v>13</v>
      </c>
      <c r="F167" s="4">
        <v>0.85</v>
      </c>
      <c r="J167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68" spans="1:10" x14ac:dyDescent="0.25">
      <c r="A168" s="1" t="s">
        <v>342</v>
      </c>
      <c r="B168" s="1" t="s">
        <v>354</v>
      </c>
      <c r="C168" s="1" t="s">
        <v>355</v>
      </c>
      <c r="D168">
        <v>160004</v>
      </c>
      <c r="E168" s="2" t="s">
        <v>13</v>
      </c>
      <c r="F168" s="4">
        <v>0.8</v>
      </c>
      <c r="J168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69" spans="1:10" ht="25.5" x14ac:dyDescent="0.25">
      <c r="A169" s="1" t="s">
        <v>342</v>
      </c>
      <c r="B169" s="1" t="s">
        <v>356</v>
      </c>
      <c r="C169" s="1" t="s">
        <v>357</v>
      </c>
      <c r="D169">
        <v>160003</v>
      </c>
      <c r="E169" s="2" t="s">
        <v>13</v>
      </c>
      <c r="F169" s="4">
        <v>0.8</v>
      </c>
      <c r="J169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70" spans="1:10" x14ac:dyDescent="0.25">
      <c r="A170" s="1" t="s">
        <v>342</v>
      </c>
      <c r="B170" s="1" t="s">
        <v>358</v>
      </c>
      <c r="C170" s="1" t="s">
        <v>359</v>
      </c>
      <c r="D170">
        <v>160008</v>
      </c>
      <c r="E170" s="2" t="s">
        <v>13</v>
      </c>
      <c r="F170" s="4">
        <v>0.85</v>
      </c>
      <c r="J170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71" spans="1:10" x14ac:dyDescent="0.25">
      <c r="A171" s="1" t="s">
        <v>360</v>
      </c>
      <c r="B171" s="1" t="s">
        <v>361</v>
      </c>
      <c r="C171" s="1" t="s">
        <v>362</v>
      </c>
      <c r="D171">
        <v>170003</v>
      </c>
      <c r="E171" s="2" t="s">
        <v>33</v>
      </c>
      <c r="F171" s="4">
        <v>0.8</v>
      </c>
      <c r="J171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72" spans="1:10" x14ac:dyDescent="0.25">
      <c r="A172" s="1" t="s">
        <v>360</v>
      </c>
      <c r="B172" s="1" t="s">
        <v>361</v>
      </c>
      <c r="C172" s="1" t="s">
        <v>363</v>
      </c>
      <c r="D172">
        <v>170000</v>
      </c>
      <c r="E172" s="2" t="s">
        <v>16</v>
      </c>
      <c r="F172" s="4">
        <v>0.9</v>
      </c>
      <c r="J172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73" spans="1:10" x14ac:dyDescent="0.25">
      <c r="A173" s="1" t="s">
        <v>360</v>
      </c>
      <c r="B173" s="1" t="s">
        <v>361</v>
      </c>
      <c r="C173" s="1" t="s">
        <v>364</v>
      </c>
      <c r="D173">
        <v>170002</v>
      </c>
      <c r="E173" s="2" t="s">
        <v>33</v>
      </c>
      <c r="F173" s="4">
        <v>0.95</v>
      </c>
      <c r="J173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74" spans="1:10" x14ac:dyDescent="0.25">
      <c r="A174" s="1" t="s">
        <v>360</v>
      </c>
      <c r="B174" s="1" t="s">
        <v>361</v>
      </c>
      <c r="C174" s="1" t="s">
        <v>365</v>
      </c>
      <c r="D174">
        <v>170001</v>
      </c>
      <c r="E174" s="2" t="s">
        <v>33</v>
      </c>
      <c r="F174" s="4">
        <v>0.9</v>
      </c>
      <c r="J174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75" spans="1:10" x14ac:dyDescent="0.25">
      <c r="A175" s="1" t="s">
        <v>366</v>
      </c>
      <c r="B175" s="1" t="s">
        <v>367</v>
      </c>
      <c r="C175" s="1" t="s">
        <v>368</v>
      </c>
      <c r="D175">
        <v>180000</v>
      </c>
      <c r="E175" s="2" t="s">
        <v>91</v>
      </c>
      <c r="F175" s="4">
        <v>0.93</v>
      </c>
      <c r="J175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76" spans="1:10" ht="25.5" x14ac:dyDescent="0.25">
      <c r="A176" s="1" t="s">
        <v>366</v>
      </c>
      <c r="B176" s="1" t="s">
        <v>367</v>
      </c>
      <c r="C176" s="1" t="s">
        <v>369</v>
      </c>
      <c r="D176">
        <v>180005</v>
      </c>
      <c r="E176" s="2" t="s">
        <v>33</v>
      </c>
      <c r="F176" s="4">
        <v>0.95</v>
      </c>
      <c r="J176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77" spans="1:10" x14ac:dyDescent="0.25">
      <c r="A177" s="1" t="s">
        <v>366</v>
      </c>
      <c r="B177" s="1" t="s">
        <v>370</v>
      </c>
      <c r="C177" s="1" t="s">
        <v>371</v>
      </c>
      <c r="D177">
        <v>180003</v>
      </c>
      <c r="E177" s="2" t="s">
        <v>13</v>
      </c>
      <c r="F177" s="4">
        <v>0.95</v>
      </c>
      <c r="J177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78" spans="1:10" x14ac:dyDescent="0.25">
      <c r="A178" s="1" t="s">
        <v>366</v>
      </c>
      <c r="B178" s="1" t="s">
        <v>372</v>
      </c>
      <c r="C178" s="1" t="s">
        <v>373</v>
      </c>
      <c r="D178">
        <v>180001</v>
      </c>
      <c r="E178" s="2" t="s">
        <v>13</v>
      </c>
      <c r="F178" s="4">
        <v>0.9</v>
      </c>
      <c r="J178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79" spans="1:10" x14ac:dyDescent="0.25">
      <c r="A179" s="1" t="s">
        <v>366</v>
      </c>
      <c r="B179" s="1" t="s">
        <v>374</v>
      </c>
      <c r="C179" s="1" t="s">
        <v>375</v>
      </c>
      <c r="D179">
        <v>180002</v>
      </c>
      <c r="E179" s="2" t="s">
        <v>13</v>
      </c>
      <c r="F179" s="4">
        <v>0.95</v>
      </c>
      <c r="J179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80" spans="1:10" x14ac:dyDescent="0.25">
      <c r="A180" s="1" t="s">
        <v>376</v>
      </c>
      <c r="B180" s="1" t="s">
        <v>377</v>
      </c>
      <c r="C180" s="1" t="s">
        <v>378</v>
      </c>
      <c r="D180">
        <v>190000</v>
      </c>
      <c r="E180" s="2" t="s">
        <v>16</v>
      </c>
      <c r="F180" s="4">
        <v>0.85</v>
      </c>
      <c r="J180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81" spans="1:10" x14ac:dyDescent="0.25">
      <c r="A181" s="1" t="s">
        <v>376</v>
      </c>
      <c r="B181" s="1" t="s">
        <v>379</v>
      </c>
      <c r="C181" s="1" t="s">
        <v>380</v>
      </c>
      <c r="D181">
        <v>190006</v>
      </c>
      <c r="E181" s="2" t="s">
        <v>33</v>
      </c>
      <c r="F181" s="4">
        <v>0.85</v>
      </c>
      <c r="J181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82" spans="1:10" x14ac:dyDescent="0.25">
      <c r="A182" s="1" t="s">
        <v>376</v>
      </c>
      <c r="B182" s="1" t="s">
        <v>379</v>
      </c>
      <c r="C182" s="1" t="s">
        <v>381</v>
      </c>
      <c r="D182">
        <v>190003</v>
      </c>
      <c r="E182" s="2" t="s">
        <v>13</v>
      </c>
      <c r="F182" s="4">
        <v>0.85</v>
      </c>
      <c r="J182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83" spans="1:10" x14ac:dyDescent="0.25">
      <c r="A183" s="1" t="s">
        <v>376</v>
      </c>
      <c r="B183" s="1" t="s">
        <v>382</v>
      </c>
      <c r="C183" s="1" t="s">
        <v>383</v>
      </c>
      <c r="D183">
        <v>190002</v>
      </c>
      <c r="E183" s="2" t="s">
        <v>13</v>
      </c>
      <c r="F183" s="4">
        <v>0.95</v>
      </c>
      <c r="J183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84" spans="1:10" x14ac:dyDescent="0.25">
      <c r="A184" s="1" t="s">
        <v>376</v>
      </c>
      <c r="B184" s="1" t="s">
        <v>384</v>
      </c>
      <c r="C184" s="1" t="s">
        <v>385</v>
      </c>
      <c r="D184">
        <v>190001</v>
      </c>
      <c r="E184" s="2" t="s">
        <v>13</v>
      </c>
      <c r="F184" s="4">
        <v>0.8</v>
      </c>
      <c r="J184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85" spans="1:10" x14ac:dyDescent="0.25">
      <c r="A185" s="1" t="s">
        <v>386</v>
      </c>
      <c r="B185" s="1" t="s">
        <v>387</v>
      </c>
      <c r="C185" s="1" t="s">
        <v>388</v>
      </c>
      <c r="D185">
        <v>200004</v>
      </c>
      <c r="E185" s="2" t="s">
        <v>33</v>
      </c>
      <c r="F185" s="4">
        <v>0.9</v>
      </c>
      <c r="J185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86" spans="1:10" x14ac:dyDescent="0.25">
      <c r="A186" s="1" t="s">
        <v>386</v>
      </c>
      <c r="B186" s="1" t="s">
        <v>387</v>
      </c>
      <c r="C186" s="1" t="s">
        <v>389</v>
      </c>
      <c r="D186">
        <v>200003</v>
      </c>
      <c r="E186" s="2" t="s">
        <v>33</v>
      </c>
      <c r="F186" s="4">
        <v>0.9</v>
      </c>
      <c r="J186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87" spans="1:10" x14ac:dyDescent="0.25">
      <c r="A187" s="1" t="s">
        <v>386</v>
      </c>
      <c r="B187" s="1" t="s">
        <v>387</v>
      </c>
      <c r="C187" s="1" t="s">
        <v>390</v>
      </c>
      <c r="D187">
        <v>200000</v>
      </c>
      <c r="E187" s="2" t="s">
        <v>16</v>
      </c>
      <c r="F187" s="4">
        <v>0.88</v>
      </c>
      <c r="J187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88" spans="1:10" x14ac:dyDescent="0.25">
      <c r="A188" s="1" t="s">
        <v>386</v>
      </c>
      <c r="B188" s="1" t="s">
        <v>387</v>
      </c>
      <c r="C188" s="1" t="s">
        <v>391</v>
      </c>
      <c r="D188">
        <v>200001</v>
      </c>
      <c r="E188" s="2" t="s">
        <v>33</v>
      </c>
      <c r="F188" s="4">
        <v>0.9</v>
      </c>
      <c r="J188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89" spans="1:10" x14ac:dyDescent="0.25">
      <c r="A189" s="1" t="s">
        <v>386</v>
      </c>
      <c r="B189" s="1" t="s">
        <v>387</v>
      </c>
      <c r="C189" s="1" t="s">
        <v>392</v>
      </c>
      <c r="D189">
        <v>200002</v>
      </c>
      <c r="E189" s="2" t="s">
        <v>33</v>
      </c>
      <c r="F189" s="4">
        <v>0.9</v>
      </c>
      <c r="J189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90" spans="1:10" x14ac:dyDescent="0.25">
      <c r="A190" s="1" t="s">
        <v>386</v>
      </c>
      <c r="B190" s="1" t="s">
        <v>393</v>
      </c>
      <c r="C190" s="1" t="s">
        <v>394</v>
      </c>
      <c r="D190">
        <v>200010</v>
      </c>
      <c r="E190" s="2" t="s">
        <v>13</v>
      </c>
      <c r="F190" s="4">
        <v>0.9</v>
      </c>
      <c r="J190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91" spans="1:10" x14ac:dyDescent="0.25">
      <c r="A191" s="1" t="s">
        <v>386</v>
      </c>
      <c r="B191" s="1" t="s">
        <v>395</v>
      </c>
      <c r="C191" s="1" t="s">
        <v>396</v>
      </c>
      <c r="D191">
        <v>200007</v>
      </c>
      <c r="E191" s="2" t="s">
        <v>13</v>
      </c>
      <c r="F191" s="4">
        <v>0.9</v>
      </c>
      <c r="J191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92" spans="1:10" x14ac:dyDescent="0.25">
      <c r="A192" s="1" t="s">
        <v>386</v>
      </c>
      <c r="B192" s="1" t="s">
        <v>397</v>
      </c>
      <c r="C192" s="1" t="s">
        <v>398</v>
      </c>
      <c r="D192">
        <v>200009</v>
      </c>
      <c r="E192" s="2" t="s">
        <v>13</v>
      </c>
      <c r="F192" s="4">
        <v>0.95</v>
      </c>
      <c r="J192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93" spans="1:10" x14ac:dyDescent="0.25">
      <c r="A193" s="1" t="s">
        <v>386</v>
      </c>
      <c r="B193" s="1" t="s">
        <v>399</v>
      </c>
      <c r="C193" s="1" t="s">
        <v>400</v>
      </c>
      <c r="D193">
        <v>200011</v>
      </c>
      <c r="E193" s="2" t="s">
        <v>13</v>
      </c>
      <c r="F193" s="4">
        <v>0.95</v>
      </c>
      <c r="J193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94" spans="1:10" x14ac:dyDescent="0.25">
      <c r="A194" s="1" t="s">
        <v>386</v>
      </c>
      <c r="B194" s="1" t="s">
        <v>401</v>
      </c>
      <c r="C194" s="1" t="s">
        <v>402</v>
      </c>
      <c r="D194">
        <v>200008</v>
      </c>
      <c r="E194" s="2" t="s">
        <v>13</v>
      </c>
      <c r="F194" s="4">
        <v>0.85</v>
      </c>
      <c r="J194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95" spans="1:10" x14ac:dyDescent="0.25">
      <c r="A195" s="1" t="s">
        <v>386</v>
      </c>
      <c r="B195" s="1" t="s">
        <v>403</v>
      </c>
      <c r="C195" s="1" t="s">
        <v>404</v>
      </c>
      <c r="D195">
        <v>200005</v>
      </c>
      <c r="E195" s="2" t="s">
        <v>13</v>
      </c>
      <c r="F195" s="4">
        <v>0.85</v>
      </c>
      <c r="J195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96" spans="1:10" ht="25.5" x14ac:dyDescent="0.25">
      <c r="A196" s="1" t="s">
        <v>386</v>
      </c>
      <c r="B196" s="1" t="s">
        <v>405</v>
      </c>
      <c r="C196" s="1" t="s">
        <v>406</v>
      </c>
      <c r="D196">
        <v>200006</v>
      </c>
      <c r="E196" s="2" t="s">
        <v>13</v>
      </c>
      <c r="F196" s="4">
        <v>0.85</v>
      </c>
      <c r="J196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97" spans="1:10" x14ac:dyDescent="0.25">
      <c r="A197" s="1" t="s">
        <v>386</v>
      </c>
      <c r="B197" s="1" t="s">
        <v>407</v>
      </c>
      <c r="C197" s="1" t="s">
        <v>408</v>
      </c>
      <c r="D197">
        <v>200012</v>
      </c>
      <c r="E197" s="2" t="s">
        <v>13</v>
      </c>
      <c r="F197" s="4">
        <v>0.85</v>
      </c>
      <c r="J197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98" spans="1:10" x14ac:dyDescent="0.25">
      <c r="A198" s="1" t="s">
        <v>409</v>
      </c>
      <c r="B198" s="1" t="s">
        <v>410</v>
      </c>
      <c r="C198" s="1" t="s">
        <v>411</v>
      </c>
      <c r="D198">
        <v>210000</v>
      </c>
      <c r="E198" s="2" t="s">
        <v>16</v>
      </c>
      <c r="F198" s="4">
        <v>0.91</v>
      </c>
      <c r="J198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199" spans="1:10" x14ac:dyDescent="0.25">
      <c r="A199" s="1" t="s">
        <v>409</v>
      </c>
      <c r="B199" s="1" t="s">
        <v>412</v>
      </c>
      <c r="C199" s="1" t="s">
        <v>413</v>
      </c>
      <c r="D199">
        <v>210011</v>
      </c>
      <c r="E199" s="2" t="s">
        <v>13</v>
      </c>
      <c r="F199" s="4">
        <v>0.9</v>
      </c>
      <c r="J199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00" spans="1:10" x14ac:dyDescent="0.25">
      <c r="A200" s="1" t="s">
        <v>409</v>
      </c>
      <c r="B200" s="1" t="s">
        <v>414</v>
      </c>
      <c r="C200" s="1" t="s">
        <v>415</v>
      </c>
      <c r="D200">
        <v>210010</v>
      </c>
      <c r="E200" s="2" t="s">
        <v>13</v>
      </c>
      <c r="F200" s="4">
        <v>0.95</v>
      </c>
      <c r="J200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01" spans="1:10" x14ac:dyDescent="0.25">
      <c r="A201" s="1" t="s">
        <v>409</v>
      </c>
      <c r="B201" s="1" t="s">
        <v>416</v>
      </c>
      <c r="C201" s="1" t="s">
        <v>417</v>
      </c>
      <c r="D201">
        <v>210002</v>
      </c>
      <c r="E201" s="2" t="s">
        <v>13</v>
      </c>
      <c r="F201" s="4">
        <v>0.85</v>
      </c>
      <c r="J201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02" spans="1:10" x14ac:dyDescent="0.25">
      <c r="A202" s="1" t="s">
        <v>409</v>
      </c>
      <c r="B202" s="1" t="s">
        <v>418</v>
      </c>
      <c r="C202" s="1" t="s">
        <v>419</v>
      </c>
      <c r="D202">
        <v>210006</v>
      </c>
      <c r="E202" s="2" t="s">
        <v>13</v>
      </c>
      <c r="F202" s="4">
        <v>0.95</v>
      </c>
      <c r="J202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03" spans="1:10" x14ac:dyDescent="0.25">
      <c r="A203" s="1" t="s">
        <v>409</v>
      </c>
      <c r="B203" s="1" t="s">
        <v>420</v>
      </c>
      <c r="C203" s="1" t="s">
        <v>421</v>
      </c>
      <c r="D203">
        <v>210007</v>
      </c>
      <c r="E203" s="2" t="s">
        <v>13</v>
      </c>
      <c r="F203" s="4">
        <v>0.95</v>
      </c>
      <c r="J203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04" spans="1:10" x14ac:dyDescent="0.25">
      <c r="A204" s="1" t="s">
        <v>409</v>
      </c>
      <c r="B204" s="1" t="s">
        <v>422</v>
      </c>
      <c r="C204" s="1" t="s">
        <v>423</v>
      </c>
      <c r="D204">
        <v>210004</v>
      </c>
      <c r="E204" s="2" t="s">
        <v>13</v>
      </c>
      <c r="F204" s="4">
        <v>0.9</v>
      </c>
      <c r="J204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05" spans="1:10" x14ac:dyDescent="0.25">
      <c r="A205" s="1" t="s">
        <v>409</v>
      </c>
      <c r="B205" s="1" t="s">
        <v>424</v>
      </c>
      <c r="C205" s="1" t="s">
        <v>425</v>
      </c>
      <c r="D205">
        <v>210005</v>
      </c>
      <c r="E205" s="2" t="s">
        <v>13</v>
      </c>
      <c r="F205" s="4">
        <v>0.9</v>
      </c>
      <c r="J205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06" spans="1:10" x14ac:dyDescent="0.25">
      <c r="A206" s="1" t="s">
        <v>409</v>
      </c>
      <c r="B206" s="1" t="s">
        <v>426</v>
      </c>
      <c r="C206" s="1" t="s">
        <v>427</v>
      </c>
      <c r="D206">
        <v>210013</v>
      </c>
      <c r="E206" s="2" t="s">
        <v>13</v>
      </c>
      <c r="F206" s="4">
        <v>0.95</v>
      </c>
      <c r="J206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07" spans="1:10" x14ac:dyDescent="0.25">
      <c r="A207" s="1" t="s">
        <v>409</v>
      </c>
      <c r="B207" s="1" t="s">
        <v>428</v>
      </c>
      <c r="C207" s="1" t="s">
        <v>429</v>
      </c>
      <c r="D207">
        <v>210003</v>
      </c>
      <c r="E207" s="2" t="s">
        <v>13</v>
      </c>
      <c r="F207" s="4">
        <v>0.95</v>
      </c>
      <c r="J207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08" spans="1:10" x14ac:dyDescent="0.25">
      <c r="A208" s="1" t="s">
        <v>409</v>
      </c>
      <c r="B208" s="1" t="s">
        <v>430</v>
      </c>
      <c r="C208" s="1" t="s">
        <v>431</v>
      </c>
      <c r="D208">
        <v>210012</v>
      </c>
      <c r="E208" s="2" t="s">
        <v>13</v>
      </c>
      <c r="F208" s="4">
        <v>0.85</v>
      </c>
      <c r="J208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09" spans="1:10" x14ac:dyDescent="0.25">
      <c r="A209" s="1" t="s">
        <v>409</v>
      </c>
      <c r="B209" s="1" t="s">
        <v>432</v>
      </c>
      <c r="C209" s="1" t="s">
        <v>433</v>
      </c>
      <c r="D209">
        <v>210001</v>
      </c>
      <c r="E209" s="2" t="s">
        <v>13</v>
      </c>
      <c r="F209" s="4">
        <v>0.9</v>
      </c>
      <c r="J209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10" spans="1:10" x14ac:dyDescent="0.25">
      <c r="A210" s="1" t="s">
        <v>409</v>
      </c>
      <c r="B210" s="1" t="s">
        <v>434</v>
      </c>
      <c r="C210" s="1" t="s">
        <v>435</v>
      </c>
      <c r="D210">
        <v>210009</v>
      </c>
      <c r="E210" s="2" t="s">
        <v>13</v>
      </c>
      <c r="F210" s="4">
        <v>0.9</v>
      </c>
      <c r="J210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11" spans="1:10" x14ac:dyDescent="0.25">
      <c r="A211" s="1" t="s">
        <v>409</v>
      </c>
      <c r="B211" s="1" t="s">
        <v>436</v>
      </c>
      <c r="C211" s="1" t="s">
        <v>437</v>
      </c>
      <c r="D211">
        <v>210008</v>
      </c>
      <c r="E211" s="2" t="s">
        <v>13</v>
      </c>
      <c r="F211" s="4">
        <v>0.95</v>
      </c>
      <c r="J211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12" spans="1:10" x14ac:dyDescent="0.25">
      <c r="A212" s="1" t="s">
        <v>409</v>
      </c>
      <c r="B212" s="1" t="s">
        <v>438</v>
      </c>
      <c r="C212" s="1" t="s">
        <v>439</v>
      </c>
      <c r="D212">
        <v>210014</v>
      </c>
      <c r="E212" s="2" t="s">
        <v>13</v>
      </c>
      <c r="F212" s="4">
        <v>0.95</v>
      </c>
      <c r="J212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13" spans="1:10" x14ac:dyDescent="0.25">
      <c r="A213" s="1" t="s">
        <v>440</v>
      </c>
      <c r="B213" s="1" t="s">
        <v>441</v>
      </c>
      <c r="C213" s="1" t="s">
        <v>442</v>
      </c>
      <c r="D213">
        <v>220001</v>
      </c>
      <c r="E213" s="2" t="s">
        <v>33</v>
      </c>
      <c r="F213" s="4">
        <v>0.9</v>
      </c>
      <c r="J213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14" spans="1:10" x14ac:dyDescent="0.25">
      <c r="A214" s="1" t="s">
        <v>440</v>
      </c>
      <c r="B214" s="1" t="s">
        <v>441</v>
      </c>
      <c r="C214" s="1" t="s">
        <v>443</v>
      </c>
      <c r="D214">
        <v>220000</v>
      </c>
      <c r="E214" s="2" t="s">
        <v>16</v>
      </c>
      <c r="F214" s="4">
        <v>0.92</v>
      </c>
      <c r="J214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15" spans="1:10" x14ac:dyDescent="0.25">
      <c r="A215" s="1" t="s">
        <v>440</v>
      </c>
      <c r="B215" s="1" t="s">
        <v>444</v>
      </c>
      <c r="C215" s="1" t="s">
        <v>445</v>
      </c>
      <c r="D215">
        <v>220005</v>
      </c>
      <c r="E215" s="2" t="s">
        <v>13</v>
      </c>
      <c r="F215" s="4">
        <v>0.95</v>
      </c>
      <c r="J215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16" spans="1:10" x14ac:dyDescent="0.25">
      <c r="A216" s="1" t="s">
        <v>440</v>
      </c>
      <c r="B216" s="1" t="s">
        <v>444</v>
      </c>
      <c r="C216" s="1" t="s">
        <v>446</v>
      </c>
      <c r="D216">
        <v>220009</v>
      </c>
      <c r="E216" s="2" t="s">
        <v>33</v>
      </c>
      <c r="F216" s="4">
        <v>0.9</v>
      </c>
      <c r="J216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17" spans="1:10" x14ac:dyDescent="0.25">
      <c r="A217" s="1" t="s">
        <v>440</v>
      </c>
      <c r="B217" s="1" t="s">
        <v>444</v>
      </c>
      <c r="C217" s="1" t="s">
        <v>447</v>
      </c>
      <c r="D217">
        <v>220007</v>
      </c>
      <c r="E217" s="2" t="s">
        <v>33</v>
      </c>
      <c r="F217" s="4">
        <v>0.85</v>
      </c>
      <c r="J217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18" spans="1:10" x14ac:dyDescent="0.25">
      <c r="A218" s="1" t="s">
        <v>440</v>
      </c>
      <c r="B218" s="1" t="s">
        <v>448</v>
      </c>
      <c r="C218" s="1" t="s">
        <v>449</v>
      </c>
      <c r="D218">
        <v>220003</v>
      </c>
      <c r="E218" s="2" t="s">
        <v>33</v>
      </c>
      <c r="F218" s="4">
        <v>0.95</v>
      </c>
      <c r="J218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19" spans="1:10" x14ac:dyDescent="0.25">
      <c r="A219" s="1" t="s">
        <v>440</v>
      </c>
      <c r="B219" s="1" t="s">
        <v>448</v>
      </c>
      <c r="C219" s="1" t="s">
        <v>450</v>
      </c>
      <c r="D219">
        <v>220006</v>
      </c>
      <c r="E219" s="2" t="s">
        <v>13</v>
      </c>
      <c r="F219" s="4">
        <v>0.95</v>
      </c>
      <c r="J219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20" spans="1:10" x14ac:dyDescent="0.25">
      <c r="A220" s="1" t="s">
        <v>440</v>
      </c>
      <c r="B220" s="1" t="s">
        <v>451</v>
      </c>
      <c r="C220" s="1" t="s">
        <v>452</v>
      </c>
      <c r="D220">
        <v>220010</v>
      </c>
      <c r="E220" s="2" t="s">
        <v>13</v>
      </c>
      <c r="F220" s="4">
        <v>0.9</v>
      </c>
      <c r="J220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21" spans="1:10" x14ac:dyDescent="0.25">
      <c r="A221" s="1" t="s">
        <v>440</v>
      </c>
      <c r="B221" s="1" t="s">
        <v>453</v>
      </c>
      <c r="C221" s="1" t="s">
        <v>454</v>
      </c>
      <c r="D221">
        <v>220004</v>
      </c>
      <c r="E221" s="2" t="s">
        <v>13</v>
      </c>
      <c r="F221" s="4">
        <v>0.95</v>
      </c>
      <c r="J221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22" spans="1:10" x14ac:dyDescent="0.25">
      <c r="A222" s="1" t="s">
        <v>440</v>
      </c>
      <c r="B222" s="1" t="s">
        <v>455</v>
      </c>
      <c r="C222" s="1" t="s">
        <v>456</v>
      </c>
      <c r="D222">
        <v>220008</v>
      </c>
      <c r="E222" s="2" t="s">
        <v>13</v>
      </c>
      <c r="F222" s="4">
        <v>0.9</v>
      </c>
      <c r="J222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23" spans="1:10" x14ac:dyDescent="0.25">
      <c r="A223" s="1" t="s">
        <v>440</v>
      </c>
      <c r="B223" s="1" t="s">
        <v>457</v>
      </c>
      <c r="C223" s="1" t="s">
        <v>458</v>
      </c>
      <c r="D223">
        <v>220002</v>
      </c>
      <c r="E223" s="2" t="s">
        <v>13</v>
      </c>
      <c r="F223" s="4">
        <v>0.95</v>
      </c>
      <c r="J223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24" spans="1:10" x14ac:dyDescent="0.25">
      <c r="A224" s="1" t="s">
        <v>459</v>
      </c>
      <c r="B224" s="1" t="s">
        <v>460</v>
      </c>
      <c r="C224" s="1" t="s">
        <v>461</v>
      </c>
      <c r="D224">
        <v>230003</v>
      </c>
      <c r="E224" s="2" t="s">
        <v>33</v>
      </c>
      <c r="F224" s="4">
        <v>0.95</v>
      </c>
      <c r="J224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25" spans="1:10" x14ac:dyDescent="0.25">
      <c r="A225" s="1" t="s">
        <v>459</v>
      </c>
      <c r="B225" s="1" t="s">
        <v>460</v>
      </c>
      <c r="C225" s="1" t="s">
        <v>462</v>
      </c>
      <c r="D225">
        <v>230002</v>
      </c>
      <c r="E225" s="2" t="s">
        <v>33</v>
      </c>
      <c r="F225" s="4">
        <v>0.95</v>
      </c>
      <c r="J225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26" spans="1:10" x14ac:dyDescent="0.25">
      <c r="A226" s="1" t="s">
        <v>459</v>
      </c>
      <c r="B226" s="1" t="s">
        <v>460</v>
      </c>
      <c r="C226" s="1" t="s">
        <v>463</v>
      </c>
      <c r="D226">
        <v>230004</v>
      </c>
      <c r="E226" s="2" t="s">
        <v>33</v>
      </c>
      <c r="F226" s="4">
        <v>0.95</v>
      </c>
      <c r="J226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27" spans="1:10" x14ac:dyDescent="0.25">
      <c r="A227" s="1" t="s">
        <v>459</v>
      </c>
      <c r="B227" s="1" t="s">
        <v>460</v>
      </c>
      <c r="C227" s="1" t="s">
        <v>464</v>
      </c>
      <c r="D227">
        <v>230000</v>
      </c>
      <c r="E227" s="2" t="s">
        <v>16</v>
      </c>
      <c r="F227" s="4">
        <v>0.92</v>
      </c>
      <c r="J227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28" spans="1:10" x14ac:dyDescent="0.25">
      <c r="A228" s="1" t="s">
        <v>459</v>
      </c>
      <c r="B228" s="1" t="s">
        <v>465</v>
      </c>
      <c r="C228" s="1" t="s">
        <v>466</v>
      </c>
      <c r="D228">
        <v>230001</v>
      </c>
      <c r="E228" s="2" t="s">
        <v>13</v>
      </c>
      <c r="F228" s="4">
        <v>0.9</v>
      </c>
      <c r="J228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29" spans="1:10" x14ac:dyDescent="0.25">
      <c r="A229" s="1" t="s">
        <v>467</v>
      </c>
      <c r="B229" s="1" t="s">
        <v>468</v>
      </c>
      <c r="C229" s="1" t="s">
        <v>469</v>
      </c>
      <c r="D229">
        <v>240000</v>
      </c>
      <c r="E229" s="2" t="s">
        <v>16</v>
      </c>
      <c r="F229" s="4">
        <v>0.91</v>
      </c>
      <c r="J229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30" spans="1:10" x14ac:dyDescent="0.25">
      <c r="A230" s="1" t="s">
        <v>467</v>
      </c>
      <c r="B230" s="1" t="s">
        <v>470</v>
      </c>
      <c r="C230" s="1" t="s">
        <v>471</v>
      </c>
      <c r="D230">
        <v>240001</v>
      </c>
      <c r="E230" s="2" t="s">
        <v>13</v>
      </c>
      <c r="F230" s="4">
        <v>0.9</v>
      </c>
      <c r="J230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31" spans="1:10" ht="25.5" x14ac:dyDescent="0.25">
      <c r="A231" s="1" t="s">
        <v>467</v>
      </c>
      <c r="B231" s="1" t="s">
        <v>472</v>
      </c>
      <c r="C231" s="1" t="s">
        <v>473</v>
      </c>
      <c r="D231">
        <v>240002</v>
      </c>
      <c r="E231" s="2" t="s">
        <v>13</v>
      </c>
      <c r="F231" s="4">
        <v>0.95</v>
      </c>
      <c r="J231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32" spans="1:10" x14ac:dyDescent="0.25">
      <c r="A232" s="1" t="s">
        <v>467</v>
      </c>
      <c r="B232" s="1" t="s">
        <v>474</v>
      </c>
      <c r="C232" s="1" t="s">
        <v>475</v>
      </c>
      <c r="D232">
        <v>240003</v>
      </c>
      <c r="E232" s="2" t="s">
        <v>13</v>
      </c>
      <c r="F232" s="4">
        <v>0.9</v>
      </c>
      <c r="J232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33" spans="1:10" x14ac:dyDescent="0.25">
      <c r="A233" s="1" t="s">
        <v>476</v>
      </c>
      <c r="B233" s="1" t="s">
        <v>477</v>
      </c>
      <c r="C233" s="1" t="s">
        <v>478</v>
      </c>
      <c r="D233">
        <v>250000</v>
      </c>
      <c r="E233" s="2" t="s">
        <v>16</v>
      </c>
      <c r="F233" s="4">
        <v>0.86</v>
      </c>
      <c r="J233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34" spans="1:10" x14ac:dyDescent="0.25">
      <c r="A234" s="1" t="s">
        <v>476</v>
      </c>
      <c r="B234" s="1" t="s">
        <v>479</v>
      </c>
      <c r="C234" s="1" t="s">
        <v>480</v>
      </c>
      <c r="D234">
        <v>250004</v>
      </c>
      <c r="E234" s="2" t="s">
        <v>13</v>
      </c>
      <c r="F234" s="4">
        <v>0.95</v>
      </c>
      <c r="J234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35" spans="1:10" x14ac:dyDescent="0.25">
      <c r="A235" s="1" t="s">
        <v>476</v>
      </c>
      <c r="B235" s="1" t="s">
        <v>481</v>
      </c>
      <c r="C235" s="1" t="s">
        <v>482</v>
      </c>
      <c r="D235">
        <v>250002</v>
      </c>
      <c r="E235" s="2" t="s">
        <v>13</v>
      </c>
      <c r="F235" s="4">
        <v>0.85</v>
      </c>
      <c r="J235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36" spans="1:10" x14ac:dyDescent="0.25">
      <c r="A236" s="1" t="s">
        <v>476</v>
      </c>
      <c r="B236" s="1" t="s">
        <v>483</v>
      </c>
      <c r="C236" s="1" t="s">
        <v>484</v>
      </c>
      <c r="D236">
        <v>250001</v>
      </c>
      <c r="E236" s="2" t="s">
        <v>13</v>
      </c>
      <c r="F236" s="4">
        <v>0.85</v>
      </c>
      <c r="J236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37" spans="1:10" x14ac:dyDescent="0.25">
      <c r="A237" s="1" t="s">
        <v>476</v>
      </c>
      <c r="B237" s="1" t="s">
        <v>485</v>
      </c>
      <c r="C237" s="1" t="s">
        <v>486</v>
      </c>
      <c r="D237">
        <v>250003</v>
      </c>
      <c r="E237" s="2" t="s">
        <v>13</v>
      </c>
      <c r="F237" s="4">
        <v>0.9</v>
      </c>
      <c r="J237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38" spans="1:10" x14ac:dyDescent="0.25">
      <c r="A238" s="1" t="s">
        <v>487</v>
      </c>
      <c r="B238" s="1" t="s">
        <v>488</v>
      </c>
      <c r="C238" s="1" t="s">
        <v>489</v>
      </c>
      <c r="D238">
        <v>150200</v>
      </c>
      <c r="E238" s="2" t="s">
        <v>16</v>
      </c>
      <c r="F238" s="4">
        <v>0.9</v>
      </c>
      <c r="J238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39" spans="1:10" x14ac:dyDescent="0.25">
      <c r="A239" s="1" t="s">
        <v>487</v>
      </c>
      <c r="B239" s="1" t="s">
        <v>490</v>
      </c>
      <c r="C239" s="1" t="s">
        <v>491</v>
      </c>
      <c r="D239">
        <v>150201</v>
      </c>
      <c r="E239" s="2" t="s">
        <v>13</v>
      </c>
      <c r="F239" s="4">
        <v>0.9</v>
      </c>
      <c r="J239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40" spans="1:10" x14ac:dyDescent="0.25">
      <c r="A240" s="1" t="s">
        <v>487</v>
      </c>
      <c r="B240" s="1" t="s">
        <v>492</v>
      </c>
      <c r="C240" s="1" t="s">
        <v>493</v>
      </c>
      <c r="D240">
        <v>150202</v>
      </c>
      <c r="E240" s="2" t="s">
        <v>13</v>
      </c>
      <c r="F240" s="4">
        <v>0.9</v>
      </c>
      <c r="J240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41" spans="1:10" x14ac:dyDescent="0.25">
      <c r="A241" s="1" t="s">
        <v>487</v>
      </c>
      <c r="B241" s="1" t="s">
        <v>494</v>
      </c>
      <c r="C241" s="1" t="s">
        <v>495</v>
      </c>
      <c r="D241">
        <v>150203</v>
      </c>
      <c r="E241" s="2" t="s">
        <v>13</v>
      </c>
      <c r="F241" s="4">
        <v>0.9</v>
      </c>
      <c r="J241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42" spans="1:10" x14ac:dyDescent="0.25">
      <c r="A242" s="1" t="s">
        <v>487</v>
      </c>
      <c r="B242" s="1" t="s">
        <v>496</v>
      </c>
      <c r="C242" s="1" t="s">
        <v>497</v>
      </c>
      <c r="D242">
        <v>150204</v>
      </c>
      <c r="E242" s="2" t="s">
        <v>13</v>
      </c>
      <c r="F242" s="4">
        <v>0.85</v>
      </c>
      <c r="J242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43" spans="1:10" x14ac:dyDescent="0.25">
      <c r="A243" s="1" t="s">
        <v>487</v>
      </c>
      <c r="B243" s="1" t="s">
        <v>498</v>
      </c>
      <c r="C243" s="1" t="s">
        <v>499</v>
      </c>
      <c r="D243">
        <v>150205</v>
      </c>
      <c r="E243" s="2" t="s">
        <v>13</v>
      </c>
      <c r="F243" s="4">
        <v>0.95</v>
      </c>
      <c r="J243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44" spans="1:10" x14ac:dyDescent="0.25">
      <c r="A244" s="1" t="s">
        <v>487</v>
      </c>
      <c r="B244" s="1" t="s">
        <v>500</v>
      </c>
      <c r="C244" s="1" t="s">
        <v>501</v>
      </c>
      <c r="D244">
        <v>150206</v>
      </c>
      <c r="E244" s="2" t="s">
        <v>13</v>
      </c>
      <c r="F244" s="4">
        <v>0.85</v>
      </c>
      <c r="J244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45" spans="1:10" x14ac:dyDescent="0.25">
      <c r="A245" s="1" t="s">
        <v>487</v>
      </c>
      <c r="B245" s="1" t="s">
        <v>502</v>
      </c>
      <c r="C245" s="1" t="s">
        <v>503</v>
      </c>
      <c r="D245">
        <v>150207</v>
      </c>
      <c r="E245" s="2" t="s">
        <v>13</v>
      </c>
      <c r="F245" s="4">
        <v>0.9</v>
      </c>
      <c r="J245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46" spans="1:10" x14ac:dyDescent="0.25">
      <c r="A246" s="1" t="s">
        <v>487</v>
      </c>
      <c r="B246" s="1" t="s">
        <v>504</v>
      </c>
      <c r="C246" s="1" t="s">
        <v>505</v>
      </c>
      <c r="D246">
        <v>150208</v>
      </c>
      <c r="E246" s="2" t="s">
        <v>13</v>
      </c>
      <c r="F246" s="4">
        <v>0.9</v>
      </c>
      <c r="J246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47" spans="1:10" x14ac:dyDescent="0.25">
      <c r="A247" s="1" t="s">
        <v>487</v>
      </c>
      <c r="B247" s="1" t="s">
        <v>506</v>
      </c>
      <c r="C247" s="1" t="s">
        <v>507</v>
      </c>
      <c r="D247">
        <v>150209</v>
      </c>
      <c r="E247" s="2" t="s">
        <v>13</v>
      </c>
      <c r="F247" s="4">
        <v>0.95</v>
      </c>
      <c r="J247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48" spans="1:10" x14ac:dyDescent="0.25">
      <c r="A248" s="1" t="s">
        <v>508</v>
      </c>
      <c r="B248" s="1" t="s">
        <v>509</v>
      </c>
      <c r="C248" s="1" t="s">
        <v>510</v>
      </c>
      <c r="D248">
        <v>70101</v>
      </c>
      <c r="E248" s="2" t="s">
        <v>16</v>
      </c>
      <c r="F248" s="4">
        <v>0.9</v>
      </c>
      <c r="J248" s="3" t="str">
        <f>IF(AND(Tabla11526272829[[#This Row],[Valor logrado]]&gt;=Tabla11526272829[[#This Row],[Meta]],Tabla11526272829[[#This Row],[Valor logrado]]&gt;0,Tabla11526272829[[#This Row],[Meta]]&gt;0),"Sí","No")</f>
        <v>No</v>
      </c>
    </row>
    <row r="249" spans="1:10" x14ac:dyDescent="0.25">
      <c r="A249" s="1" t="s">
        <v>508</v>
      </c>
      <c r="B249" s="1" t="s">
        <v>511</v>
      </c>
      <c r="C249" s="1" t="s">
        <v>512</v>
      </c>
      <c r="D249">
        <v>70102</v>
      </c>
      <c r="E249" s="2" t="s">
        <v>13</v>
      </c>
      <c r="F249" s="4">
        <v>0.9</v>
      </c>
      <c r="J249" s="3" t="str">
        <f>IF(AND(Tabla11526272829[[#This Row],[Valor logrado]]&gt;=Tabla11526272829[[#This Row],[Meta]],Tabla11526272829[[#This Row],[Valor logrado]]&gt;0,Tabla11526272829[[#This Row],[Meta]]&gt;0),"Sí","No")</f>
        <v>No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B588D-1273-4F4E-BD48-421A04AED8EF}">
  <sheetPr codeName="Hoja3">
    <tabColor theme="2" tint="-9.9978637043366805E-2"/>
  </sheetPr>
  <dimension ref="A1:L249"/>
  <sheetViews>
    <sheetView tabSelected="1" zoomScaleNormal="100" workbookViewId="0">
      <selection activeCell="N34" sqref="N34"/>
    </sheetView>
  </sheetViews>
  <sheetFormatPr baseColWidth="10" defaultColWidth="11.42578125" defaultRowHeight="15" x14ac:dyDescent="0.25"/>
  <cols>
    <col min="1" max="1" width="21.7109375" bestFit="1" customWidth="1"/>
    <col min="2" max="2" width="74.85546875" customWidth="1"/>
    <col min="3" max="3" width="36.28515625" customWidth="1"/>
    <col min="4" max="4" width="25.140625" customWidth="1"/>
    <col min="5" max="5" width="17.7109375" bestFit="1" customWidth="1"/>
    <col min="6" max="6" width="14.7109375" style="4" customWidth="1"/>
    <col min="7" max="7" width="13.28515625" style="3" customWidth="1"/>
    <col min="8" max="8" width="15.28515625" style="3" customWidth="1"/>
    <col min="9" max="9" width="15" style="4" customWidth="1"/>
    <col min="10" max="10" width="15.85546875" style="3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4" t="s">
        <v>5</v>
      </c>
      <c r="G1" s="3" t="s">
        <v>6</v>
      </c>
      <c r="H1" s="3" t="s">
        <v>7</v>
      </c>
      <c r="I1" s="4" t="s">
        <v>8</v>
      </c>
      <c r="J1" s="3" t="s">
        <v>9</v>
      </c>
    </row>
    <row r="2" spans="1:10" hidden="1" x14ac:dyDescent="0.25">
      <c r="A2" s="1" t="s">
        <v>10</v>
      </c>
      <c r="B2" s="1" t="s">
        <v>11</v>
      </c>
      <c r="C2" s="1" t="s">
        <v>12</v>
      </c>
      <c r="D2">
        <v>150102</v>
      </c>
      <c r="E2" s="2" t="s">
        <v>13</v>
      </c>
      <c r="F2" s="4">
        <v>1</v>
      </c>
      <c r="G2" s="3">
        <v>1</v>
      </c>
      <c r="H2" s="3">
        <v>1</v>
      </c>
      <c r="I2" s="16">
        <v>1</v>
      </c>
      <c r="J2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Sí</v>
      </c>
    </row>
    <row r="3" spans="1:10" x14ac:dyDescent="0.25">
      <c r="A3" s="1" t="s">
        <v>10</v>
      </c>
      <c r="B3" s="1" t="s">
        <v>14</v>
      </c>
      <c r="C3" s="1" t="s">
        <v>15</v>
      </c>
      <c r="D3">
        <v>150101</v>
      </c>
      <c r="E3" s="2" t="s">
        <v>16</v>
      </c>
      <c r="F3" s="4">
        <v>1</v>
      </c>
      <c r="G3" s="11" t="s">
        <v>513</v>
      </c>
      <c r="H3" s="11" t="s">
        <v>513</v>
      </c>
      <c r="I3" s="17" t="s">
        <v>513</v>
      </c>
      <c r="J3" s="11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4" spans="1:10" x14ac:dyDescent="0.25">
      <c r="A4" s="1" t="s">
        <v>10</v>
      </c>
      <c r="B4" s="1" t="s">
        <v>18</v>
      </c>
      <c r="C4" s="1" t="s">
        <v>19</v>
      </c>
      <c r="D4">
        <v>150103</v>
      </c>
      <c r="E4" s="2" t="s">
        <v>13</v>
      </c>
      <c r="F4" s="4">
        <v>1</v>
      </c>
      <c r="G4" s="3" t="s">
        <v>513</v>
      </c>
      <c r="H4" s="3" t="s">
        <v>513</v>
      </c>
      <c r="I4" s="16" t="s">
        <v>513</v>
      </c>
      <c r="J4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5" spans="1:10" hidden="1" x14ac:dyDescent="0.25">
      <c r="A5" s="1" t="s">
        <v>10</v>
      </c>
      <c r="B5" s="1" t="s">
        <v>20</v>
      </c>
      <c r="C5" s="1" t="s">
        <v>21</v>
      </c>
      <c r="D5">
        <v>150104</v>
      </c>
      <c r="E5" s="2" t="s">
        <v>13</v>
      </c>
      <c r="F5" s="4">
        <v>1</v>
      </c>
      <c r="G5" s="3">
        <v>0</v>
      </c>
      <c r="H5" s="3">
        <v>1</v>
      </c>
      <c r="I5" s="16">
        <v>0</v>
      </c>
      <c r="J5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6" spans="1:10" x14ac:dyDescent="0.25">
      <c r="A6" s="1" t="s">
        <v>10</v>
      </c>
      <c r="B6" s="1" t="s">
        <v>22</v>
      </c>
      <c r="C6" s="1" t="s">
        <v>23</v>
      </c>
      <c r="D6">
        <v>150105</v>
      </c>
      <c r="E6" s="2" t="s">
        <v>13</v>
      </c>
      <c r="F6" s="4">
        <v>1</v>
      </c>
      <c r="G6" s="3" t="s">
        <v>513</v>
      </c>
      <c r="H6" s="3" t="s">
        <v>513</v>
      </c>
      <c r="I6" s="16" t="s">
        <v>513</v>
      </c>
      <c r="J6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7" spans="1:10" x14ac:dyDescent="0.25">
      <c r="A7" s="1" t="s">
        <v>10</v>
      </c>
      <c r="B7" s="1" t="s">
        <v>24</v>
      </c>
      <c r="C7" s="1" t="s">
        <v>25</v>
      </c>
      <c r="D7">
        <v>150106</v>
      </c>
      <c r="E7" s="2" t="s">
        <v>13</v>
      </c>
      <c r="F7" s="4">
        <v>1</v>
      </c>
      <c r="G7" s="3" t="s">
        <v>513</v>
      </c>
      <c r="H7" s="3" t="s">
        <v>513</v>
      </c>
      <c r="I7" s="16" t="s">
        <v>513</v>
      </c>
      <c r="J7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8" spans="1:10" x14ac:dyDescent="0.25">
      <c r="A8" s="1" t="s">
        <v>10</v>
      </c>
      <c r="B8" s="1" t="s">
        <v>26</v>
      </c>
      <c r="C8" s="1" t="s">
        <v>27</v>
      </c>
      <c r="D8">
        <v>150107</v>
      </c>
      <c r="E8" s="2" t="s">
        <v>13</v>
      </c>
      <c r="F8" s="4">
        <v>1</v>
      </c>
      <c r="G8" s="3" t="s">
        <v>513</v>
      </c>
      <c r="H8" s="3" t="s">
        <v>513</v>
      </c>
      <c r="I8" s="16" t="s">
        <v>513</v>
      </c>
      <c r="J8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9" spans="1:10" hidden="1" x14ac:dyDescent="0.25">
      <c r="A9" s="1" t="s">
        <v>10</v>
      </c>
      <c r="B9" s="1" t="s">
        <v>28</v>
      </c>
      <c r="C9" s="1" t="s">
        <v>29</v>
      </c>
      <c r="D9">
        <v>150108</v>
      </c>
      <c r="E9" s="2" t="s">
        <v>13</v>
      </c>
      <c r="F9" s="4">
        <v>1</v>
      </c>
      <c r="G9" s="3">
        <v>0</v>
      </c>
      <c r="H9" s="3">
        <v>5</v>
      </c>
      <c r="I9" s="16">
        <v>0</v>
      </c>
      <c r="J9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10" spans="1:10" hidden="1" x14ac:dyDescent="0.25">
      <c r="A10" s="1" t="s">
        <v>30</v>
      </c>
      <c r="B10" s="1" t="s">
        <v>31</v>
      </c>
      <c r="C10" s="1" t="s">
        <v>32</v>
      </c>
      <c r="D10">
        <v>10003</v>
      </c>
      <c r="E10" s="2" t="s">
        <v>33</v>
      </c>
      <c r="F10" s="4" t="s">
        <v>17</v>
      </c>
      <c r="G10" s="4" t="s">
        <v>17</v>
      </c>
      <c r="H10" s="4" t="s">
        <v>17</v>
      </c>
      <c r="I10" s="6" t="s">
        <v>17</v>
      </c>
      <c r="J10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</v>
      </c>
    </row>
    <row r="11" spans="1:10" hidden="1" x14ac:dyDescent="0.25">
      <c r="A11" s="1" t="s">
        <v>30</v>
      </c>
      <c r="B11" s="1" t="s">
        <v>31</v>
      </c>
      <c r="C11" s="1" t="s">
        <v>34</v>
      </c>
      <c r="D11">
        <v>10001</v>
      </c>
      <c r="E11" s="2" t="s">
        <v>33</v>
      </c>
      <c r="F11" s="4" t="s">
        <v>17</v>
      </c>
      <c r="G11" s="4" t="s">
        <v>17</v>
      </c>
      <c r="H11" s="4" t="s">
        <v>17</v>
      </c>
      <c r="I11" s="6" t="s">
        <v>17</v>
      </c>
      <c r="J11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</v>
      </c>
    </row>
    <row r="12" spans="1:10" hidden="1" x14ac:dyDescent="0.25">
      <c r="A12" s="1" t="s">
        <v>30</v>
      </c>
      <c r="B12" s="1" t="s">
        <v>31</v>
      </c>
      <c r="C12" s="1" t="s">
        <v>35</v>
      </c>
      <c r="D12">
        <v>10000</v>
      </c>
      <c r="E12" s="2" t="s">
        <v>16</v>
      </c>
      <c r="F12" s="4">
        <v>1</v>
      </c>
      <c r="G12" s="3">
        <v>1</v>
      </c>
      <c r="H12" s="3">
        <v>1</v>
      </c>
      <c r="I12" s="16">
        <v>1</v>
      </c>
      <c r="J12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Sí</v>
      </c>
    </row>
    <row r="13" spans="1:10" hidden="1" x14ac:dyDescent="0.25">
      <c r="A13" s="1" t="s">
        <v>30</v>
      </c>
      <c r="B13" s="1" t="s">
        <v>31</v>
      </c>
      <c r="C13" s="1" t="s">
        <v>36</v>
      </c>
      <c r="D13">
        <v>10005</v>
      </c>
      <c r="E13" s="2" t="s">
        <v>33</v>
      </c>
      <c r="F13" s="4" t="s">
        <v>17</v>
      </c>
      <c r="G13" s="4" t="s">
        <v>17</v>
      </c>
      <c r="H13" s="4" t="s">
        <v>17</v>
      </c>
      <c r="I13" s="6" t="s">
        <v>17</v>
      </c>
      <c r="J13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</v>
      </c>
    </row>
    <row r="14" spans="1:10" hidden="1" x14ac:dyDescent="0.25">
      <c r="A14" s="1" t="s">
        <v>30</v>
      </c>
      <c r="B14" s="1" t="s">
        <v>31</v>
      </c>
      <c r="C14" s="1" t="s">
        <v>37</v>
      </c>
      <c r="D14">
        <v>10006</v>
      </c>
      <c r="E14" s="2" t="s">
        <v>33</v>
      </c>
      <c r="F14" s="4" t="s">
        <v>17</v>
      </c>
      <c r="G14" s="4" t="s">
        <v>17</v>
      </c>
      <c r="H14" s="4" t="s">
        <v>17</v>
      </c>
      <c r="I14" s="6" t="s">
        <v>17</v>
      </c>
      <c r="J14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</v>
      </c>
    </row>
    <row r="15" spans="1:10" x14ac:dyDescent="0.25">
      <c r="A15" s="1" t="s">
        <v>30</v>
      </c>
      <c r="B15" s="1" t="s">
        <v>38</v>
      </c>
      <c r="C15" s="1" t="s">
        <v>39</v>
      </c>
      <c r="D15">
        <v>10007</v>
      </c>
      <c r="E15" s="2" t="s">
        <v>13</v>
      </c>
      <c r="F15" s="4">
        <v>1</v>
      </c>
      <c r="G15" s="3" t="s">
        <v>513</v>
      </c>
      <c r="H15" s="3" t="s">
        <v>513</v>
      </c>
      <c r="I15" s="16" t="s">
        <v>513</v>
      </c>
      <c r="J15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6" spans="1:10" hidden="1" x14ac:dyDescent="0.25">
      <c r="A16" s="1" t="s">
        <v>30</v>
      </c>
      <c r="B16" s="1" t="s">
        <v>40</v>
      </c>
      <c r="C16" s="1" t="s">
        <v>41</v>
      </c>
      <c r="D16">
        <v>10004</v>
      </c>
      <c r="E16" s="2" t="s">
        <v>13</v>
      </c>
      <c r="F16" s="4">
        <v>1</v>
      </c>
      <c r="G16" s="3">
        <v>0</v>
      </c>
      <c r="H16" s="3">
        <v>1</v>
      </c>
      <c r="I16" s="16">
        <v>0</v>
      </c>
      <c r="J16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17" spans="1:12" x14ac:dyDescent="0.25">
      <c r="A17" s="1" t="s">
        <v>30</v>
      </c>
      <c r="B17" s="1" t="s">
        <v>42</v>
      </c>
      <c r="C17" s="1" t="s">
        <v>43</v>
      </c>
      <c r="D17">
        <v>10002</v>
      </c>
      <c r="E17" s="2" t="s">
        <v>13</v>
      </c>
      <c r="F17" s="4">
        <v>1</v>
      </c>
      <c r="G17" s="3" t="s">
        <v>513</v>
      </c>
      <c r="H17" s="3" t="s">
        <v>513</v>
      </c>
      <c r="I17" s="16" t="s">
        <v>513</v>
      </c>
      <c r="J17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8" spans="1:12" hidden="1" x14ac:dyDescent="0.25">
      <c r="A18" s="1" t="s">
        <v>30</v>
      </c>
      <c r="B18" s="1" t="s">
        <v>42</v>
      </c>
      <c r="C18" s="1" t="s">
        <v>44</v>
      </c>
      <c r="D18">
        <v>10009</v>
      </c>
      <c r="E18" s="2" t="s">
        <v>33</v>
      </c>
      <c r="F18" s="4" t="s">
        <v>17</v>
      </c>
      <c r="G18" s="4" t="s">
        <v>17</v>
      </c>
      <c r="H18" s="4" t="s">
        <v>17</v>
      </c>
      <c r="I18" s="6" t="s">
        <v>17</v>
      </c>
      <c r="J18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</v>
      </c>
    </row>
    <row r="19" spans="1:12" hidden="1" x14ac:dyDescent="0.25">
      <c r="A19" s="1" t="s">
        <v>45</v>
      </c>
      <c r="B19" s="1" t="s">
        <v>46</v>
      </c>
      <c r="C19" s="1" t="s">
        <v>47</v>
      </c>
      <c r="D19">
        <v>20000</v>
      </c>
      <c r="E19" s="2" t="s">
        <v>16</v>
      </c>
      <c r="F19" s="4">
        <v>1</v>
      </c>
      <c r="G19" s="3">
        <v>0</v>
      </c>
      <c r="H19" s="3">
        <v>2</v>
      </c>
      <c r="I19" s="16">
        <v>0</v>
      </c>
      <c r="J19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  <c r="L19" s="18"/>
    </row>
    <row r="20" spans="1:12" hidden="1" x14ac:dyDescent="0.25">
      <c r="A20" s="1" t="s">
        <v>45</v>
      </c>
      <c r="B20" s="1" t="s">
        <v>48</v>
      </c>
      <c r="C20" s="1" t="s">
        <v>49</v>
      </c>
      <c r="D20">
        <v>20018</v>
      </c>
      <c r="E20" s="2" t="s">
        <v>13</v>
      </c>
      <c r="F20" s="4">
        <v>1</v>
      </c>
      <c r="G20" s="3">
        <v>0</v>
      </c>
      <c r="H20" s="3">
        <v>2</v>
      </c>
      <c r="I20" s="16">
        <v>0</v>
      </c>
      <c r="J20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  <c r="L20" s="18"/>
    </row>
    <row r="21" spans="1:12" hidden="1" x14ac:dyDescent="0.25">
      <c r="A21" s="1" t="s">
        <v>45</v>
      </c>
      <c r="B21" s="1" t="s">
        <v>50</v>
      </c>
      <c r="C21" s="1" t="s">
        <v>51</v>
      </c>
      <c r="D21">
        <v>20012</v>
      </c>
      <c r="E21" s="2" t="s">
        <v>13</v>
      </c>
      <c r="F21" s="4">
        <v>1</v>
      </c>
      <c r="G21" s="3">
        <v>0</v>
      </c>
      <c r="H21" s="3">
        <v>1</v>
      </c>
      <c r="I21" s="16">
        <v>0</v>
      </c>
      <c r="J21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22" spans="1:12" x14ac:dyDescent="0.25">
      <c r="A22" s="1" t="s">
        <v>45</v>
      </c>
      <c r="B22" s="1" t="s">
        <v>52</v>
      </c>
      <c r="C22" s="1" t="s">
        <v>53</v>
      </c>
      <c r="D22">
        <v>20011</v>
      </c>
      <c r="E22" s="2" t="s">
        <v>13</v>
      </c>
      <c r="F22" s="4">
        <v>1</v>
      </c>
      <c r="G22" s="3" t="s">
        <v>513</v>
      </c>
      <c r="H22" s="3" t="s">
        <v>513</v>
      </c>
      <c r="I22" s="16" t="s">
        <v>513</v>
      </c>
      <c r="J22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23" spans="1:12" x14ac:dyDescent="0.25">
      <c r="A23" s="1" t="s">
        <v>45</v>
      </c>
      <c r="B23" s="1" t="s">
        <v>54</v>
      </c>
      <c r="C23" s="1" t="s">
        <v>55</v>
      </c>
      <c r="D23">
        <v>20002</v>
      </c>
      <c r="E23" s="2" t="s">
        <v>13</v>
      </c>
      <c r="F23" s="4">
        <v>1</v>
      </c>
      <c r="G23" s="3" t="s">
        <v>513</v>
      </c>
      <c r="H23" s="3" t="s">
        <v>513</v>
      </c>
      <c r="I23" s="16" t="s">
        <v>513</v>
      </c>
      <c r="J23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24" spans="1:12" hidden="1" x14ac:dyDescent="0.25">
      <c r="A24" s="1" t="s">
        <v>45</v>
      </c>
      <c r="B24" s="1" t="s">
        <v>56</v>
      </c>
      <c r="C24" s="1" t="s">
        <v>57</v>
      </c>
      <c r="D24">
        <v>20016</v>
      </c>
      <c r="E24" s="2" t="s">
        <v>13</v>
      </c>
      <c r="F24" s="4">
        <v>1</v>
      </c>
      <c r="G24" s="3">
        <v>0</v>
      </c>
      <c r="H24" s="3">
        <v>2</v>
      </c>
      <c r="I24" s="16">
        <v>0</v>
      </c>
      <c r="J24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25" spans="1:12" x14ac:dyDescent="0.25">
      <c r="A25" s="1" t="s">
        <v>45</v>
      </c>
      <c r="B25" s="1" t="s">
        <v>58</v>
      </c>
      <c r="C25" s="1" t="s">
        <v>59</v>
      </c>
      <c r="D25">
        <v>20019</v>
      </c>
      <c r="E25" s="2" t="s">
        <v>13</v>
      </c>
      <c r="F25" s="4">
        <v>1</v>
      </c>
      <c r="G25" s="3" t="s">
        <v>513</v>
      </c>
      <c r="H25" s="3" t="s">
        <v>513</v>
      </c>
      <c r="I25" s="16" t="s">
        <v>513</v>
      </c>
      <c r="J25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26" spans="1:12" x14ac:dyDescent="0.25">
      <c r="A26" s="1" t="s">
        <v>45</v>
      </c>
      <c r="B26" s="1" t="s">
        <v>60</v>
      </c>
      <c r="C26" s="1" t="s">
        <v>61</v>
      </c>
      <c r="D26">
        <v>20007</v>
      </c>
      <c r="E26" s="2" t="s">
        <v>13</v>
      </c>
      <c r="F26" s="4">
        <v>1</v>
      </c>
      <c r="G26" s="3" t="s">
        <v>513</v>
      </c>
      <c r="H26" s="3" t="s">
        <v>513</v>
      </c>
      <c r="I26" s="16" t="s">
        <v>513</v>
      </c>
      <c r="J26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27" spans="1:12" hidden="1" x14ac:dyDescent="0.25">
      <c r="A27" s="1" t="s">
        <v>45</v>
      </c>
      <c r="B27" s="1" t="s">
        <v>62</v>
      </c>
      <c r="C27" s="1" t="s">
        <v>63</v>
      </c>
      <c r="D27">
        <v>20010</v>
      </c>
      <c r="E27" s="2" t="s">
        <v>13</v>
      </c>
      <c r="F27" s="4">
        <v>1</v>
      </c>
      <c r="G27" s="3">
        <v>0</v>
      </c>
      <c r="H27" s="3">
        <v>3</v>
      </c>
      <c r="I27" s="16">
        <v>0</v>
      </c>
      <c r="J27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28" spans="1:12" x14ac:dyDescent="0.25">
      <c r="A28" s="1" t="s">
        <v>45</v>
      </c>
      <c r="B28" s="1" t="s">
        <v>64</v>
      </c>
      <c r="C28" s="1" t="s">
        <v>65</v>
      </c>
      <c r="D28">
        <v>20015</v>
      </c>
      <c r="E28" s="2" t="s">
        <v>13</v>
      </c>
      <c r="F28" s="4">
        <v>1</v>
      </c>
      <c r="G28" s="3" t="s">
        <v>513</v>
      </c>
      <c r="H28" s="3" t="s">
        <v>513</v>
      </c>
      <c r="I28" s="16" t="s">
        <v>513</v>
      </c>
      <c r="J28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29" spans="1:12" x14ac:dyDescent="0.25">
      <c r="A29" s="1" t="s">
        <v>45</v>
      </c>
      <c r="B29" s="1" t="s">
        <v>66</v>
      </c>
      <c r="C29" s="1" t="s">
        <v>67</v>
      </c>
      <c r="D29">
        <v>20008</v>
      </c>
      <c r="E29" s="2" t="s">
        <v>13</v>
      </c>
      <c r="F29" s="4">
        <v>1</v>
      </c>
      <c r="G29" s="3" t="s">
        <v>513</v>
      </c>
      <c r="H29" s="3" t="s">
        <v>513</v>
      </c>
      <c r="I29" s="16" t="s">
        <v>513</v>
      </c>
      <c r="J29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30" spans="1:12" x14ac:dyDescent="0.25">
      <c r="A30" s="1" t="s">
        <v>45</v>
      </c>
      <c r="B30" s="1" t="s">
        <v>68</v>
      </c>
      <c r="C30" s="1" t="s">
        <v>69</v>
      </c>
      <c r="D30">
        <v>20001</v>
      </c>
      <c r="E30" s="2" t="s">
        <v>13</v>
      </c>
      <c r="F30" s="4">
        <v>1</v>
      </c>
      <c r="G30" s="3" t="s">
        <v>513</v>
      </c>
      <c r="H30" s="3" t="s">
        <v>513</v>
      </c>
      <c r="I30" s="16" t="s">
        <v>513</v>
      </c>
      <c r="J30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31" spans="1:12" hidden="1" x14ac:dyDescent="0.25">
      <c r="A31" s="1" t="s">
        <v>45</v>
      </c>
      <c r="B31" s="1" t="s">
        <v>70</v>
      </c>
      <c r="C31" s="1" t="s">
        <v>71</v>
      </c>
      <c r="D31">
        <v>20003</v>
      </c>
      <c r="E31" s="2" t="s">
        <v>13</v>
      </c>
      <c r="F31" s="4">
        <v>1</v>
      </c>
      <c r="G31" s="3">
        <v>0</v>
      </c>
      <c r="H31" s="3">
        <v>1</v>
      </c>
      <c r="I31" s="16">
        <v>0</v>
      </c>
      <c r="J31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32" spans="1:12" hidden="1" x14ac:dyDescent="0.25">
      <c r="A32" s="1" t="s">
        <v>45</v>
      </c>
      <c r="B32" s="1" t="s">
        <v>72</v>
      </c>
      <c r="C32" s="1" t="s">
        <v>73</v>
      </c>
      <c r="D32">
        <v>20005</v>
      </c>
      <c r="E32" s="2" t="s">
        <v>13</v>
      </c>
      <c r="F32" s="4">
        <v>1</v>
      </c>
      <c r="G32" s="3">
        <v>0</v>
      </c>
      <c r="H32" s="3">
        <v>1</v>
      </c>
      <c r="I32" s="16">
        <v>0</v>
      </c>
      <c r="J32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33" spans="1:10" x14ac:dyDescent="0.25">
      <c r="A33" s="1" t="s">
        <v>45</v>
      </c>
      <c r="B33" s="1" t="s">
        <v>74</v>
      </c>
      <c r="C33" s="1" t="s">
        <v>75</v>
      </c>
      <c r="D33">
        <v>20004</v>
      </c>
      <c r="E33" s="2" t="s">
        <v>13</v>
      </c>
      <c r="F33" s="4">
        <v>1</v>
      </c>
      <c r="G33" s="3" t="s">
        <v>513</v>
      </c>
      <c r="H33" s="3" t="s">
        <v>513</v>
      </c>
      <c r="I33" s="16" t="s">
        <v>513</v>
      </c>
      <c r="J33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34" spans="1:10" x14ac:dyDescent="0.25">
      <c r="A34" s="1" t="s">
        <v>45</v>
      </c>
      <c r="B34" s="1" t="s">
        <v>76</v>
      </c>
      <c r="C34" s="1" t="s">
        <v>77</v>
      </c>
      <c r="D34">
        <v>20006</v>
      </c>
      <c r="E34" s="2" t="s">
        <v>13</v>
      </c>
      <c r="F34" s="4">
        <v>1</v>
      </c>
      <c r="G34" s="3" t="s">
        <v>513</v>
      </c>
      <c r="H34" s="3" t="s">
        <v>513</v>
      </c>
      <c r="I34" s="16" t="s">
        <v>513</v>
      </c>
      <c r="J34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35" spans="1:10" hidden="1" x14ac:dyDescent="0.25">
      <c r="A35" s="1" t="s">
        <v>45</v>
      </c>
      <c r="B35" s="1" t="s">
        <v>78</v>
      </c>
      <c r="C35" s="1" t="s">
        <v>79</v>
      </c>
      <c r="D35">
        <v>20013</v>
      </c>
      <c r="E35" s="2" t="s">
        <v>13</v>
      </c>
      <c r="F35" s="4">
        <v>1</v>
      </c>
      <c r="G35" s="3">
        <v>0</v>
      </c>
      <c r="H35" s="3">
        <v>2</v>
      </c>
      <c r="I35" s="16">
        <v>0</v>
      </c>
      <c r="J35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36" spans="1:10" x14ac:dyDescent="0.25">
      <c r="A36" s="1" t="s">
        <v>45</v>
      </c>
      <c r="B36" s="1" t="s">
        <v>80</v>
      </c>
      <c r="C36" s="1" t="s">
        <v>81</v>
      </c>
      <c r="D36">
        <v>20014</v>
      </c>
      <c r="E36" s="2" t="s">
        <v>13</v>
      </c>
      <c r="F36" s="4">
        <v>1</v>
      </c>
      <c r="G36" s="3" t="s">
        <v>513</v>
      </c>
      <c r="H36" s="3" t="s">
        <v>513</v>
      </c>
      <c r="I36" s="16" t="s">
        <v>513</v>
      </c>
      <c r="J36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37" spans="1:10" x14ac:dyDescent="0.25">
      <c r="A37" s="1" t="s">
        <v>45</v>
      </c>
      <c r="B37" s="1" t="s">
        <v>82</v>
      </c>
      <c r="C37" s="1" t="s">
        <v>83</v>
      </c>
      <c r="D37">
        <v>20017</v>
      </c>
      <c r="E37" s="2" t="s">
        <v>13</v>
      </c>
      <c r="F37" s="4">
        <v>1</v>
      </c>
      <c r="G37" s="3" t="s">
        <v>513</v>
      </c>
      <c r="H37" s="3" t="s">
        <v>513</v>
      </c>
      <c r="I37" s="16" t="s">
        <v>513</v>
      </c>
      <c r="J37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38" spans="1:10" x14ac:dyDescent="0.25">
      <c r="A38" s="1" t="s">
        <v>45</v>
      </c>
      <c r="B38" s="1" t="s">
        <v>84</v>
      </c>
      <c r="C38" s="1" t="s">
        <v>85</v>
      </c>
      <c r="D38">
        <v>20020</v>
      </c>
      <c r="E38" s="2" t="s">
        <v>13</v>
      </c>
      <c r="F38" s="4">
        <v>1</v>
      </c>
      <c r="G38" s="3" t="s">
        <v>513</v>
      </c>
      <c r="H38" s="3" t="s">
        <v>513</v>
      </c>
      <c r="I38" s="16" t="s">
        <v>513</v>
      </c>
      <c r="J38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39" spans="1:10" x14ac:dyDescent="0.25">
      <c r="A39" s="1" t="s">
        <v>45</v>
      </c>
      <c r="B39" s="1" t="s">
        <v>86</v>
      </c>
      <c r="C39" s="1" t="s">
        <v>87</v>
      </c>
      <c r="D39">
        <v>20009</v>
      </c>
      <c r="E39" s="2" t="s">
        <v>13</v>
      </c>
      <c r="F39" s="4">
        <v>1</v>
      </c>
      <c r="G39" s="3" t="s">
        <v>513</v>
      </c>
      <c r="H39" s="3" t="s">
        <v>513</v>
      </c>
      <c r="I39" s="16" t="s">
        <v>513</v>
      </c>
      <c r="J39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40" spans="1:10" x14ac:dyDescent="0.25">
      <c r="A40" s="1" t="s">
        <v>88</v>
      </c>
      <c r="B40" s="1" t="s">
        <v>89</v>
      </c>
      <c r="C40" s="1" t="s">
        <v>90</v>
      </c>
      <c r="D40">
        <v>30000</v>
      </c>
      <c r="E40" s="2" t="s">
        <v>91</v>
      </c>
      <c r="F40" s="4">
        <v>1</v>
      </c>
      <c r="G40" s="3" t="s">
        <v>513</v>
      </c>
      <c r="H40" s="3" t="s">
        <v>513</v>
      </c>
      <c r="I40" s="16" t="s">
        <v>513</v>
      </c>
      <c r="J40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41" spans="1:10" x14ac:dyDescent="0.25">
      <c r="A41" s="1" t="s">
        <v>88</v>
      </c>
      <c r="B41" s="1" t="s">
        <v>92</v>
      </c>
      <c r="C41" s="1" t="s">
        <v>93</v>
      </c>
      <c r="D41">
        <v>30002</v>
      </c>
      <c r="E41" s="2" t="s">
        <v>13</v>
      </c>
      <c r="F41" s="4">
        <v>1</v>
      </c>
      <c r="G41" s="3" t="s">
        <v>513</v>
      </c>
      <c r="H41" s="3" t="s">
        <v>513</v>
      </c>
      <c r="I41" s="16" t="s">
        <v>513</v>
      </c>
      <c r="J41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42" spans="1:10" x14ac:dyDescent="0.25">
      <c r="A42" s="1" t="s">
        <v>88</v>
      </c>
      <c r="B42" s="1" t="s">
        <v>94</v>
      </c>
      <c r="C42" s="1" t="s">
        <v>95</v>
      </c>
      <c r="D42">
        <v>30005</v>
      </c>
      <c r="E42" s="2" t="s">
        <v>13</v>
      </c>
      <c r="F42" s="4">
        <v>1</v>
      </c>
      <c r="G42" s="3" t="s">
        <v>513</v>
      </c>
      <c r="H42" s="3" t="s">
        <v>513</v>
      </c>
      <c r="I42" s="16" t="s">
        <v>513</v>
      </c>
      <c r="J42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43" spans="1:10" hidden="1" x14ac:dyDescent="0.25">
      <c r="A43" s="1" t="s">
        <v>88</v>
      </c>
      <c r="B43" s="1" t="s">
        <v>96</v>
      </c>
      <c r="C43" s="1" t="s">
        <v>97</v>
      </c>
      <c r="D43">
        <v>30006</v>
      </c>
      <c r="E43" s="2" t="s">
        <v>13</v>
      </c>
      <c r="F43" s="4">
        <v>1</v>
      </c>
      <c r="G43" s="3">
        <v>0</v>
      </c>
      <c r="H43" s="3">
        <v>1</v>
      </c>
      <c r="I43" s="16">
        <v>0</v>
      </c>
      <c r="J43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44" spans="1:10" x14ac:dyDescent="0.25">
      <c r="A44" s="1" t="s">
        <v>88</v>
      </c>
      <c r="B44" s="1" t="s">
        <v>98</v>
      </c>
      <c r="C44" s="1" t="s">
        <v>99</v>
      </c>
      <c r="D44">
        <v>30007</v>
      </c>
      <c r="E44" s="2" t="s">
        <v>13</v>
      </c>
      <c r="F44" s="4">
        <v>1</v>
      </c>
      <c r="G44" s="3" t="s">
        <v>513</v>
      </c>
      <c r="H44" s="3" t="s">
        <v>513</v>
      </c>
      <c r="I44" s="16" t="s">
        <v>513</v>
      </c>
      <c r="J44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45" spans="1:10" x14ac:dyDescent="0.25">
      <c r="A45" s="1" t="s">
        <v>88</v>
      </c>
      <c r="B45" s="1" t="s">
        <v>100</v>
      </c>
      <c r="C45" s="1" t="s">
        <v>101</v>
      </c>
      <c r="D45">
        <v>30008</v>
      </c>
      <c r="E45" s="2" t="s">
        <v>13</v>
      </c>
      <c r="F45" s="4">
        <v>1</v>
      </c>
      <c r="G45" s="3" t="s">
        <v>513</v>
      </c>
      <c r="H45" s="3" t="s">
        <v>513</v>
      </c>
      <c r="I45" s="16" t="s">
        <v>513</v>
      </c>
      <c r="J45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46" spans="1:10" x14ac:dyDescent="0.25">
      <c r="A46" s="1" t="s">
        <v>88</v>
      </c>
      <c r="B46" s="1" t="s">
        <v>102</v>
      </c>
      <c r="C46" s="1" t="s">
        <v>103</v>
      </c>
      <c r="D46">
        <v>30004</v>
      </c>
      <c r="E46" s="2" t="s">
        <v>13</v>
      </c>
      <c r="F46" s="4">
        <v>1</v>
      </c>
      <c r="G46" s="3" t="s">
        <v>513</v>
      </c>
      <c r="H46" s="3" t="s">
        <v>513</v>
      </c>
      <c r="I46" s="16" t="s">
        <v>513</v>
      </c>
      <c r="J46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47" spans="1:10" x14ac:dyDescent="0.25">
      <c r="A47" s="1" t="s">
        <v>88</v>
      </c>
      <c r="B47" s="1" t="s">
        <v>104</v>
      </c>
      <c r="C47" s="1" t="s">
        <v>105</v>
      </c>
      <c r="D47">
        <v>30001</v>
      </c>
      <c r="E47" s="2" t="s">
        <v>13</v>
      </c>
      <c r="F47" s="4">
        <v>1</v>
      </c>
      <c r="G47" s="3" t="s">
        <v>513</v>
      </c>
      <c r="H47" s="3" t="s">
        <v>513</v>
      </c>
      <c r="I47" s="16" t="s">
        <v>513</v>
      </c>
      <c r="J47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48" spans="1:10" x14ac:dyDescent="0.25">
      <c r="A48" s="1" t="s">
        <v>88</v>
      </c>
      <c r="B48" s="1" t="s">
        <v>106</v>
      </c>
      <c r="C48" s="1" t="s">
        <v>107</v>
      </c>
      <c r="D48">
        <v>30003</v>
      </c>
      <c r="E48" s="2" t="s">
        <v>13</v>
      </c>
      <c r="F48" s="4">
        <v>1</v>
      </c>
      <c r="G48" s="3" t="s">
        <v>513</v>
      </c>
      <c r="H48" s="3" t="s">
        <v>513</v>
      </c>
      <c r="I48" s="16" t="s">
        <v>513</v>
      </c>
      <c r="J48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49" spans="1:10" x14ac:dyDescent="0.25">
      <c r="A49" s="1" t="s">
        <v>108</v>
      </c>
      <c r="B49" s="1" t="s">
        <v>109</v>
      </c>
      <c r="C49" s="1" t="s">
        <v>110</v>
      </c>
      <c r="D49">
        <v>40000</v>
      </c>
      <c r="E49" s="2" t="s">
        <v>91</v>
      </c>
      <c r="F49" s="4">
        <v>1</v>
      </c>
      <c r="G49" s="3" t="s">
        <v>513</v>
      </c>
      <c r="H49" s="3" t="s">
        <v>513</v>
      </c>
      <c r="I49" s="16" t="s">
        <v>513</v>
      </c>
      <c r="J49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50" spans="1:10" hidden="1" x14ac:dyDescent="0.25">
      <c r="A50" s="1" t="s">
        <v>108</v>
      </c>
      <c r="B50" s="1" t="s">
        <v>111</v>
      </c>
      <c r="C50" s="1" t="s">
        <v>112</v>
      </c>
      <c r="D50">
        <v>40001</v>
      </c>
      <c r="E50" s="2" t="s">
        <v>13</v>
      </c>
      <c r="F50" s="4">
        <v>1</v>
      </c>
      <c r="G50" s="3">
        <v>0</v>
      </c>
      <c r="H50" s="3">
        <v>3</v>
      </c>
      <c r="I50" s="16">
        <v>0</v>
      </c>
      <c r="J50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51" spans="1:10" x14ac:dyDescent="0.25">
      <c r="A51" s="1" t="s">
        <v>108</v>
      </c>
      <c r="B51" s="1" t="s">
        <v>113</v>
      </c>
      <c r="C51" s="1" t="s">
        <v>114</v>
      </c>
      <c r="D51">
        <v>40002</v>
      </c>
      <c r="E51" s="2" t="s">
        <v>13</v>
      </c>
      <c r="F51" s="4">
        <v>1</v>
      </c>
      <c r="G51" s="3" t="s">
        <v>513</v>
      </c>
      <c r="H51" s="3" t="s">
        <v>513</v>
      </c>
      <c r="I51" s="16" t="s">
        <v>513</v>
      </c>
      <c r="J51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52" spans="1:10" x14ac:dyDescent="0.25">
      <c r="A52" s="1" t="s">
        <v>108</v>
      </c>
      <c r="B52" s="1" t="s">
        <v>115</v>
      </c>
      <c r="C52" s="1" t="s">
        <v>116</v>
      </c>
      <c r="D52">
        <v>40003</v>
      </c>
      <c r="E52" s="2" t="s">
        <v>13</v>
      </c>
      <c r="F52" s="4">
        <v>1</v>
      </c>
      <c r="G52" s="3" t="s">
        <v>513</v>
      </c>
      <c r="H52" s="3" t="s">
        <v>513</v>
      </c>
      <c r="I52" s="16" t="s">
        <v>513</v>
      </c>
      <c r="J52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53" spans="1:10" x14ac:dyDescent="0.25">
      <c r="A53" s="1" t="s">
        <v>108</v>
      </c>
      <c r="B53" s="1" t="s">
        <v>117</v>
      </c>
      <c r="C53" s="1" t="s">
        <v>118</v>
      </c>
      <c r="D53">
        <v>40004</v>
      </c>
      <c r="E53" s="2" t="s">
        <v>13</v>
      </c>
      <c r="F53" s="4">
        <v>1</v>
      </c>
      <c r="G53" s="3" t="s">
        <v>513</v>
      </c>
      <c r="H53" s="3" t="s">
        <v>513</v>
      </c>
      <c r="I53" s="16" t="s">
        <v>513</v>
      </c>
      <c r="J53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54" spans="1:10" x14ac:dyDescent="0.25">
      <c r="A54" s="1" t="s">
        <v>108</v>
      </c>
      <c r="B54" s="1" t="s">
        <v>119</v>
      </c>
      <c r="C54" s="1" t="s">
        <v>120</v>
      </c>
      <c r="D54">
        <v>40005</v>
      </c>
      <c r="E54" s="2" t="s">
        <v>13</v>
      </c>
      <c r="F54" s="4">
        <v>1</v>
      </c>
      <c r="G54" s="3" t="s">
        <v>513</v>
      </c>
      <c r="H54" s="3" t="s">
        <v>513</v>
      </c>
      <c r="I54" s="16" t="s">
        <v>513</v>
      </c>
      <c r="J54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55" spans="1:10" x14ac:dyDescent="0.25">
      <c r="A55" s="1" t="s">
        <v>108</v>
      </c>
      <c r="B55" s="1" t="s">
        <v>121</v>
      </c>
      <c r="C55" s="1" t="s">
        <v>122</v>
      </c>
      <c r="D55">
        <v>40007</v>
      </c>
      <c r="E55" s="2" t="s">
        <v>13</v>
      </c>
      <c r="F55" s="4">
        <v>1</v>
      </c>
      <c r="G55" s="3" t="s">
        <v>513</v>
      </c>
      <c r="H55" s="3" t="s">
        <v>513</v>
      </c>
      <c r="I55" s="16" t="s">
        <v>513</v>
      </c>
      <c r="J55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56" spans="1:10" hidden="1" x14ac:dyDescent="0.25">
      <c r="A56" s="1" t="s">
        <v>108</v>
      </c>
      <c r="B56" s="1" t="s">
        <v>123</v>
      </c>
      <c r="C56" s="1" t="s">
        <v>124</v>
      </c>
      <c r="D56">
        <v>40008</v>
      </c>
      <c r="E56" s="2" t="s">
        <v>13</v>
      </c>
      <c r="F56" s="4">
        <v>1</v>
      </c>
      <c r="G56" s="3">
        <v>0</v>
      </c>
      <c r="H56" s="3">
        <v>1</v>
      </c>
      <c r="I56" s="16">
        <v>0</v>
      </c>
      <c r="J56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57" spans="1:10" x14ac:dyDescent="0.25">
      <c r="A57" s="1" t="s">
        <v>108</v>
      </c>
      <c r="B57" s="1" t="s">
        <v>125</v>
      </c>
      <c r="C57" s="1" t="s">
        <v>126</v>
      </c>
      <c r="D57">
        <v>40009</v>
      </c>
      <c r="E57" s="2" t="s">
        <v>13</v>
      </c>
      <c r="F57" s="4">
        <v>1</v>
      </c>
      <c r="G57" s="3" t="s">
        <v>513</v>
      </c>
      <c r="H57" s="3" t="s">
        <v>513</v>
      </c>
      <c r="I57" s="16" t="s">
        <v>513</v>
      </c>
      <c r="J57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58" spans="1:10" x14ac:dyDescent="0.25">
      <c r="A58" s="1" t="s">
        <v>108</v>
      </c>
      <c r="B58" s="1" t="s">
        <v>127</v>
      </c>
      <c r="C58" s="1" t="s">
        <v>128</v>
      </c>
      <c r="D58">
        <v>40006</v>
      </c>
      <c r="E58" s="2" t="s">
        <v>13</v>
      </c>
      <c r="F58" s="4">
        <v>1</v>
      </c>
      <c r="G58" s="3" t="s">
        <v>513</v>
      </c>
      <c r="H58" s="3" t="s">
        <v>513</v>
      </c>
      <c r="I58" s="16" t="s">
        <v>513</v>
      </c>
      <c r="J58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59" spans="1:10" x14ac:dyDescent="0.25">
      <c r="A59" s="1" t="s">
        <v>108</v>
      </c>
      <c r="B59" s="1" t="s">
        <v>129</v>
      </c>
      <c r="C59" s="1" t="s">
        <v>130</v>
      </c>
      <c r="D59">
        <v>40010</v>
      </c>
      <c r="E59" s="2" t="s">
        <v>13</v>
      </c>
      <c r="F59" s="4">
        <v>1</v>
      </c>
      <c r="G59" s="3" t="s">
        <v>513</v>
      </c>
      <c r="H59" s="3" t="s">
        <v>513</v>
      </c>
      <c r="I59" s="16" t="s">
        <v>513</v>
      </c>
      <c r="J59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60" spans="1:10" x14ac:dyDescent="0.25">
      <c r="A60" s="1" t="s">
        <v>131</v>
      </c>
      <c r="B60" s="1" t="s">
        <v>132</v>
      </c>
      <c r="C60" s="1" t="s">
        <v>133</v>
      </c>
      <c r="D60">
        <v>50000</v>
      </c>
      <c r="E60" s="2" t="s">
        <v>16</v>
      </c>
      <c r="F60" s="4">
        <v>1</v>
      </c>
      <c r="G60" s="3" t="s">
        <v>513</v>
      </c>
      <c r="H60" s="3" t="s">
        <v>513</v>
      </c>
      <c r="I60" s="16" t="s">
        <v>513</v>
      </c>
      <c r="J60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61" spans="1:10" hidden="1" x14ac:dyDescent="0.25">
      <c r="A61" s="1" t="s">
        <v>131</v>
      </c>
      <c r="B61" s="1" t="s">
        <v>134</v>
      </c>
      <c r="C61" s="1" t="s">
        <v>135</v>
      </c>
      <c r="D61">
        <v>50002</v>
      </c>
      <c r="E61" s="2" t="s">
        <v>13</v>
      </c>
      <c r="F61" s="4">
        <v>1</v>
      </c>
      <c r="G61" s="3">
        <v>0</v>
      </c>
      <c r="H61" s="3">
        <v>3</v>
      </c>
      <c r="I61" s="16">
        <v>0</v>
      </c>
      <c r="J61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62" spans="1:10" x14ac:dyDescent="0.25">
      <c r="A62" s="1" t="s">
        <v>131</v>
      </c>
      <c r="B62" s="1" t="s">
        <v>136</v>
      </c>
      <c r="C62" s="1" t="s">
        <v>137</v>
      </c>
      <c r="D62">
        <v>50006</v>
      </c>
      <c r="E62" s="2" t="s">
        <v>13</v>
      </c>
      <c r="F62" s="4">
        <v>1</v>
      </c>
      <c r="G62" s="3" t="s">
        <v>513</v>
      </c>
      <c r="H62" s="3" t="s">
        <v>513</v>
      </c>
      <c r="I62" s="16" t="s">
        <v>513</v>
      </c>
      <c r="J62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63" spans="1:10" x14ac:dyDescent="0.25">
      <c r="A63" s="1" t="s">
        <v>131</v>
      </c>
      <c r="B63" s="1" t="s">
        <v>138</v>
      </c>
      <c r="C63" s="1" t="s">
        <v>139</v>
      </c>
      <c r="D63">
        <v>50007</v>
      </c>
      <c r="E63" s="2" t="s">
        <v>13</v>
      </c>
      <c r="F63" s="4">
        <v>1</v>
      </c>
      <c r="G63" s="3" t="s">
        <v>513</v>
      </c>
      <c r="H63" s="3" t="s">
        <v>513</v>
      </c>
      <c r="I63" s="16" t="s">
        <v>513</v>
      </c>
      <c r="J63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64" spans="1:10" x14ac:dyDescent="0.25">
      <c r="A64" s="1" t="s">
        <v>131</v>
      </c>
      <c r="B64" s="1" t="s">
        <v>140</v>
      </c>
      <c r="C64" s="1" t="s">
        <v>141</v>
      </c>
      <c r="D64">
        <v>50008</v>
      </c>
      <c r="E64" s="2" t="s">
        <v>13</v>
      </c>
      <c r="F64" s="4">
        <v>1</v>
      </c>
      <c r="G64" s="3" t="s">
        <v>513</v>
      </c>
      <c r="H64" s="3" t="s">
        <v>513</v>
      </c>
      <c r="I64" s="16" t="s">
        <v>513</v>
      </c>
      <c r="J64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65" spans="1:10" x14ac:dyDescent="0.25">
      <c r="A65" s="1" t="s">
        <v>131</v>
      </c>
      <c r="B65" s="1" t="s">
        <v>142</v>
      </c>
      <c r="C65" s="1" t="s">
        <v>143</v>
      </c>
      <c r="D65">
        <v>50004</v>
      </c>
      <c r="E65" s="2" t="s">
        <v>13</v>
      </c>
      <c r="F65" s="4">
        <v>1</v>
      </c>
      <c r="G65" s="3" t="s">
        <v>513</v>
      </c>
      <c r="H65" s="3" t="s">
        <v>513</v>
      </c>
      <c r="I65" s="16" t="s">
        <v>513</v>
      </c>
      <c r="J65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66" spans="1:10" x14ac:dyDescent="0.25">
      <c r="A66" s="1" t="s">
        <v>131</v>
      </c>
      <c r="B66" s="1" t="s">
        <v>144</v>
      </c>
      <c r="C66" s="1" t="s">
        <v>145</v>
      </c>
      <c r="D66">
        <v>50005</v>
      </c>
      <c r="E66" s="2" t="s">
        <v>13</v>
      </c>
      <c r="F66" s="4">
        <v>1</v>
      </c>
      <c r="G66" s="11" t="s">
        <v>513</v>
      </c>
      <c r="H66" s="11" t="s">
        <v>513</v>
      </c>
      <c r="I66" s="17" t="s">
        <v>513</v>
      </c>
      <c r="J66" s="11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67" spans="1:10" x14ac:dyDescent="0.25">
      <c r="A67" s="1" t="s">
        <v>131</v>
      </c>
      <c r="B67" s="1" t="s">
        <v>146</v>
      </c>
      <c r="C67" s="1" t="s">
        <v>147</v>
      </c>
      <c r="D67">
        <v>50001</v>
      </c>
      <c r="E67" s="2" t="s">
        <v>13</v>
      </c>
      <c r="F67" s="4">
        <v>1</v>
      </c>
      <c r="G67" s="11" t="s">
        <v>513</v>
      </c>
      <c r="H67" s="11" t="s">
        <v>513</v>
      </c>
      <c r="I67" s="17" t="s">
        <v>513</v>
      </c>
      <c r="J67" s="11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68" spans="1:10" x14ac:dyDescent="0.25">
      <c r="A68" s="1" t="s">
        <v>131</v>
      </c>
      <c r="B68" s="1" t="s">
        <v>148</v>
      </c>
      <c r="C68" s="1" t="s">
        <v>149</v>
      </c>
      <c r="D68">
        <v>50009</v>
      </c>
      <c r="E68" s="2" t="s">
        <v>13</v>
      </c>
      <c r="F68" s="4">
        <v>1</v>
      </c>
      <c r="G68" s="3" t="s">
        <v>513</v>
      </c>
      <c r="H68" s="3" t="s">
        <v>513</v>
      </c>
      <c r="I68" s="16" t="s">
        <v>513</v>
      </c>
      <c r="J68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69" spans="1:10" x14ac:dyDescent="0.25">
      <c r="A69" s="1" t="s">
        <v>131</v>
      </c>
      <c r="B69" s="1" t="s">
        <v>150</v>
      </c>
      <c r="C69" s="1" t="s">
        <v>151</v>
      </c>
      <c r="D69">
        <v>50010</v>
      </c>
      <c r="E69" s="2" t="s">
        <v>13</v>
      </c>
      <c r="F69" s="4">
        <v>1</v>
      </c>
      <c r="G69" s="3" t="s">
        <v>513</v>
      </c>
      <c r="H69" s="3" t="s">
        <v>513</v>
      </c>
      <c r="I69" s="16" t="s">
        <v>513</v>
      </c>
      <c r="J69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70" spans="1:10" hidden="1" x14ac:dyDescent="0.25">
      <c r="A70" s="1" t="s">
        <v>131</v>
      </c>
      <c r="B70" s="1" t="s">
        <v>152</v>
      </c>
      <c r="C70" s="1" t="s">
        <v>153</v>
      </c>
      <c r="D70">
        <v>50011</v>
      </c>
      <c r="E70" s="2" t="s">
        <v>13</v>
      </c>
      <c r="F70" s="4">
        <v>1</v>
      </c>
      <c r="G70" s="3">
        <v>0</v>
      </c>
      <c r="H70" s="3">
        <v>1</v>
      </c>
      <c r="I70" s="16">
        <v>0</v>
      </c>
      <c r="J70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71" spans="1:10" x14ac:dyDescent="0.25">
      <c r="A71" s="1" t="s">
        <v>131</v>
      </c>
      <c r="B71" s="1" t="s">
        <v>154</v>
      </c>
      <c r="C71" s="1" t="s">
        <v>155</v>
      </c>
      <c r="D71">
        <v>50003</v>
      </c>
      <c r="E71" s="2" t="s">
        <v>13</v>
      </c>
      <c r="F71" s="4">
        <v>1</v>
      </c>
      <c r="G71" s="3" t="s">
        <v>513</v>
      </c>
      <c r="H71" s="3" t="s">
        <v>513</v>
      </c>
      <c r="I71" s="16" t="s">
        <v>513</v>
      </c>
      <c r="J71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72" spans="1:10" hidden="1" x14ac:dyDescent="0.25">
      <c r="A72" s="1" t="s">
        <v>156</v>
      </c>
      <c r="B72" s="1" t="s">
        <v>157</v>
      </c>
      <c r="C72" s="1" t="s">
        <v>158</v>
      </c>
      <c r="D72">
        <v>60000</v>
      </c>
      <c r="E72" s="2" t="s">
        <v>16</v>
      </c>
      <c r="F72" s="4">
        <v>1</v>
      </c>
      <c r="G72" s="3">
        <v>0</v>
      </c>
      <c r="H72" s="3">
        <v>4</v>
      </c>
      <c r="I72" s="16">
        <v>0</v>
      </c>
      <c r="J72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73" spans="1:10" x14ac:dyDescent="0.25">
      <c r="A73" s="1" t="s">
        <v>156</v>
      </c>
      <c r="B73" s="1" t="s">
        <v>159</v>
      </c>
      <c r="C73" s="1" t="s">
        <v>160</v>
      </c>
      <c r="D73">
        <v>60004</v>
      </c>
      <c r="E73" s="2" t="s">
        <v>13</v>
      </c>
      <c r="F73" s="4">
        <v>1</v>
      </c>
      <c r="G73" s="3" t="s">
        <v>513</v>
      </c>
      <c r="H73" s="3" t="s">
        <v>513</v>
      </c>
      <c r="I73" s="16" t="s">
        <v>513</v>
      </c>
      <c r="J73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74" spans="1:10" x14ac:dyDescent="0.25">
      <c r="A74" s="1" t="s">
        <v>156</v>
      </c>
      <c r="B74" s="1" t="s">
        <v>161</v>
      </c>
      <c r="C74" s="1" t="s">
        <v>162</v>
      </c>
      <c r="D74">
        <v>60006</v>
      </c>
      <c r="E74" s="2" t="s">
        <v>13</v>
      </c>
      <c r="F74" s="4">
        <v>1</v>
      </c>
      <c r="G74" s="3" t="s">
        <v>513</v>
      </c>
      <c r="H74" s="3" t="s">
        <v>513</v>
      </c>
      <c r="I74" s="16" t="s">
        <v>513</v>
      </c>
      <c r="J74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75" spans="1:10" hidden="1" x14ac:dyDescent="0.25">
      <c r="A75" s="1" t="s">
        <v>156</v>
      </c>
      <c r="B75" s="1" t="s">
        <v>163</v>
      </c>
      <c r="C75" s="1" t="s">
        <v>164</v>
      </c>
      <c r="D75">
        <v>60008</v>
      </c>
      <c r="E75" s="2" t="s">
        <v>13</v>
      </c>
      <c r="F75" s="4">
        <v>1</v>
      </c>
      <c r="G75" s="3">
        <v>0</v>
      </c>
      <c r="H75" s="3">
        <v>2</v>
      </c>
      <c r="I75" s="16">
        <v>0</v>
      </c>
      <c r="J75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76" spans="1:10" x14ac:dyDescent="0.25">
      <c r="A76" s="1" t="s">
        <v>156</v>
      </c>
      <c r="B76" s="1" t="s">
        <v>165</v>
      </c>
      <c r="C76" s="1" t="s">
        <v>166</v>
      </c>
      <c r="D76">
        <v>60009</v>
      </c>
      <c r="E76" s="2" t="s">
        <v>13</v>
      </c>
      <c r="F76" s="4">
        <v>1</v>
      </c>
      <c r="G76" s="3" t="s">
        <v>513</v>
      </c>
      <c r="H76" s="3" t="s">
        <v>513</v>
      </c>
      <c r="I76" s="16" t="s">
        <v>513</v>
      </c>
      <c r="J76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77" spans="1:10" x14ac:dyDescent="0.25">
      <c r="A77" s="1" t="s">
        <v>156</v>
      </c>
      <c r="B77" s="1" t="s">
        <v>167</v>
      </c>
      <c r="C77" s="1" t="s">
        <v>168</v>
      </c>
      <c r="D77">
        <v>60013</v>
      </c>
      <c r="E77" s="2" t="s">
        <v>13</v>
      </c>
      <c r="F77" s="4">
        <v>1</v>
      </c>
      <c r="G77" s="3" t="s">
        <v>513</v>
      </c>
      <c r="H77" s="3" t="s">
        <v>513</v>
      </c>
      <c r="I77" s="16" t="s">
        <v>513</v>
      </c>
      <c r="J77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78" spans="1:10" x14ac:dyDescent="0.25">
      <c r="A78" s="1" t="s">
        <v>156</v>
      </c>
      <c r="B78" s="1" t="s">
        <v>169</v>
      </c>
      <c r="C78" s="1" t="s">
        <v>170</v>
      </c>
      <c r="D78">
        <v>60002</v>
      </c>
      <c r="E78" s="2" t="s">
        <v>13</v>
      </c>
      <c r="F78" s="4">
        <v>1</v>
      </c>
      <c r="G78" s="3" t="s">
        <v>513</v>
      </c>
      <c r="H78" s="3" t="s">
        <v>513</v>
      </c>
      <c r="I78" s="16" t="s">
        <v>513</v>
      </c>
      <c r="J78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79" spans="1:10" x14ac:dyDescent="0.25">
      <c r="A79" s="1" t="s">
        <v>156</v>
      </c>
      <c r="B79" s="1" t="s">
        <v>171</v>
      </c>
      <c r="C79" s="1" t="s">
        <v>172</v>
      </c>
      <c r="D79">
        <v>60007</v>
      </c>
      <c r="E79" s="2" t="s">
        <v>13</v>
      </c>
      <c r="F79" s="4">
        <v>1</v>
      </c>
      <c r="G79" s="3" t="s">
        <v>513</v>
      </c>
      <c r="H79" s="3" t="s">
        <v>513</v>
      </c>
      <c r="I79" s="16" t="s">
        <v>513</v>
      </c>
      <c r="J79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80" spans="1:10" x14ac:dyDescent="0.25">
      <c r="A80" s="1" t="s">
        <v>156</v>
      </c>
      <c r="B80" s="1" t="s">
        <v>173</v>
      </c>
      <c r="C80" s="1" t="s">
        <v>174</v>
      </c>
      <c r="D80">
        <v>60003</v>
      </c>
      <c r="E80" s="2" t="s">
        <v>13</v>
      </c>
      <c r="F80" s="4">
        <v>1</v>
      </c>
      <c r="G80" s="3" t="s">
        <v>513</v>
      </c>
      <c r="H80" s="3" t="s">
        <v>513</v>
      </c>
      <c r="I80" s="16" t="s">
        <v>513</v>
      </c>
      <c r="J80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81" spans="1:10" hidden="1" x14ac:dyDescent="0.25">
      <c r="A81" s="1" t="s">
        <v>156</v>
      </c>
      <c r="B81" s="1" t="s">
        <v>175</v>
      </c>
      <c r="C81" s="1" t="s">
        <v>176</v>
      </c>
      <c r="D81">
        <v>60001</v>
      </c>
      <c r="E81" s="2" t="s">
        <v>13</v>
      </c>
      <c r="F81" s="4">
        <v>1</v>
      </c>
      <c r="G81" s="3">
        <v>0</v>
      </c>
      <c r="H81" s="3">
        <v>1</v>
      </c>
      <c r="I81" s="16">
        <v>0</v>
      </c>
      <c r="J81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82" spans="1:10" x14ac:dyDescent="0.25">
      <c r="A82" s="1" t="s">
        <v>156</v>
      </c>
      <c r="B82" s="1" t="s">
        <v>177</v>
      </c>
      <c r="C82" s="1" t="s">
        <v>178</v>
      </c>
      <c r="D82">
        <v>60010</v>
      </c>
      <c r="E82" s="2" t="s">
        <v>13</v>
      </c>
      <c r="F82" s="4">
        <v>1</v>
      </c>
      <c r="G82" s="3" t="s">
        <v>513</v>
      </c>
      <c r="H82" s="3" t="s">
        <v>513</v>
      </c>
      <c r="I82" s="16" t="s">
        <v>513</v>
      </c>
      <c r="J82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83" spans="1:10" x14ac:dyDescent="0.25">
      <c r="A83" s="1" t="s">
        <v>156</v>
      </c>
      <c r="B83" s="1" t="s">
        <v>179</v>
      </c>
      <c r="C83" s="1" t="s">
        <v>180</v>
      </c>
      <c r="D83">
        <v>60005</v>
      </c>
      <c r="E83" s="2" t="s">
        <v>13</v>
      </c>
      <c r="F83" s="4">
        <v>1</v>
      </c>
      <c r="G83" s="3" t="s">
        <v>513</v>
      </c>
      <c r="H83" s="3" t="s">
        <v>513</v>
      </c>
      <c r="I83" s="16" t="s">
        <v>513</v>
      </c>
      <c r="J83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84" spans="1:10" x14ac:dyDescent="0.25">
      <c r="A84" s="1" t="s">
        <v>156</v>
      </c>
      <c r="B84" s="1" t="s">
        <v>181</v>
      </c>
      <c r="C84" s="1" t="s">
        <v>182</v>
      </c>
      <c r="D84">
        <v>60011</v>
      </c>
      <c r="E84" s="2" t="s">
        <v>13</v>
      </c>
      <c r="F84" s="4">
        <v>1</v>
      </c>
      <c r="G84" s="3" t="s">
        <v>513</v>
      </c>
      <c r="H84" s="3" t="s">
        <v>513</v>
      </c>
      <c r="I84" s="16" t="s">
        <v>513</v>
      </c>
      <c r="J84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85" spans="1:10" x14ac:dyDescent="0.25">
      <c r="A85" s="1" t="s">
        <v>156</v>
      </c>
      <c r="B85" s="1" t="s">
        <v>183</v>
      </c>
      <c r="C85" s="1" t="s">
        <v>184</v>
      </c>
      <c r="D85">
        <v>60012</v>
      </c>
      <c r="E85" s="2" t="s">
        <v>13</v>
      </c>
      <c r="F85" s="4">
        <v>1</v>
      </c>
      <c r="G85" s="3" t="s">
        <v>513</v>
      </c>
      <c r="H85" s="3" t="s">
        <v>513</v>
      </c>
      <c r="I85" s="16" t="s">
        <v>513</v>
      </c>
      <c r="J85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86" spans="1:10" hidden="1" x14ac:dyDescent="0.25">
      <c r="A86" s="1" t="s">
        <v>185</v>
      </c>
      <c r="B86" s="1" t="s">
        <v>186</v>
      </c>
      <c r="C86" s="1" t="s">
        <v>187</v>
      </c>
      <c r="D86">
        <v>80000</v>
      </c>
      <c r="E86" s="2" t="s">
        <v>16</v>
      </c>
      <c r="F86" s="4">
        <v>1</v>
      </c>
      <c r="G86" s="3">
        <v>0</v>
      </c>
      <c r="H86" s="3">
        <v>2</v>
      </c>
      <c r="I86" s="16">
        <v>0</v>
      </c>
      <c r="J86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87" spans="1:10" hidden="1" x14ac:dyDescent="0.25">
      <c r="A87" s="1" t="s">
        <v>185</v>
      </c>
      <c r="B87" s="1" t="s">
        <v>188</v>
      </c>
      <c r="C87" s="1" t="s">
        <v>189</v>
      </c>
      <c r="D87">
        <v>80006</v>
      </c>
      <c r="E87" s="2" t="s">
        <v>13</v>
      </c>
      <c r="F87" s="4">
        <v>1</v>
      </c>
      <c r="G87" s="3">
        <v>0</v>
      </c>
      <c r="H87" s="3">
        <v>5</v>
      </c>
      <c r="I87" s="16">
        <v>0</v>
      </c>
      <c r="J87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88" spans="1:10" x14ac:dyDescent="0.25">
      <c r="A88" s="1" t="s">
        <v>185</v>
      </c>
      <c r="B88" s="1" t="s">
        <v>190</v>
      </c>
      <c r="C88" s="1" t="s">
        <v>191</v>
      </c>
      <c r="D88">
        <v>80012</v>
      </c>
      <c r="E88" s="2" t="s">
        <v>13</v>
      </c>
      <c r="F88" s="4">
        <v>1</v>
      </c>
      <c r="G88" s="3" t="s">
        <v>513</v>
      </c>
      <c r="H88" s="3" t="s">
        <v>513</v>
      </c>
      <c r="I88" s="16" t="s">
        <v>513</v>
      </c>
      <c r="J88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89" spans="1:10" hidden="1" x14ac:dyDescent="0.25">
      <c r="A89" s="1" t="s">
        <v>185</v>
      </c>
      <c r="B89" s="1" t="s">
        <v>192</v>
      </c>
      <c r="C89" s="1" t="s">
        <v>193</v>
      </c>
      <c r="D89">
        <v>80009</v>
      </c>
      <c r="E89" s="2" t="s">
        <v>13</v>
      </c>
      <c r="F89" s="4">
        <v>1</v>
      </c>
      <c r="G89" s="3">
        <v>1</v>
      </c>
      <c r="H89" s="3">
        <v>4</v>
      </c>
      <c r="I89" s="16">
        <v>0.25</v>
      </c>
      <c r="J89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90" spans="1:10" x14ac:dyDescent="0.25">
      <c r="A90" s="1" t="s">
        <v>185</v>
      </c>
      <c r="B90" s="1" t="s">
        <v>194</v>
      </c>
      <c r="C90" s="1" t="s">
        <v>195</v>
      </c>
      <c r="D90">
        <v>80007</v>
      </c>
      <c r="E90" s="2" t="s">
        <v>13</v>
      </c>
      <c r="F90" s="4">
        <v>1</v>
      </c>
      <c r="G90" s="3" t="s">
        <v>513</v>
      </c>
      <c r="H90" s="3" t="s">
        <v>513</v>
      </c>
      <c r="I90" s="16" t="s">
        <v>513</v>
      </c>
      <c r="J90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91" spans="1:10" x14ac:dyDescent="0.25">
      <c r="A91" s="1" t="s">
        <v>185</v>
      </c>
      <c r="B91" s="1" t="s">
        <v>196</v>
      </c>
      <c r="C91" s="1" t="s">
        <v>197</v>
      </c>
      <c r="D91">
        <v>80010</v>
      </c>
      <c r="E91" s="2" t="s">
        <v>13</v>
      </c>
      <c r="F91" s="4">
        <v>1</v>
      </c>
      <c r="G91" s="3" t="s">
        <v>513</v>
      </c>
      <c r="H91" s="3" t="s">
        <v>513</v>
      </c>
      <c r="I91" s="16" t="s">
        <v>513</v>
      </c>
      <c r="J91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92" spans="1:10" x14ac:dyDescent="0.25">
      <c r="A92" s="1" t="s">
        <v>185</v>
      </c>
      <c r="B92" s="1" t="s">
        <v>198</v>
      </c>
      <c r="C92" s="1" t="s">
        <v>199</v>
      </c>
      <c r="D92">
        <v>80013</v>
      </c>
      <c r="E92" s="2" t="s">
        <v>13</v>
      </c>
      <c r="F92" s="4">
        <v>1</v>
      </c>
      <c r="G92" s="3" t="s">
        <v>513</v>
      </c>
      <c r="H92" s="3" t="s">
        <v>513</v>
      </c>
      <c r="I92" s="16" t="s">
        <v>513</v>
      </c>
      <c r="J92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93" spans="1:10" x14ac:dyDescent="0.25">
      <c r="A93" s="1" t="s">
        <v>185</v>
      </c>
      <c r="B93" s="1" t="s">
        <v>200</v>
      </c>
      <c r="C93" s="1" t="s">
        <v>201</v>
      </c>
      <c r="D93">
        <v>80011</v>
      </c>
      <c r="E93" s="2" t="s">
        <v>13</v>
      </c>
      <c r="F93" s="4">
        <v>1</v>
      </c>
      <c r="G93" s="3" t="s">
        <v>513</v>
      </c>
      <c r="H93" s="3" t="s">
        <v>513</v>
      </c>
      <c r="I93" s="16" t="s">
        <v>513</v>
      </c>
      <c r="J93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94" spans="1:10" x14ac:dyDescent="0.25">
      <c r="A94" s="1" t="s">
        <v>185</v>
      </c>
      <c r="B94" s="1" t="s">
        <v>202</v>
      </c>
      <c r="C94" s="1" t="s">
        <v>203</v>
      </c>
      <c r="D94">
        <v>80008</v>
      </c>
      <c r="E94" s="2" t="s">
        <v>13</v>
      </c>
      <c r="F94" s="4">
        <v>1</v>
      </c>
      <c r="G94" s="3" t="s">
        <v>513</v>
      </c>
      <c r="H94" s="3" t="s">
        <v>513</v>
      </c>
      <c r="I94" s="16" t="s">
        <v>513</v>
      </c>
      <c r="J94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95" spans="1:10" x14ac:dyDescent="0.25">
      <c r="A95" s="1" t="s">
        <v>185</v>
      </c>
      <c r="B95" s="1" t="s">
        <v>204</v>
      </c>
      <c r="C95" s="1" t="s">
        <v>205</v>
      </c>
      <c r="D95">
        <v>80004</v>
      </c>
      <c r="E95" s="2" t="s">
        <v>13</v>
      </c>
      <c r="F95" s="4">
        <v>1</v>
      </c>
      <c r="G95" s="3" t="s">
        <v>513</v>
      </c>
      <c r="H95" s="3" t="s">
        <v>513</v>
      </c>
      <c r="I95" s="16" t="s">
        <v>513</v>
      </c>
      <c r="J95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96" spans="1:10" hidden="1" x14ac:dyDescent="0.25">
      <c r="A96" s="1" t="s">
        <v>185</v>
      </c>
      <c r="B96" s="1" t="s">
        <v>206</v>
      </c>
      <c r="C96" s="1" t="s">
        <v>207</v>
      </c>
      <c r="D96">
        <v>80001</v>
      </c>
      <c r="E96" s="2" t="s">
        <v>13</v>
      </c>
      <c r="F96" s="4">
        <v>1</v>
      </c>
      <c r="G96" s="3">
        <v>0</v>
      </c>
      <c r="H96" s="3">
        <v>6</v>
      </c>
      <c r="I96" s="16">
        <v>0</v>
      </c>
      <c r="J96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97" spans="1:10" hidden="1" x14ac:dyDescent="0.25">
      <c r="A97" s="1" t="s">
        <v>185</v>
      </c>
      <c r="B97" s="1" t="s">
        <v>208</v>
      </c>
      <c r="C97" s="1" t="s">
        <v>209</v>
      </c>
      <c r="D97">
        <v>80005</v>
      </c>
      <c r="E97" s="2" t="s">
        <v>13</v>
      </c>
      <c r="F97" s="4">
        <v>1</v>
      </c>
      <c r="G97" s="3">
        <v>0</v>
      </c>
      <c r="H97" s="3">
        <v>1</v>
      </c>
      <c r="I97" s="16">
        <v>0</v>
      </c>
      <c r="J97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98" spans="1:10" x14ac:dyDescent="0.25">
      <c r="A98" s="1" t="s">
        <v>185</v>
      </c>
      <c r="B98" s="1" t="s">
        <v>210</v>
      </c>
      <c r="C98" s="1" t="s">
        <v>211</v>
      </c>
      <c r="D98">
        <v>80002</v>
      </c>
      <c r="E98" s="2" t="s">
        <v>13</v>
      </c>
      <c r="F98" s="4">
        <v>1</v>
      </c>
      <c r="G98" s="3" t="s">
        <v>513</v>
      </c>
      <c r="H98" s="3" t="s">
        <v>513</v>
      </c>
      <c r="I98" s="16" t="s">
        <v>513</v>
      </c>
      <c r="J98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99" spans="1:10" x14ac:dyDescent="0.25">
      <c r="A99" s="1" t="s">
        <v>185</v>
      </c>
      <c r="B99" s="1" t="s">
        <v>212</v>
      </c>
      <c r="C99" s="1" t="s">
        <v>213</v>
      </c>
      <c r="D99">
        <v>80003</v>
      </c>
      <c r="E99" s="2" t="s">
        <v>13</v>
      </c>
      <c r="F99" s="4">
        <v>1</v>
      </c>
      <c r="G99" s="3" t="s">
        <v>513</v>
      </c>
      <c r="H99" s="3" t="s">
        <v>513</v>
      </c>
      <c r="I99" s="16" t="s">
        <v>513</v>
      </c>
      <c r="J99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00" spans="1:10" ht="25.5" x14ac:dyDescent="0.25">
      <c r="A100" s="1" t="s">
        <v>185</v>
      </c>
      <c r="B100" s="1" t="s">
        <v>214</v>
      </c>
      <c r="C100" s="1" t="s">
        <v>215</v>
      </c>
      <c r="D100">
        <v>80014</v>
      </c>
      <c r="E100" s="2" t="s">
        <v>13</v>
      </c>
      <c r="F100" s="4">
        <v>1</v>
      </c>
      <c r="G100" s="3" t="s">
        <v>513</v>
      </c>
      <c r="H100" s="3" t="s">
        <v>513</v>
      </c>
      <c r="I100" s="16" t="s">
        <v>513</v>
      </c>
      <c r="J100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01" spans="1:10" hidden="1" x14ac:dyDescent="0.25">
      <c r="A101" s="1" t="s">
        <v>216</v>
      </c>
      <c r="B101" s="1" t="s">
        <v>217</v>
      </c>
      <c r="C101" s="1" t="s">
        <v>218</v>
      </c>
      <c r="D101">
        <v>90000</v>
      </c>
      <c r="E101" s="2" t="s">
        <v>16</v>
      </c>
      <c r="F101" s="4">
        <v>1</v>
      </c>
      <c r="G101" s="3">
        <v>0</v>
      </c>
      <c r="H101" s="3">
        <v>2</v>
      </c>
      <c r="I101" s="16">
        <v>0</v>
      </c>
      <c r="J101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102" spans="1:10" x14ac:dyDescent="0.25">
      <c r="A102" s="1" t="s">
        <v>216</v>
      </c>
      <c r="B102" s="1" t="s">
        <v>219</v>
      </c>
      <c r="C102" s="1" t="s">
        <v>220</v>
      </c>
      <c r="D102">
        <v>90003</v>
      </c>
      <c r="E102" s="2" t="s">
        <v>13</v>
      </c>
      <c r="F102" s="4">
        <v>1</v>
      </c>
      <c r="G102" s="3" t="s">
        <v>513</v>
      </c>
      <c r="H102" s="3" t="s">
        <v>513</v>
      </c>
      <c r="I102" s="16" t="s">
        <v>513</v>
      </c>
      <c r="J102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03" spans="1:10" hidden="1" x14ac:dyDescent="0.25">
      <c r="A103" s="1" t="s">
        <v>216</v>
      </c>
      <c r="B103" s="1" t="s">
        <v>221</v>
      </c>
      <c r="C103" s="1" t="s">
        <v>222</v>
      </c>
      <c r="D103">
        <v>90009</v>
      </c>
      <c r="E103" s="2" t="s">
        <v>13</v>
      </c>
      <c r="F103" s="4">
        <v>1</v>
      </c>
      <c r="G103" s="3">
        <v>1</v>
      </c>
      <c r="H103" s="3">
        <v>2</v>
      </c>
      <c r="I103" s="16">
        <v>0.5</v>
      </c>
      <c r="J103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104" spans="1:10" x14ac:dyDescent="0.25">
      <c r="A104" s="1" t="s">
        <v>216</v>
      </c>
      <c r="B104" s="1" t="s">
        <v>223</v>
      </c>
      <c r="C104" s="1" t="s">
        <v>224</v>
      </c>
      <c r="D104">
        <v>90002</v>
      </c>
      <c r="E104" s="2" t="s">
        <v>13</v>
      </c>
      <c r="F104" s="4">
        <v>1</v>
      </c>
      <c r="G104" s="3" t="s">
        <v>513</v>
      </c>
      <c r="H104" s="3" t="s">
        <v>513</v>
      </c>
      <c r="I104" s="16" t="s">
        <v>513</v>
      </c>
      <c r="J104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05" spans="1:10" x14ac:dyDescent="0.25">
      <c r="A105" s="1" t="s">
        <v>216</v>
      </c>
      <c r="B105" s="1" t="s">
        <v>225</v>
      </c>
      <c r="C105" s="1" t="s">
        <v>226</v>
      </c>
      <c r="D105">
        <v>90001</v>
      </c>
      <c r="E105" s="2" t="s">
        <v>13</v>
      </c>
      <c r="F105" s="4">
        <v>1</v>
      </c>
      <c r="G105" s="3" t="s">
        <v>513</v>
      </c>
      <c r="H105" s="3" t="s">
        <v>513</v>
      </c>
      <c r="I105" s="16" t="s">
        <v>513</v>
      </c>
      <c r="J105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06" spans="1:10" x14ac:dyDescent="0.25">
      <c r="A106" s="1" t="s">
        <v>216</v>
      </c>
      <c r="B106" s="1" t="s">
        <v>227</v>
      </c>
      <c r="C106" s="1" t="s">
        <v>228</v>
      </c>
      <c r="D106">
        <v>90006</v>
      </c>
      <c r="E106" s="2" t="s">
        <v>13</v>
      </c>
      <c r="F106" s="4">
        <v>1</v>
      </c>
      <c r="G106" s="3" t="s">
        <v>513</v>
      </c>
      <c r="H106" s="3" t="s">
        <v>513</v>
      </c>
      <c r="I106" s="16" t="s">
        <v>513</v>
      </c>
      <c r="J106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07" spans="1:10" hidden="1" x14ac:dyDescent="0.25">
      <c r="A107" s="1" t="s">
        <v>216</v>
      </c>
      <c r="B107" s="1" t="s">
        <v>229</v>
      </c>
      <c r="C107" s="1" t="s">
        <v>230</v>
      </c>
      <c r="D107">
        <v>90007</v>
      </c>
      <c r="E107" s="2" t="s">
        <v>13</v>
      </c>
      <c r="F107" s="4">
        <v>1</v>
      </c>
      <c r="G107" s="3">
        <v>0</v>
      </c>
      <c r="H107" s="3">
        <v>2</v>
      </c>
      <c r="I107" s="16">
        <v>0</v>
      </c>
      <c r="J107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108" spans="1:10" x14ac:dyDescent="0.25">
      <c r="A108" s="1" t="s">
        <v>216</v>
      </c>
      <c r="B108" s="1" t="s">
        <v>231</v>
      </c>
      <c r="C108" s="1" t="s">
        <v>232</v>
      </c>
      <c r="D108">
        <v>90004</v>
      </c>
      <c r="E108" s="2" t="s">
        <v>13</v>
      </c>
      <c r="F108" s="4">
        <v>1</v>
      </c>
      <c r="G108" s="3" t="s">
        <v>513</v>
      </c>
      <c r="H108" s="3" t="s">
        <v>513</v>
      </c>
      <c r="I108" s="16" t="s">
        <v>513</v>
      </c>
      <c r="J108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09" spans="1:10" x14ac:dyDescent="0.25">
      <c r="A109" s="1" t="s">
        <v>216</v>
      </c>
      <c r="B109" s="1" t="s">
        <v>233</v>
      </c>
      <c r="C109" s="1" t="s">
        <v>234</v>
      </c>
      <c r="D109">
        <v>90005</v>
      </c>
      <c r="E109" s="2" t="s">
        <v>13</v>
      </c>
      <c r="F109" s="4">
        <v>1</v>
      </c>
      <c r="G109" s="3" t="s">
        <v>513</v>
      </c>
      <c r="H109" s="3" t="s">
        <v>513</v>
      </c>
      <c r="I109" s="16" t="s">
        <v>513</v>
      </c>
      <c r="J109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10" spans="1:10" hidden="1" x14ac:dyDescent="0.25">
      <c r="A110" s="1" t="s">
        <v>235</v>
      </c>
      <c r="B110" s="1" t="s">
        <v>236</v>
      </c>
      <c r="C110" s="1" t="s">
        <v>237</v>
      </c>
      <c r="D110">
        <v>100000</v>
      </c>
      <c r="E110" s="2" t="s">
        <v>16</v>
      </c>
      <c r="F110" s="4">
        <v>1</v>
      </c>
      <c r="G110" s="3">
        <v>0</v>
      </c>
      <c r="H110" s="3">
        <v>1</v>
      </c>
      <c r="I110" s="16">
        <v>0</v>
      </c>
      <c r="J110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111" spans="1:10" x14ac:dyDescent="0.25">
      <c r="A111" s="1" t="s">
        <v>235</v>
      </c>
      <c r="B111" s="1" t="s">
        <v>238</v>
      </c>
      <c r="C111" s="1" t="s">
        <v>239</v>
      </c>
      <c r="D111">
        <v>100009</v>
      </c>
      <c r="E111" s="2" t="s">
        <v>13</v>
      </c>
      <c r="F111" s="4">
        <v>1</v>
      </c>
      <c r="G111" s="3" t="s">
        <v>513</v>
      </c>
      <c r="H111" s="3" t="s">
        <v>513</v>
      </c>
      <c r="I111" s="16" t="s">
        <v>513</v>
      </c>
      <c r="J111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12" spans="1:10" x14ac:dyDescent="0.25">
      <c r="A112" s="1" t="s">
        <v>235</v>
      </c>
      <c r="B112" s="1" t="s">
        <v>240</v>
      </c>
      <c r="C112" s="1" t="s">
        <v>241</v>
      </c>
      <c r="D112">
        <v>100008</v>
      </c>
      <c r="E112" s="2" t="s">
        <v>13</v>
      </c>
      <c r="F112" s="4">
        <v>1</v>
      </c>
      <c r="G112" s="3" t="s">
        <v>513</v>
      </c>
      <c r="H112" s="3" t="s">
        <v>513</v>
      </c>
      <c r="I112" s="16" t="s">
        <v>513</v>
      </c>
      <c r="J112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13" spans="1:10" x14ac:dyDescent="0.25">
      <c r="A113" s="1" t="s">
        <v>235</v>
      </c>
      <c r="B113" s="1" t="s">
        <v>242</v>
      </c>
      <c r="C113" s="1" t="s">
        <v>243</v>
      </c>
      <c r="D113">
        <v>100003</v>
      </c>
      <c r="E113" s="2" t="s">
        <v>13</v>
      </c>
      <c r="F113" s="4">
        <v>1</v>
      </c>
      <c r="G113" s="3" t="s">
        <v>513</v>
      </c>
      <c r="H113" s="3" t="s">
        <v>513</v>
      </c>
      <c r="I113" s="16" t="s">
        <v>513</v>
      </c>
      <c r="J113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14" spans="1:10" x14ac:dyDescent="0.25">
      <c r="A114" s="1" t="s">
        <v>235</v>
      </c>
      <c r="B114" s="1" t="s">
        <v>244</v>
      </c>
      <c r="C114" s="1" t="s">
        <v>245</v>
      </c>
      <c r="D114">
        <v>100010</v>
      </c>
      <c r="E114" s="2" t="s">
        <v>13</v>
      </c>
      <c r="F114" s="4">
        <v>1</v>
      </c>
      <c r="G114" s="3" t="s">
        <v>513</v>
      </c>
      <c r="H114" s="3" t="s">
        <v>513</v>
      </c>
      <c r="I114" s="16" t="s">
        <v>513</v>
      </c>
      <c r="J114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15" spans="1:10" x14ac:dyDescent="0.25">
      <c r="A115" s="1" t="s">
        <v>235</v>
      </c>
      <c r="B115" s="1" t="s">
        <v>246</v>
      </c>
      <c r="C115" s="1" t="s">
        <v>247</v>
      </c>
      <c r="D115">
        <v>100007</v>
      </c>
      <c r="E115" s="2" t="s">
        <v>13</v>
      </c>
      <c r="F115" s="4">
        <v>1</v>
      </c>
      <c r="G115" s="3" t="s">
        <v>513</v>
      </c>
      <c r="H115" s="3" t="s">
        <v>513</v>
      </c>
      <c r="I115" s="16" t="s">
        <v>513</v>
      </c>
      <c r="J115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16" spans="1:10" x14ac:dyDescent="0.25">
      <c r="A116" s="1" t="s">
        <v>235</v>
      </c>
      <c r="B116" s="1" t="s">
        <v>248</v>
      </c>
      <c r="C116" s="1" t="s">
        <v>249</v>
      </c>
      <c r="D116">
        <v>100011</v>
      </c>
      <c r="E116" s="2" t="s">
        <v>13</v>
      </c>
      <c r="F116" s="4">
        <v>1</v>
      </c>
      <c r="G116" s="3" t="s">
        <v>513</v>
      </c>
      <c r="H116" s="3" t="s">
        <v>513</v>
      </c>
      <c r="I116" s="16" t="s">
        <v>513</v>
      </c>
      <c r="J116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17" spans="1:10" x14ac:dyDescent="0.25">
      <c r="A117" s="1" t="s">
        <v>235</v>
      </c>
      <c r="B117" s="1" t="s">
        <v>250</v>
      </c>
      <c r="C117" s="1" t="s">
        <v>251</v>
      </c>
      <c r="D117">
        <v>100006</v>
      </c>
      <c r="E117" s="2" t="s">
        <v>13</v>
      </c>
      <c r="F117" s="4">
        <v>1</v>
      </c>
      <c r="G117" s="3" t="s">
        <v>513</v>
      </c>
      <c r="H117" s="3" t="s">
        <v>513</v>
      </c>
      <c r="I117" s="16" t="s">
        <v>513</v>
      </c>
      <c r="J117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18" spans="1:10" x14ac:dyDescent="0.25">
      <c r="A118" s="1" t="s">
        <v>235</v>
      </c>
      <c r="B118" s="1" t="s">
        <v>252</v>
      </c>
      <c r="C118" s="1" t="s">
        <v>253</v>
      </c>
      <c r="D118">
        <v>100002</v>
      </c>
      <c r="E118" s="2" t="s">
        <v>13</v>
      </c>
      <c r="F118" s="4">
        <v>1</v>
      </c>
      <c r="G118" s="3" t="s">
        <v>513</v>
      </c>
      <c r="H118" s="3" t="s">
        <v>513</v>
      </c>
      <c r="I118" s="16" t="s">
        <v>513</v>
      </c>
      <c r="J118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19" spans="1:10" x14ac:dyDescent="0.25">
      <c r="A119" s="1" t="s">
        <v>235</v>
      </c>
      <c r="B119" s="1" t="s">
        <v>254</v>
      </c>
      <c r="C119" s="1" t="s">
        <v>255</v>
      </c>
      <c r="D119">
        <v>100004</v>
      </c>
      <c r="E119" s="2" t="s">
        <v>13</v>
      </c>
      <c r="F119" s="4">
        <v>1</v>
      </c>
      <c r="G119" s="3" t="s">
        <v>513</v>
      </c>
      <c r="H119" s="3" t="s">
        <v>513</v>
      </c>
      <c r="I119" s="16" t="s">
        <v>513</v>
      </c>
      <c r="J119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20" spans="1:10" x14ac:dyDescent="0.25">
      <c r="A120" s="1" t="s">
        <v>235</v>
      </c>
      <c r="B120" s="1" t="s">
        <v>256</v>
      </c>
      <c r="C120" s="1" t="s">
        <v>257</v>
      </c>
      <c r="D120">
        <v>100005</v>
      </c>
      <c r="E120" s="2" t="s">
        <v>13</v>
      </c>
      <c r="F120" s="4">
        <v>1</v>
      </c>
      <c r="G120" s="3" t="s">
        <v>513</v>
      </c>
      <c r="H120" s="3" t="s">
        <v>513</v>
      </c>
      <c r="I120" s="16" t="s">
        <v>513</v>
      </c>
      <c r="J120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21" spans="1:10" hidden="1" x14ac:dyDescent="0.25">
      <c r="A121" s="1" t="s">
        <v>235</v>
      </c>
      <c r="B121" s="1" t="s">
        <v>258</v>
      </c>
      <c r="C121" s="1" t="s">
        <v>259</v>
      </c>
      <c r="D121">
        <v>100001</v>
      </c>
      <c r="E121" s="2" t="s">
        <v>13</v>
      </c>
      <c r="F121" s="4">
        <v>1</v>
      </c>
      <c r="G121" s="3">
        <v>0</v>
      </c>
      <c r="H121" s="3">
        <v>2</v>
      </c>
      <c r="I121" s="16">
        <v>0</v>
      </c>
      <c r="J121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122" spans="1:10" x14ac:dyDescent="0.25">
      <c r="A122" s="1" t="s">
        <v>260</v>
      </c>
      <c r="B122" s="1" t="s">
        <v>261</v>
      </c>
      <c r="C122" s="1" t="s">
        <v>262</v>
      </c>
      <c r="D122">
        <v>110000</v>
      </c>
      <c r="E122" s="2" t="s">
        <v>16</v>
      </c>
      <c r="F122" s="4">
        <v>1</v>
      </c>
      <c r="G122" s="3" t="s">
        <v>513</v>
      </c>
      <c r="H122" s="3" t="s">
        <v>513</v>
      </c>
      <c r="I122" s="16" t="s">
        <v>513</v>
      </c>
      <c r="J122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23" spans="1:10" hidden="1" x14ac:dyDescent="0.25">
      <c r="A123" s="1" t="s">
        <v>260</v>
      </c>
      <c r="B123" s="1" t="s">
        <v>261</v>
      </c>
      <c r="C123" s="1" t="s">
        <v>263</v>
      </c>
      <c r="D123">
        <v>110001</v>
      </c>
      <c r="E123" s="2" t="s">
        <v>33</v>
      </c>
      <c r="F123" s="4" t="s">
        <v>17</v>
      </c>
      <c r="G123" s="4" t="s">
        <v>17</v>
      </c>
      <c r="H123" s="4" t="s">
        <v>17</v>
      </c>
      <c r="I123" s="6" t="s">
        <v>17</v>
      </c>
      <c r="J123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</v>
      </c>
    </row>
    <row r="124" spans="1:10" x14ac:dyDescent="0.25">
      <c r="A124" s="1" t="s">
        <v>260</v>
      </c>
      <c r="B124" s="1" t="s">
        <v>264</v>
      </c>
      <c r="C124" s="1" t="s">
        <v>265</v>
      </c>
      <c r="D124">
        <v>110002</v>
      </c>
      <c r="E124" s="2" t="s">
        <v>13</v>
      </c>
      <c r="F124" s="4">
        <v>1</v>
      </c>
      <c r="G124" s="3" t="s">
        <v>513</v>
      </c>
      <c r="H124" s="3" t="s">
        <v>513</v>
      </c>
      <c r="I124" s="16" t="s">
        <v>513</v>
      </c>
      <c r="J124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25" spans="1:10" x14ac:dyDescent="0.25">
      <c r="A125" s="1" t="s">
        <v>260</v>
      </c>
      <c r="B125" s="1" t="s">
        <v>266</v>
      </c>
      <c r="C125" s="1" t="s">
        <v>267</v>
      </c>
      <c r="D125">
        <v>110003</v>
      </c>
      <c r="E125" s="2" t="s">
        <v>13</v>
      </c>
      <c r="F125" s="4">
        <v>1</v>
      </c>
      <c r="G125" s="3" t="s">
        <v>513</v>
      </c>
      <c r="H125" s="3" t="s">
        <v>513</v>
      </c>
      <c r="I125" s="16" t="s">
        <v>513</v>
      </c>
      <c r="J125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26" spans="1:10" x14ac:dyDescent="0.25">
      <c r="A126" s="1" t="s">
        <v>260</v>
      </c>
      <c r="B126" s="1" t="s">
        <v>268</v>
      </c>
      <c r="C126" s="1" t="s">
        <v>269</v>
      </c>
      <c r="D126">
        <v>110005</v>
      </c>
      <c r="E126" s="2" t="s">
        <v>13</v>
      </c>
      <c r="F126" s="4">
        <v>1</v>
      </c>
      <c r="G126" s="3" t="s">
        <v>513</v>
      </c>
      <c r="H126" s="3" t="s">
        <v>513</v>
      </c>
      <c r="I126" s="16" t="s">
        <v>513</v>
      </c>
      <c r="J126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27" spans="1:10" x14ac:dyDescent="0.25">
      <c r="A127" s="1" t="s">
        <v>260</v>
      </c>
      <c r="B127" s="1" t="s">
        <v>270</v>
      </c>
      <c r="C127" s="1" t="s">
        <v>271</v>
      </c>
      <c r="D127">
        <v>110004</v>
      </c>
      <c r="E127" s="2" t="s">
        <v>13</v>
      </c>
      <c r="F127" s="4">
        <v>1</v>
      </c>
      <c r="G127" s="3" t="s">
        <v>513</v>
      </c>
      <c r="H127" s="3" t="s">
        <v>513</v>
      </c>
      <c r="I127" s="16" t="s">
        <v>513</v>
      </c>
      <c r="J127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28" spans="1:10" hidden="1" x14ac:dyDescent="0.25">
      <c r="A128" s="1" t="s">
        <v>272</v>
      </c>
      <c r="B128" s="1" t="s">
        <v>273</v>
      </c>
      <c r="C128" s="1" t="s">
        <v>274</v>
      </c>
      <c r="D128">
        <v>120000</v>
      </c>
      <c r="E128" s="2" t="s">
        <v>16</v>
      </c>
      <c r="F128" s="4">
        <v>1</v>
      </c>
      <c r="G128" s="3">
        <v>0</v>
      </c>
      <c r="H128" s="3">
        <v>2</v>
      </c>
      <c r="I128" s="16">
        <v>0</v>
      </c>
      <c r="J128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129" spans="1:10" x14ac:dyDescent="0.25">
      <c r="A129" s="1" t="s">
        <v>272</v>
      </c>
      <c r="B129" s="1" t="s">
        <v>275</v>
      </c>
      <c r="C129" s="1" t="s">
        <v>276</v>
      </c>
      <c r="D129">
        <v>120008</v>
      </c>
      <c r="E129" s="2" t="s">
        <v>13</v>
      </c>
      <c r="F129" s="4">
        <v>1</v>
      </c>
      <c r="G129" s="3" t="s">
        <v>513</v>
      </c>
      <c r="H129" s="3" t="s">
        <v>513</v>
      </c>
      <c r="I129" s="16" t="s">
        <v>513</v>
      </c>
      <c r="J129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30" spans="1:10" hidden="1" x14ac:dyDescent="0.25">
      <c r="A130" s="1" t="s">
        <v>272</v>
      </c>
      <c r="B130" s="1" t="s">
        <v>277</v>
      </c>
      <c r="C130" s="1" t="s">
        <v>278</v>
      </c>
      <c r="D130">
        <v>120007</v>
      </c>
      <c r="E130" s="2" t="s">
        <v>13</v>
      </c>
      <c r="F130" s="4">
        <v>1</v>
      </c>
      <c r="G130" s="3">
        <v>1</v>
      </c>
      <c r="H130" s="3">
        <v>1</v>
      </c>
      <c r="I130" s="16">
        <v>1</v>
      </c>
      <c r="J130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Sí</v>
      </c>
    </row>
    <row r="131" spans="1:10" hidden="1" x14ac:dyDescent="0.25">
      <c r="A131" s="1" t="s">
        <v>272</v>
      </c>
      <c r="B131" s="1" t="s">
        <v>277</v>
      </c>
      <c r="C131" s="1" t="s">
        <v>279</v>
      </c>
      <c r="D131">
        <v>120014</v>
      </c>
      <c r="E131" s="2" t="s">
        <v>33</v>
      </c>
      <c r="F131" s="4" t="s">
        <v>17</v>
      </c>
      <c r="G131" s="4" t="s">
        <v>17</v>
      </c>
      <c r="H131" s="4" t="s">
        <v>17</v>
      </c>
      <c r="I131" s="6" t="s">
        <v>17</v>
      </c>
      <c r="J131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</v>
      </c>
    </row>
    <row r="132" spans="1:10" x14ac:dyDescent="0.25">
      <c r="A132" s="1" t="s">
        <v>272</v>
      </c>
      <c r="B132" s="1" t="s">
        <v>280</v>
      </c>
      <c r="C132" s="1" t="s">
        <v>281</v>
      </c>
      <c r="D132">
        <v>120004</v>
      </c>
      <c r="E132" s="2" t="s">
        <v>13</v>
      </c>
      <c r="F132" s="4">
        <v>1</v>
      </c>
      <c r="G132" s="3" t="s">
        <v>513</v>
      </c>
      <c r="H132" s="3" t="s">
        <v>513</v>
      </c>
      <c r="I132" s="16" t="s">
        <v>513</v>
      </c>
      <c r="J132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33" spans="1:10" x14ac:dyDescent="0.25">
      <c r="A133" s="1" t="s">
        <v>272</v>
      </c>
      <c r="B133" s="1" t="s">
        <v>282</v>
      </c>
      <c r="C133" s="1" t="s">
        <v>283</v>
      </c>
      <c r="D133">
        <v>120001</v>
      </c>
      <c r="E133" s="2" t="s">
        <v>13</v>
      </c>
      <c r="F133" s="4">
        <v>1</v>
      </c>
      <c r="G133" s="3" t="s">
        <v>513</v>
      </c>
      <c r="H133" s="3" t="s">
        <v>513</v>
      </c>
      <c r="I133" s="16" t="s">
        <v>513</v>
      </c>
      <c r="J133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34" spans="1:10" x14ac:dyDescent="0.25">
      <c r="A134" s="1" t="s">
        <v>272</v>
      </c>
      <c r="B134" s="1" t="s">
        <v>284</v>
      </c>
      <c r="C134" s="1" t="s">
        <v>285</v>
      </c>
      <c r="D134">
        <v>120003</v>
      </c>
      <c r="E134" s="2" t="s">
        <v>13</v>
      </c>
      <c r="F134" s="4">
        <v>1</v>
      </c>
      <c r="G134" s="3" t="s">
        <v>513</v>
      </c>
      <c r="H134" s="3" t="s">
        <v>513</v>
      </c>
      <c r="I134" s="16" t="s">
        <v>513</v>
      </c>
      <c r="J134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35" spans="1:10" x14ac:dyDescent="0.25">
      <c r="A135" s="1" t="s">
        <v>272</v>
      </c>
      <c r="B135" s="1" t="s">
        <v>286</v>
      </c>
      <c r="C135" s="1" t="s">
        <v>287</v>
      </c>
      <c r="D135">
        <v>120002</v>
      </c>
      <c r="E135" s="2" t="s">
        <v>13</v>
      </c>
      <c r="F135" s="4">
        <v>1</v>
      </c>
      <c r="G135" s="3" t="s">
        <v>513</v>
      </c>
      <c r="H135" s="3" t="s">
        <v>513</v>
      </c>
      <c r="I135" s="16" t="s">
        <v>513</v>
      </c>
      <c r="J135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36" spans="1:10" x14ac:dyDescent="0.25">
      <c r="A136" s="1" t="s">
        <v>272</v>
      </c>
      <c r="B136" s="1" t="s">
        <v>288</v>
      </c>
      <c r="C136" s="1" t="s">
        <v>289</v>
      </c>
      <c r="D136">
        <v>120005</v>
      </c>
      <c r="E136" s="2" t="s">
        <v>13</v>
      </c>
      <c r="F136" s="4">
        <v>1</v>
      </c>
      <c r="G136" s="3" t="s">
        <v>513</v>
      </c>
      <c r="H136" s="3" t="s">
        <v>513</v>
      </c>
      <c r="I136" s="16" t="s">
        <v>513</v>
      </c>
      <c r="J136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37" spans="1:10" x14ac:dyDescent="0.25">
      <c r="A137" s="1" t="s">
        <v>272</v>
      </c>
      <c r="B137" s="1" t="s">
        <v>290</v>
      </c>
      <c r="C137" s="1" t="s">
        <v>291</v>
      </c>
      <c r="D137">
        <v>120009</v>
      </c>
      <c r="E137" s="2" t="s">
        <v>13</v>
      </c>
      <c r="F137" s="4">
        <v>1</v>
      </c>
      <c r="G137" s="3" t="s">
        <v>513</v>
      </c>
      <c r="H137" s="3" t="s">
        <v>513</v>
      </c>
      <c r="I137" s="16" t="s">
        <v>513</v>
      </c>
      <c r="J137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38" spans="1:10" x14ac:dyDescent="0.25">
      <c r="A138" s="1" t="s">
        <v>272</v>
      </c>
      <c r="B138" s="1" t="s">
        <v>292</v>
      </c>
      <c r="C138" s="1" t="s">
        <v>293</v>
      </c>
      <c r="D138">
        <v>120006</v>
      </c>
      <c r="E138" s="2" t="s">
        <v>13</v>
      </c>
      <c r="F138" s="4">
        <v>1</v>
      </c>
      <c r="G138" s="3" t="s">
        <v>513</v>
      </c>
      <c r="H138" s="3" t="s">
        <v>513</v>
      </c>
      <c r="I138" s="16" t="s">
        <v>513</v>
      </c>
      <c r="J138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39" spans="1:10" x14ac:dyDescent="0.25">
      <c r="A139" s="1" t="s">
        <v>272</v>
      </c>
      <c r="B139" s="1" t="s">
        <v>294</v>
      </c>
      <c r="C139" s="1" t="s">
        <v>295</v>
      </c>
      <c r="D139">
        <v>120011</v>
      </c>
      <c r="E139" s="2" t="s">
        <v>13</v>
      </c>
      <c r="F139" s="4">
        <v>1</v>
      </c>
      <c r="G139" s="3" t="s">
        <v>513</v>
      </c>
      <c r="H139" s="3" t="s">
        <v>513</v>
      </c>
      <c r="I139" s="16" t="s">
        <v>513</v>
      </c>
      <c r="J139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40" spans="1:10" x14ac:dyDescent="0.25">
      <c r="A140" s="1" t="s">
        <v>272</v>
      </c>
      <c r="B140" s="1" t="s">
        <v>296</v>
      </c>
      <c r="C140" s="1" t="s">
        <v>297</v>
      </c>
      <c r="D140">
        <v>120010</v>
      </c>
      <c r="E140" s="2" t="s">
        <v>13</v>
      </c>
      <c r="F140" s="4">
        <v>1</v>
      </c>
      <c r="G140" s="3" t="s">
        <v>513</v>
      </c>
      <c r="H140" s="3" t="s">
        <v>513</v>
      </c>
      <c r="I140" s="16" t="s">
        <v>513</v>
      </c>
      <c r="J140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41" spans="1:10" x14ac:dyDescent="0.25">
      <c r="A141" s="1" t="s">
        <v>272</v>
      </c>
      <c r="B141" s="1" t="s">
        <v>298</v>
      </c>
      <c r="C141" s="1" t="s">
        <v>299</v>
      </c>
      <c r="D141">
        <v>120012</v>
      </c>
      <c r="E141" s="2" t="s">
        <v>13</v>
      </c>
      <c r="F141" s="4">
        <v>1</v>
      </c>
      <c r="G141" s="3" t="s">
        <v>513</v>
      </c>
      <c r="H141" s="3" t="s">
        <v>513</v>
      </c>
      <c r="I141" s="16" t="s">
        <v>513</v>
      </c>
      <c r="J141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42" spans="1:10" hidden="1" x14ac:dyDescent="0.25">
      <c r="A142" s="1" t="s">
        <v>300</v>
      </c>
      <c r="B142" s="1" t="s">
        <v>301</v>
      </c>
      <c r="C142" s="1" t="s">
        <v>302</v>
      </c>
      <c r="D142">
        <v>130000</v>
      </c>
      <c r="E142" s="2" t="s">
        <v>91</v>
      </c>
      <c r="F142" s="4">
        <v>1</v>
      </c>
      <c r="G142" s="3">
        <v>0</v>
      </c>
      <c r="H142" s="3">
        <v>4</v>
      </c>
      <c r="I142" s="16">
        <v>0</v>
      </c>
      <c r="J142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143" spans="1:10" x14ac:dyDescent="0.25">
      <c r="A143" s="1" t="s">
        <v>300</v>
      </c>
      <c r="B143" s="1" t="s">
        <v>303</v>
      </c>
      <c r="C143" s="1" t="s">
        <v>304</v>
      </c>
      <c r="D143">
        <v>130005</v>
      </c>
      <c r="E143" s="2" t="s">
        <v>13</v>
      </c>
      <c r="F143" s="4">
        <v>1</v>
      </c>
      <c r="G143" s="3" t="s">
        <v>513</v>
      </c>
      <c r="H143" s="3" t="s">
        <v>513</v>
      </c>
      <c r="I143" s="16" t="s">
        <v>513</v>
      </c>
      <c r="J143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44" spans="1:10" x14ac:dyDescent="0.25">
      <c r="A144" s="1" t="s">
        <v>300</v>
      </c>
      <c r="B144" s="1" t="s">
        <v>305</v>
      </c>
      <c r="C144" s="1" t="s">
        <v>306</v>
      </c>
      <c r="D144">
        <v>130008</v>
      </c>
      <c r="E144" s="2" t="s">
        <v>13</v>
      </c>
      <c r="F144" s="4">
        <v>1</v>
      </c>
      <c r="G144" s="3" t="s">
        <v>513</v>
      </c>
      <c r="H144" s="3" t="s">
        <v>513</v>
      </c>
      <c r="I144" s="16" t="s">
        <v>513</v>
      </c>
      <c r="J144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45" spans="1:10" x14ac:dyDescent="0.25">
      <c r="A145" s="1" t="s">
        <v>300</v>
      </c>
      <c r="B145" s="1" t="s">
        <v>307</v>
      </c>
      <c r="C145" s="1" t="s">
        <v>308</v>
      </c>
      <c r="D145">
        <v>130003</v>
      </c>
      <c r="E145" s="2" t="s">
        <v>13</v>
      </c>
      <c r="F145" s="4">
        <v>1</v>
      </c>
      <c r="G145" s="3" t="s">
        <v>513</v>
      </c>
      <c r="H145" s="3" t="s">
        <v>513</v>
      </c>
      <c r="I145" s="16" t="s">
        <v>513</v>
      </c>
      <c r="J145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46" spans="1:10" x14ac:dyDescent="0.25">
      <c r="A146" s="1" t="s">
        <v>300</v>
      </c>
      <c r="B146" s="1" t="s">
        <v>309</v>
      </c>
      <c r="C146" s="1" t="s">
        <v>310</v>
      </c>
      <c r="D146">
        <v>130012</v>
      </c>
      <c r="E146" s="2" t="s">
        <v>13</v>
      </c>
      <c r="F146" s="4">
        <v>1</v>
      </c>
      <c r="G146" s="3" t="s">
        <v>513</v>
      </c>
      <c r="H146" s="3" t="s">
        <v>513</v>
      </c>
      <c r="I146" s="16" t="s">
        <v>513</v>
      </c>
      <c r="J146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47" spans="1:10" x14ac:dyDescent="0.25">
      <c r="A147" s="1" t="s">
        <v>300</v>
      </c>
      <c r="B147" s="1" t="s">
        <v>311</v>
      </c>
      <c r="C147" s="1" t="s">
        <v>312</v>
      </c>
      <c r="D147">
        <v>130007</v>
      </c>
      <c r="E147" s="2" t="s">
        <v>13</v>
      </c>
      <c r="F147" s="4">
        <v>1</v>
      </c>
      <c r="G147" s="3" t="s">
        <v>513</v>
      </c>
      <c r="H147" s="3" t="s">
        <v>513</v>
      </c>
      <c r="I147" s="16" t="s">
        <v>513</v>
      </c>
      <c r="J147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48" spans="1:10" hidden="1" x14ac:dyDescent="0.25">
      <c r="A148" s="1" t="s">
        <v>300</v>
      </c>
      <c r="B148" s="1" t="s">
        <v>313</v>
      </c>
      <c r="C148" s="1" t="s">
        <v>314</v>
      </c>
      <c r="D148">
        <v>130011</v>
      </c>
      <c r="E148" s="2" t="s">
        <v>13</v>
      </c>
      <c r="F148" s="4">
        <v>1</v>
      </c>
      <c r="G148" s="3">
        <v>0</v>
      </c>
      <c r="H148" s="3">
        <v>1</v>
      </c>
      <c r="I148" s="16">
        <v>0</v>
      </c>
      <c r="J148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149" spans="1:10" hidden="1" x14ac:dyDescent="0.25">
      <c r="A149" s="1" t="s">
        <v>300</v>
      </c>
      <c r="B149" s="1" t="s">
        <v>315</v>
      </c>
      <c r="C149" s="1" t="s">
        <v>316</v>
      </c>
      <c r="D149">
        <v>130010</v>
      </c>
      <c r="E149" s="2" t="s">
        <v>13</v>
      </c>
      <c r="F149" s="4">
        <v>1</v>
      </c>
      <c r="G149" s="3">
        <v>0</v>
      </c>
      <c r="H149" s="3">
        <v>1</v>
      </c>
      <c r="I149" s="16">
        <v>0</v>
      </c>
      <c r="J149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150" spans="1:10" hidden="1" x14ac:dyDescent="0.25">
      <c r="A150" s="1" t="s">
        <v>300</v>
      </c>
      <c r="B150" s="1" t="s">
        <v>317</v>
      </c>
      <c r="C150" s="1" t="s">
        <v>318</v>
      </c>
      <c r="D150">
        <v>130009</v>
      </c>
      <c r="E150" s="2" t="s">
        <v>13</v>
      </c>
      <c r="F150" s="4">
        <v>1</v>
      </c>
      <c r="G150" s="3">
        <v>0</v>
      </c>
      <c r="H150" s="3">
        <v>1</v>
      </c>
      <c r="I150" s="16">
        <v>0</v>
      </c>
      <c r="J150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151" spans="1:10" x14ac:dyDescent="0.25">
      <c r="A151" s="1" t="s">
        <v>300</v>
      </c>
      <c r="B151" s="1" t="s">
        <v>319</v>
      </c>
      <c r="C151" s="1" t="s">
        <v>320</v>
      </c>
      <c r="D151">
        <v>130004</v>
      </c>
      <c r="E151" s="2" t="s">
        <v>13</v>
      </c>
      <c r="F151" s="4">
        <v>1</v>
      </c>
      <c r="G151" s="3" t="s">
        <v>513</v>
      </c>
      <c r="H151" s="3" t="s">
        <v>513</v>
      </c>
      <c r="I151" s="16" t="s">
        <v>513</v>
      </c>
      <c r="J151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52" spans="1:10" x14ac:dyDescent="0.25">
      <c r="A152" s="1" t="s">
        <v>300</v>
      </c>
      <c r="B152" s="1" t="s">
        <v>321</v>
      </c>
      <c r="C152" s="1" t="s">
        <v>322</v>
      </c>
      <c r="D152">
        <v>130006</v>
      </c>
      <c r="E152" s="2" t="s">
        <v>13</v>
      </c>
      <c r="F152" s="4">
        <v>1</v>
      </c>
      <c r="G152" s="3" t="s">
        <v>513</v>
      </c>
      <c r="H152" s="3" t="s">
        <v>513</v>
      </c>
      <c r="I152" s="16" t="s">
        <v>513</v>
      </c>
      <c r="J152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53" spans="1:10" x14ac:dyDescent="0.25">
      <c r="A153" s="1" t="s">
        <v>300</v>
      </c>
      <c r="B153" s="1" t="s">
        <v>323</v>
      </c>
      <c r="C153" s="1" t="s">
        <v>324</v>
      </c>
      <c r="D153">
        <v>130002</v>
      </c>
      <c r="E153" s="2" t="s">
        <v>13</v>
      </c>
      <c r="F153" s="4">
        <v>1</v>
      </c>
      <c r="G153" s="3" t="s">
        <v>513</v>
      </c>
      <c r="H153" s="3" t="s">
        <v>513</v>
      </c>
      <c r="I153" s="16" t="s">
        <v>513</v>
      </c>
      <c r="J153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54" spans="1:10" x14ac:dyDescent="0.25">
      <c r="A154" s="1" t="s">
        <v>300</v>
      </c>
      <c r="B154" s="1" t="s">
        <v>325</v>
      </c>
      <c r="C154" s="1" t="s">
        <v>326</v>
      </c>
      <c r="D154">
        <v>130014</v>
      </c>
      <c r="E154" s="2" t="s">
        <v>13</v>
      </c>
      <c r="F154" s="4">
        <v>1</v>
      </c>
      <c r="G154" s="3" t="s">
        <v>513</v>
      </c>
      <c r="H154" s="3" t="s">
        <v>513</v>
      </c>
      <c r="I154" s="16" t="s">
        <v>513</v>
      </c>
      <c r="J154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55" spans="1:10" x14ac:dyDescent="0.25">
      <c r="A155" s="1" t="s">
        <v>300</v>
      </c>
      <c r="B155" s="1" t="s">
        <v>327</v>
      </c>
      <c r="C155" s="1" t="s">
        <v>328</v>
      </c>
      <c r="D155">
        <v>130015</v>
      </c>
      <c r="E155" s="2" t="s">
        <v>13</v>
      </c>
      <c r="F155" s="4">
        <v>1</v>
      </c>
      <c r="G155" s="3" t="s">
        <v>513</v>
      </c>
      <c r="H155" s="3" t="s">
        <v>513</v>
      </c>
      <c r="I155" s="16" t="s">
        <v>513</v>
      </c>
      <c r="J155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56" spans="1:10" x14ac:dyDescent="0.25">
      <c r="A156" s="1" t="s">
        <v>300</v>
      </c>
      <c r="B156" s="1" t="s">
        <v>329</v>
      </c>
      <c r="C156" s="1" t="s">
        <v>330</v>
      </c>
      <c r="D156">
        <v>130016</v>
      </c>
      <c r="E156" s="2" t="s">
        <v>13</v>
      </c>
      <c r="F156" s="4">
        <v>1</v>
      </c>
      <c r="G156" s="3" t="s">
        <v>513</v>
      </c>
      <c r="H156" s="3" t="s">
        <v>513</v>
      </c>
      <c r="I156" s="16" t="s">
        <v>513</v>
      </c>
      <c r="J156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57" spans="1:10" x14ac:dyDescent="0.25">
      <c r="A157" s="1" t="s">
        <v>300</v>
      </c>
      <c r="B157" s="1" t="s">
        <v>331</v>
      </c>
      <c r="C157" s="1" t="s">
        <v>332</v>
      </c>
      <c r="D157">
        <v>130017</v>
      </c>
      <c r="E157" s="2" t="s">
        <v>13</v>
      </c>
      <c r="F157" s="4">
        <v>1</v>
      </c>
      <c r="G157" s="3" t="s">
        <v>513</v>
      </c>
      <c r="H157" s="3" t="s">
        <v>513</v>
      </c>
      <c r="I157" s="16" t="s">
        <v>513</v>
      </c>
      <c r="J157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58" spans="1:10" hidden="1" x14ac:dyDescent="0.25">
      <c r="A158" s="1" t="s">
        <v>333</v>
      </c>
      <c r="B158" s="1" t="s">
        <v>334</v>
      </c>
      <c r="C158" s="1" t="s">
        <v>335</v>
      </c>
      <c r="D158">
        <v>140001</v>
      </c>
      <c r="E158" s="2" t="s">
        <v>13</v>
      </c>
      <c r="F158" s="4">
        <v>1</v>
      </c>
      <c r="G158" s="3">
        <v>0</v>
      </c>
      <c r="H158" s="3">
        <v>2</v>
      </c>
      <c r="I158" s="16">
        <v>0</v>
      </c>
      <c r="J158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159" spans="1:10" hidden="1" x14ac:dyDescent="0.25">
      <c r="A159" s="1" t="s">
        <v>333</v>
      </c>
      <c r="B159" s="1" t="s">
        <v>336</v>
      </c>
      <c r="C159" s="1" t="s">
        <v>337</v>
      </c>
      <c r="D159">
        <v>140003</v>
      </c>
      <c r="E159" s="2" t="s">
        <v>13</v>
      </c>
      <c r="F159" s="4">
        <v>1</v>
      </c>
      <c r="G159" s="3">
        <v>0</v>
      </c>
      <c r="H159" s="3">
        <v>1</v>
      </c>
      <c r="I159" s="16">
        <v>0</v>
      </c>
      <c r="J159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160" spans="1:10" x14ac:dyDescent="0.25">
      <c r="A160" s="1" t="s">
        <v>333</v>
      </c>
      <c r="B160" s="1" t="s">
        <v>338</v>
      </c>
      <c r="C160" s="1" t="s">
        <v>339</v>
      </c>
      <c r="D160">
        <v>140002</v>
      </c>
      <c r="E160" s="2" t="s">
        <v>13</v>
      </c>
      <c r="F160" s="4">
        <v>1</v>
      </c>
      <c r="G160" s="3" t="s">
        <v>513</v>
      </c>
      <c r="H160" s="3" t="s">
        <v>513</v>
      </c>
      <c r="I160" s="16" t="s">
        <v>513</v>
      </c>
      <c r="J160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61" spans="1:10" ht="25.5" hidden="1" x14ac:dyDescent="0.25">
      <c r="A161" s="1" t="s">
        <v>333</v>
      </c>
      <c r="B161" s="1" t="s">
        <v>340</v>
      </c>
      <c r="C161" s="1" t="s">
        <v>341</v>
      </c>
      <c r="D161">
        <v>140000</v>
      </c>
      <c r="E161" s="2" t="s">
        <v>91</v>
      </c>
      <c r="F161" s="4">
        <v>1</v>
      </c>
      <c r="G161" s="3">
        <v>0</v>
      </c>
      <c r="H161" s="3">
        <v>4</v>
      </c>
      <c r="I161" s="16">
        <v>0</v>
      </c>
      <c r="J161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162" spans="1:10" hidden="1" x14ac:dyDescent="0.25">
      <c r="A162" s="1" t="s">
        <v>342</v>
      </c>
      <c r="B162" s="1" t="s">
        <v>343</v>
      </c>
      <c r="C162" s="1" t="s">
        <v>344</v>
      </c>
      <c r="D162">
        <v>160001</v>
      </c>
      <c r="E162" s="2" t="s">
        <v>33</v>
      </c>
      <c r="F162" s="4" t="s">
        <v>17</v>
      </c>
      <c r="G162" s="4" t="s">
        <v>17</v>
      </c>
      <c r="H162" s="4" t="s">
        <v>17</v>
      </c>
      <c r="I162" s="6" t="s">
        <v>17</v>
      </c>
      <c r="J162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</v>
      </c>
    </row>
    <row r="163" spans="1:10" hidden="1" x14ac:dyDescent="0.25">
      <c r="A163" s="1" t="s">
        <v>342</v>
      </c>
      <c r="B163" s="1" t="s">
        <v>343</v>
      </c>
      <c r="C163" s="1" t="s">
        <v>345</v>
      </c>
      <c r="D163">
        <v>160000</v>
      </c>
      <c r="E163" s="2" t="s">
        <v>16</v>
      </c>
      <c r="F163" s="4">
        <v>1</v>
      </c>
      <c r="G163" s="3">
        <v>0</v>
      </c>
      <c r="H163" s="3">
        <v>5</v>
      </c>
      <c r="I163" s="16">
        <v>0</v>
      </c>
      <c r="J163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164" spans="1:10" ht="25.5" x14ac:dyDescent="0.25">
      <c r="A164" s="1" t="s">
        <v>342</v>
      </c>
      <c r="B164" s="1" t="s">
        <v>346</v>
      </c>
      <c r="C164" s="1" t="s">
        <v>347</v>
      </c>
      <c r="D164">
        <v>160002</v>
      </c>
      <c r="E164" s="2" t="s">
        <v>13</v>
      </c>
      <c r="F164" s="4">
        <v>1</v>
      </c>
      <c r="G164" s="3" t="s">
        <v>513</v>
      </c>
      <c r="H164" s="3" t="s">
        <v>513</v>
      </c>
      <c r="I164" s="16" t="s">
        <v>513</v>
      </c>
      <c r="J164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65" spans="1:10" x14ac:dyDescent="0.25">
      <c r="A165" s="1" t="s">
        <v>342</v>
      </c>
      <c r="B165" s="1" t="s">
        <v>348</v>
      </c>
      <c r="C165" s="1" t="s">
        <v>349</v>
      </c>
      <c r="D165">
        <v>160007</v>
      </c>
      <c r="E165" s="2" t="s">
        <v>13</v>
      </c>
      <c r="F165" s="4">
        <v>1</v>
      </c>
      <c r="G165" s="3" t="s">
        <v>513</v>
      </c>
      <c r="H165" s="3" t="s">
        <v>513</v>
      </c>
      <c r="I165" s="16" t="s">
        <v>513</v>
      </c>
      <c r="J165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66" spans="1:10" ht="25.5" x14ac:dyDescent="0.25">
      <c r="A166" s="1" t="s">
        <v>342</v>
      </c>
      <c r="B166" s="1" t="s">
        <v>350</v>
      </c>
      <c r="C166" s="1" t="s">
        <v>351</v>
      </c>
      <c r="D166">
        <v>160005</v>
      </c>
      <c r="E166" s="2" t="s">
        <v>13</v>
      </c>
      <c r="F166" s="4">
        <v>1</v>
      </c>
      <c r="G166" s="3" t="s">
        <v>513</v>
      </c>
      <c r="H166" s="3" t="s">
        <v>513</v>
      </c>
      <c r="I166" s="16" t="s">
        <v>513</v>
      </c>
      <c r="J166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67" spans="1:10" hidden="1" x14ac:dyDescent="0.25">
      <c r="A167" s="1" t="s">
        <v>342</v>
      </c>
      <c r="B167" s="1" t="s">
        <v>352</v>
      </c>
      <c r="C167" s="1" t="s">
        <v>353</v>
      </c>
      <c r="D167">
        <v>160006</v>
      </c>
      <c r="E167" s="2" t="s">
        <v>13</v>
      </c>
      <c r="F167" s="4">
        <v>1</v>
      </c>
      <c r="G167" s="3">
        <v>0</v>
      </c>
      <c r="H167" s="3">
        <v>1</v>
      </c>
      <c r="I167" s="16">
        <v>0</v>
      </c>
      <c r="J167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168" spans="1:10" hidden="1" x14ac:dyDescent="0.25">
      <c r="A168" s="1" t="s">
        <v>342</v>
      </c>
      <c r="B168" s="1" t="s">
        <v>354</v>
      </c>
      <c r="C168" s="1" t="s">
        <v>355</v>
      </c>
      <c r="D168">
        <v>160004</v>
      </c>
      <c r="E168" s="2" t="s">
        <v>13</v>
      </c>
      <c r="F168" s="4">
        <v>1</v>
      </c>
      <c r="G168" s="3">
        <v>0</v>
      </c>
      <c r="H168" s="3">
        <v>2</v>
      </c>
      <c r="I168" s="16">
        <v>0</v>
      </c>
      <c r="J168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169" spans="1:10" ht="25.5" hidden="1" x14ac:dyDescent="0.25">
      <c r="A169" s="1" t="s">
        <v>342</v>
      </c>
      <c r="B169" s="1" t="s">
        <v>356</v>
      </c>
      <c r="C169" s="1" t="s">
        <v>357</v>
      </c>
      <c r="D169">
        <v>160003</v>
      </c>
      <c r="E169" s="2" t="s">
        <v>13</v>
      </c>
      <c r="F169" s="4">
        <v>1</v>
      </c>
      <c r="G169" s="3">
        <v>0</v>
      </c>
      <c r="H169" s="3">
        <v>1</v>
      </c>
      <c r="I169" s="16">
        <v>0</v>
      </c>
      <c r="J169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170" spans="1:10" x14ac:dyDescent="0.25">
      <c r="A170" s="1" t="s">
        <v>342</v>
      </c>
      <c r="B170" s="1" t="s">
        <v>358</v>
      </c>
      <c r="C170" s="1" t="s">
        <v>359</v>
      </c>
      <c r="D170">
        <v>160008</v>
      </c>
      <c r="E170" s="2" t="s">
        <v>13</v>
      </c>
      <c r="F170" s="4">
        <v>1</v>
      </c>
      <c r="G170" s="3" t="s">
        <v>513</v>
      </c>
      <c r="H170" s="3" t="s">
        <v>513</v>
      </c>
      <c r="I170" s="16" t="s">
        <v>513</v>
      </c>
      <c r="J170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71" spans="1:10" hidden="1" x14ac:dyDescent="0.25">
      <c r="A171" s="1" t="s">
        <v>360</v>
      </c>
      <c r="B171" s="1" t="s">
        <v>361</v>
      </c>
      <c r="C171" s="1" t="s">
        <v>362</v>
      </c>
      <c r="D171">
        <v>170003</v>
      </c>
      <c r="E171" s="2" t="s">
        <v>33</v>
      </c>
      <c r="F171" s="4" t="s">
        <v>17</v>
      </c>
      <c r="G171" s="4" t="s">
        <v>17</v>
      </c>
      <c r="H171" s="4" t="s">
        <v>17</v>
      </c>
      <c r="I171" s="6" t="s">
        <v>17</v>
      </c>
      <c r="J171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</v>
      </c>
    </row>
    <row r="172" spans="1:10" x14ac:dyDescent="0.25">
      <c r="A172" s="1" t="s">
        <v>360</v>
      </c>
      <c r="B172" s="1" t="s">
        <v>361</v>
      </c>
      <c r="C172" s="1" t="s">
        <v>363</v>
      </c>
      <c r="D172">
        <v>170000</v>
      </c>
      <c r="E172" s="2" t="s">
        <v>16</v>
      </c>
      <c r="F172" s="4">
        <v>1</v>
      </c>
      <c r="G172" s="3" t="s">
        <v>513</v>
      </c>
      <c r="H172" s="3" t="s">
        <v>513</v>
      </c>
      <c r="I172" s="16" t="s">
        <v>513</v>
      </c>
      <c r="J172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73" spans="1:10" hidden="1" x14ac:dyDescent="0.25">
      <c r="A173" s="1" t="s">
        <v>360</v>
      </c>
      <c r="B173" s="1" t="s">
        <v>361</v>
      </c>
      <c r="C173" s="1" t="s">
        <v>364</v>
      </c>
      <c r="D173">
        <v>170002</v>
      </c>
      <c r="E173" s="2" t="s">
        <v>33</v>
      </c>
      <c r="F173" s="4" t="s">
        <v>17</v>
      </c>
      <c r="G173" s="4" t="s">
        <v>17</v>
      </c>
      <c r="H173" s="4" t="s">
        <v>17</v>
      </c>
      <c r="I173" s="6" t="s">
        <v>17</v>
      </c>
      <c r="J173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</v>
      </c>
    </row>
    <row r="174" spans="1:10" hidden="1" x14ac:dyDescent="0.25">
      <c r="A174" s="1" t="s">
        <v>360</v>
      </c>
      <c r="B174" s="1" t="s">
        <v>361</v>
      </c>
      <c r="C174" s="1" t="s">
        <v>365</v>
      </c>
      <c r="D174">
        <v>170001</v>
      </c>
      <c r="E174" s="2" t="s">
        <v>33</v>
      </c>
      <c r="F174" s="4" t="s">
        <v>17</v>
      </c>
      <c r="G174" s="4" t="s">
        <v>17</v>
      </c>
      <c r="H174" s="4" t="s">
        <v>17</v>
      </c>
      <c r="I174" s="6" t="s">
        <v>17</v>
      </c>
      <c r="J174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</v>
      </c>
    </row>
    <row r="175" spans="1:10" x14ac:dyDescent="0.25">
      <c r="A175" s="1" t="s">
        <v>366</v>
      </c>
      <c r="B175" s="1" t="s">
        <v>367</v>
      </c>
      <c r="C175" s="1" t="s">
        <v>368</v>
      </c>
      <c r="D175">
        <v>180000</v>
      </c>
      <c r="E175" s="2" t="s">
        <v>91</v>
      </c>
      <c r="F175" s="4">
        <v>1</v>
      </c>
      <c r="G175" s="3" t="s">
        <v>513</v>
      </c>
      <c r="H175" s="3" t="s">
        <v>513</v>
      </c>
      <c r="I175" s="16" t="s">
        <v>513</v>
      </c>
      <c r="J175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76" spans="1:10" ht="25.5" hidden="1" x14ac:dyDescent="0.25">
      <c r="A176" s="1" t="s">
        <v>366</v>
      </c>
      <c r="B176" s="1" t="s">
        <v>367</v>
      </c>
      <c r="C176" s="1" t="s">
        <v>369</v>
      </c>
      <c r="D176">
        <v>180005</v>
      </c>
      <c r="E176" s="2" t="s">
        <v>33</v>
      </c>
      <c r="F176" s="4" t="s">
        <v>17</v>
      </c>
      <c r="G176" s="4" t="s">
        <v>17</v>
      </c>
      <c r="H176" s="4" t="s">
        <v>17</v>
      </c>
      <c r="I176" s="6" t="s">
        <v>17</v>
      </c>
      <c r="J176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</v>
      </c>
    </row>
    <row r="177" spans="1:10" x14ac:dyDescent="0.25">
      <c r="A177" s="1" t="s">
        <v>366</v>
      </c>
      <c r="B177" s="1" t="s">
        <v>370</v>
      </c>
      <c r="C177" s="1" t="s">
        <v>371</v>
      </c>
      <c r="D177">
        <v>180003</v>
      </c>
      <c r="E177" s="2" t="s">
        <v>13</v>
      </c>
      <c r="F177" s="4">
        <v>1</v>
      </c>
      <c r="G177" s="3" t="s">
        <v>513</v>
      </c>
      <c r="H177" s="3" t="s">
        <v>513</v>
      </c>
      <c r="I177" s="16" t="s">
        <v>513</v>
      </c>
      <c r="J177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78" spans="1:10" x14ac:dyDescent="0.25">
      <c r="A178" s="1" t="s">
        <v>366</v>
      </c>
      <c r="B178" s="1" t="s">
        <v>372</v>
      </c>
      <c r="C178" s="1" t="s">
        <v>373</v>
      </c>
      <c r="D178">
        <v>180001</v>
      </c>
      <c r="E178" s="2" t="s">
        <v>13</v>
      </c>
      <c r="F178" s="4">
        <v>1</v>
      </c>
      <c r="G178" s="3" t="s">
        <v>513</v>
      </c>
      <c r="H178" s="3" t="s">
        <v>513</v>
      </c>
      <c r="I178" s="16" t="s">
        <v>513</v>
      </c>
      <c r="J178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79" spans="1:10" hidden="1" x14ac:dyDescent="0.25">
      <c r="A179" s="1" t="s">
        <v>366</v>
      </c>
      <c r="B179" s="1" t="s">
        <v>374</v>
      </c>
      <c r="C179" s="1" t="s">
        <v>375</v>
      </c>
      <c r="D179">
        <v>180002</v>
      </c>
      <c r="E179" s="2" t="s">
        <v>13</v>
      </c>
      <c r="F179" s="4">
        <v>1</v>
      </c>
      <c r="G179" s="3">
        <v>0</v>
      </c>
      <c r="H179" s="3">
        <v>1</v>
      </c>
      <c r="I179" s="16">
        <v>0</v>
      </c>
      <c r="J179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180" spans="1:10" x14ac:dyDescent="0.25">
      <c r="A180" s="1" t="s">
        <v>376</v>
      </c>
      <c r="B180" s="1" t="s">
        <v>377</v>
      </c>
      <c r="C180" s="1" t="s">
        <v>378</v>
      </c>
      <c r="D180">
        <v>190000</v>
      </c>
      <c r="E180" s="2" t="s">
        <v>16</v>
      </c>
      <c r="F180" s="4">
        <v>1</v>
      </c>
      <c r="G180" s="3" t="s">
        <v>513</v>
      </c>
      <c r="H180" s="3" t="s">
        <v>513</v>
      </c>
      <c r="I180" s="16" t="s">
        <v>513</v>
      </c>
      <c r="J180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81" spans="1:10" hidden="1" x14ac:dyDescent="0.25">
      <c r="A181" s="1" t="s">
        <v>376</v>
      </c>
      <c r="B181" s="1" t="s">
        <v>379</v>
      </c>
      <c r="C181" s="1" t="s">
        <v>380</v>
      </c>
      <c r="D181">
        <v>190006</v>
      </c>
      <c r="E181" s="2" t="s">
        <v>33</v>
      </c>
      <c r="F181" s="4" t="s">
        <v>17</v>
      </c>
      <c r="G181" s="4" t="s">
        <v>17</v>
      </c>
      <c r="H181" s="4" t="s">
        <v>17</v>
      </c>
      <c r="I181" s="6" t="s">
        <v>17</v>
      </c>
      <c r="J181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</v>
      </c>
    </row>
    <row r="182" spans="1:10" x14ac:dyDescent="0.25">
      <c r="A182" s="1" t="s">
        <v>376</v>
      </c>
      <c r="B182" s="1" t="s">
        <v>379</v>
      </c>
      <c r="C182" s="1" t="s">
        <v>381</v>
      </c>
      <c r="D182">
        <v>190003</v>
      </c>
      <c r="E182" s="2" t="s">
        <v>13</v>
      </c>
      <c r="F182" s="4">
        <v>1</v>
      </c>
      <c r="G182" s="3" t="s">
        <v>513</v>
      </c>
      <c r="H182" s="3" t="s">
        <v>513</v>
      </c>
      <c r="I182" s="16" t="s">
        <v>513</v>
      </c>
      <c r="J182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83" spans="1:10" x14ac:dyDescent="0.25">
      <c r="A183" s="1" t="s">
        <v>376</v>
      </c>
      <c r="B183" s="1" t="s">
        <v>382</v>
      </c>
      <c r="C183" s="1" t="s">
        <v>383</v>
      </c>
      <c r="D183">
        <v>190002</v>
      </c>
      <c r="E183" s="2" t="s">
        <v>13</v>
      </c>
      <c r="F183" s="4">
        <v>1</v>
      </c>
      <c r="G183" s="3" t="s">
        <v>513</v>
      </c>
      <c r="H183" s="3" t="s">
        <v>513</v>
      </c>
      <c r="I183" s="16" t="s">
        <v>513</v>
      </c>
      <c r="J183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84" spans="1:10" x14ac:dyDescent="0.25">
      <c r="A184" s="1" t="s">
        <v>376</v>
      </c>
      <c r="B184" s="1" t="s">
        <v>384</v>
      </c>
      <c r="C184" s="1" t="s">
        <v>385</v>
      </c>
      <c r="D184">
        <v>190001</v>
      </c>
      <c r="E184" s="2" t="s">
        <v>13</v>
      </c>
      <c r="F184" s="4">
        <v>1</v>
      </c>
      <c r="G184" s="3" t="s">
        <v>513</v>
      </c>
      <c r="H184" s="3" t="s">
        <v>513</v>
      </c>
      <c r="I184" s="16" t="s">
        <v>513</v>
      </c>
      <c r="J184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85" spans="1:10" hidden="1" x14ac:dyDescent="0.25">
      <c r="A185" s="1" t="s">
        <v>386</v>
      </c>
      <c r="B185" s="1" t="s">
        <v>387</v>
      </c>
      <c r="C185" s="1" t="s">
        <v>388</v>
      </c>
      <c r="D185">
        <v>200004</v>
      </c>
      <c r="E185" s="2" t="s">
        <v>33</v>
      </c>
      <c r="F185" s="4" t="s">
        <v>17</v>
      </c>
      <c r="G185" s="4" t="s">
        <v>17</v>
      </c>
      <c r="H185" s="4" t="s">
        <v>17</v>
      </c>
      <c r="I185" s="6" t="s">
        <v>17</v>
      </c>
      <c r="J185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</v>
      </c>
    </row>
    <row r="186" spans="1:10" hidden="1" x14ac:dyDescent="0.25">
      <c r="A186" s="1" t="s">
        <v>386</v>
      </c>
      <c r="B186" s="1" t="s">
        <v>387</v>
      </c>
      <c r="C186" s="1" t="s">
        <v>389</v>
      </c>
      <c r="D186">
        <v>200003</v>
      </c>
      <c r="E186" s="2" t="s">
        <v>33</v>
      </c>
      <c r="F186" s="4" t="s">
        <v>17</v>
      </c>
      <c r="G186" s="4" t="s">
        <v>17</v>
      </c>
      <c r="H186" s="4" t="s">
        <v>17</v>
      </c>
      <c r="I186" s="6" t="s">
        <v>17</v>
      </c>
      <c r="J186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</v>
      </c>
    </row>
    <row r="187" spans="1:10" hidden="1" x14ac:dyDescent="0.25">
      <c r="A187" s="1" t="s">
        <v>386</v>
      </c>
      <c r="B187" s="1" t="s">
        <v>387</v>
      </c>
      <c r="C187" s="1" t="s">
        <v>390</v>
      </c>
      <c r="D187">
        <v>200000</v>
      </c>
      <c r="E187" s="2" t="s">
        <v>16</v>
      </c>
      <c r="F187" s="4">
        <v>1</v>
      </c>
      <c r="G187" s="3">
        <v>0</v>
      </c>
      <c r="H187" s="3">
        <v>11</v>
      </c>
      <c r="I187" s="16">
        <v>0</v>
      </c>
      <c r="J187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188" spans="1:10" hidden="1" x14ac:dyDescent="0.25">
      <c r="A188" s="1" t="s">
        <v>386</v>
      </c>
      <c r="B188" s="1" t="s">
        <v>387</v>
      </c>
      <c r="C188" s="1" t="s">
        <v>391</v>
      </c>
      <c r="D188">
        <v>200001</v>
      </c>
      <c r="E188" s="2" t="s">
        <v>33</v>
      </c>
      <c r="F188" s="4" t="s">
        <v>17</v>
      </c>
      <c r="G188" s="4" t="s">
        <v>17</v>
      </c>
      <c r="H188" s="4" t="s">
        <v>17</v>
      </c>
      <c r="I188" s="6" t="s">
        <v>17</v>
      </c>
      <c r="J188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</v>
      </c>
    </row>
    <row r="189" spans="1:10" hidden="1" x14ac:dyDescent="0.25">
      <c r="A189" s="1" t="s">
        <v>386</v>
      </c>
      <c r="B189" s="1" t="s">
        <v>387</v>
      </c>
      <c r="C189" s="1" t="s">
        <v>392</v>
      </c>
      <c r="D189">
        <v>200002</v>
      </c>
      <c r="E189" s="2" t="s">
        <v>33</v>
      </c>
      <c r="F189" s="4" t="s">
        <v>17</v>
      </c>
      <c r="G189" s="4" t="s">
        <v>17</v>
      </c>
      <c r="H189" s="4" t="s">
        <v>17</v>
      </c>
      <c r="I189" s="6" t="s">
        <v>17</v>
      </c>
      <c r="J189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</v>
      </c>
    </row>
    <row r="190" spans="1:10" x14ac:dyDescent="0.25">
      <c r="A190" s="1" t="s">
        <v>386</v>
      </c>
      <c r="B190" s="1" t="s">
        <v>393</v>
      </c>
      <c r="C190" s="1" t="s">
        <v>394</v>
      </c>
      <c r="D190">
        <v>200010</v>
      </c>
      <c r="E190" s="2" t="s">
        <v>13</v>
      </c>
      <c r="F190" s="4">
        <v>1</v>
      </c>
      <c r="G190" s="3" t="s">
        <v>513</v>
      </c>
      <c r="H190" s="3" t="s">
        <v>513</v>
      </c>
      <c r="I190" s="16" t="s">
        <v>513</v>
      </c>
      <c r="J190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91" spans="1:10" x14ac:dyDescent="0.25">
      <c r="A191" s="1" t="s">
        <v>386</v>
      </c>
      <c r="B191" s="1" t="s">
        <v>395</v>
      </c>
      <c r="C191" s="1" t="s">
        <v>396</v>
      </c>
      <c r="D191">
        <v>200007</v>
      </c>
      <c r="E191" s="2" t="s">
        <v>13</v>
      </c>
      <c r="F191" s="4">
        <v>1</v>
      </c>
      <c r="G191" s="3" t="s">
        <v>513</v>
      </c>
      <c r="H191" s="3" t="s">
        <v>513</v>
      </c>
      <c r="I191" s="16" t="s">
        <v>513</v>
      </c>
      <c r="J191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92" spans="1:10" x14ac:dyDescent="0.25">
      <c r="A192" s="1" t="s">
        <v>386</v>
      </c>
      <c r="B192" s="1" t="s">
        <v>397</v>
      </c>
      <c r="C192" s="1" t="s">
        <v>398</v>
      </c>
      <c r="D192">
        <v>200009</v>
      </c>
      <c r="E192" s="2" t="s">
        <v>13</v>
      </c>
      <c r="F192" s="4">
        <v>1</v>
      </c>
      <c r="G192" s="3" t="s">
        <v>513</v>
      </c>
      <c r="H192" s="3" t="s">
        <v>513</v>
      </c>
      <c r="I192" s="16" t="s">
        <v>513</v>
      </c>
      <c r="J192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93" spans="1:10" x14ac:dyDescent="0.25">
      <c r="A193" s="1" t="s">
        <v>386</v>
      </c>
      <c r="B193" s="1" t="s">
        <v>399</v>
      </c>
      <c r="C193" s="1" t="s">
        <v>400</v>
      </c>
      <c r="D193">
        <v>200011</v>
      </c>
      <c r="E193" s="2" t="s">
        <v>13</v>
      </c>
      <c r="F193" s="4">
        <v>1</v>
      </c>
      <c r="G193" s="3" t="s">
        <v>513</v>
      </c>
      <c r="H193" s="3" t="s">
        <v>513</v>
      </c>
      <c r="I193" s="16" t="s">
        <v>513</v>
      </c>
      <c r="J193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94" spans="1:10" x14ac:dyDescent="0.25">
      <c r="A194" s="1" t="s">
        <v>386</v>
      </c>
      <c r="B194" s="1" t="s">
        <v>401</v>
      </c>
      <c r="C194" s="1" t="s">
        <v>402</v>
      </c>
      <c r="D194">
        <v>200008</v>
      </c>
      <c r="E194" s="2" t="s">
        <v>13</v>
      </c>
      <c r="F194" s="4">
        <v>1</v>
      </c>
      <c r="G194" s="3" t="s">
        <v>513</v>
      </c>
      <c r="H194" s="3" t="s">
        <v>513</v>
      </c>
      <c r="I194" s="16" t="s">
        <v>513</v>
      </c>
      <c r="J194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95" spans="1:10" hidden="1" x14ac:dyDescent="0.25">
      <c r="A195" s="1" t="s">
        <v>386</v>
      </c>
      <c r="B195" s="1" t="s">
        <v>403</v>
      </c>
      <c r="C195" s="1" t="s">
        <v>404</v>
      </c>
      <c r="D195">
        <v>200005</v>
      </c>
      <c r="E195" s="2" t="s">
        <v>13</v>
      </c>
      <c r="F195" s="4">
        <v>1</v>
      </c>
      <c r="G195" s="3">
        <v>0</v>
      </c>
      <c r="H195" s="3">
        <v>2</v>
      </c>
      <c r="I195" s="16">
        <v>0</v>
      </c>
      <c r="J195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196" spans="1:10" ht="25.5" x14ac:dyDescent="0.25">
      <c r="A196" s="1" t="s">
        <v>386</v>
      </c>
      <c r="B196" s="1" t="s">
        <v>405</v>
      </c>
      <c r="C196" s="1" t="s">
        <v>406</v>
      </c>
      <c r="D196">
        <v>200006</v>
      </c>
      <c r="E196" s="2" t="s">
        <v>13</v>
      </c>
      <c r="F196" s="4">
        <v>1</v>
      </c>
      <c r="G196" s="3" t="s">
        <v>513</v>
      </c>
      <c r="H196" s="3" t="s">
        <v>513</v>
      </c>
      <c r="I196" s="16" t="s">
        <v>513</v>
      </c>
      <c r="J196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97" spans="1:10" x14ac:dyDescent="0.25">
      <c r="A197" s="1" t="s">
        <v>386</v>
      </c>
      <c r="B197" s="1" t="s">
        <v>407</v>
      </c>
      <c r="C197" s="1" t="s">
        <v>408</v>
      </c>
      <c r="D197">
        <v>200012</v>
      </c>
      <c r="E197" s="2" t="s">
        <v>13</v>
      </c>
      <c r="F197" s="4">
        <v>1</v>
      </c>
      <c r="G197" s="3" t="s">
        <v>513</v>
      </c>
      <c r="H197" s="3" t="s">
        <v>513</v>
      </c>
      <c r="I197" s="16" t="s">
        <v>513</v>
      </c>
      <c r="J197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198" spans="1:10" hidden="1" x14ac:dyDescent="0.25">
      <c r="A198" s="1" t="s">
        <v>409</v>
      </c>
      <c r="B198" s="1" t="s">
        <v>410</v>
      </c>
      <c r="C198" s="1" t="s">
        <v>411</v>
      </c>
      <c r="D198">
        <v>210000</v>
      </c>
      <c r="E198" s="2" t="s">
        <v>16</v>
      </c>
      <c r="F198" s="4">
        <v>1</v>
      </c>
      <c r="G198" s="3">
        <v>0</v>
      </c>
      <c r="H198" s="3">
        <v>4</v>
      </c>
      <c r="I198" s="16">
        <v>0</v>
      </c>
      <c r="J198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199" spans="1:10" hidden="1" x14ac:dyDescent="0.25">
      <c r="A199" s="1" t="s">
        <v>409</v>
      </c>
      <c r="B199" s="1" t="s">
        <v>412</v>
      </c>
      <c r="C199" s="1" t="s">
        <v>413</v>
      </c>
      <c r="D199">
        <v>210011</v>
      </c>
      <c r="E199" s="2" t="s">
        <v>13</v>
      </c>
      <c r="F199" s="4">
        <v>1</v>
      </c>
      <c r="G199" s="3">
        <v>0</v>
      </c>
      <c r="H199" s="3">
        <v>1</v>
      </c>
      <c r="I199" s="16">
        <v>0</v>
      </c>
      <c r="J199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200" spans="1:10" x14ac:dyDescent="0.25">
      <c r="A200" s="1" t="s">
        <v>409</v>
      </c>
      <c r="B200" s="1" t="s">
        <v>414</v>
      </c>
      <c r="C200" s="1" t="s">
        <v>415</v>
      </c>
      <c r="D200">
        <v>210010</v>
      </c>
      <c r="E200" s="2" t="s">
        <v>13</v>
      </c>
      <c r="F200" s="4">
        <v>1</v>
      </c>
      <c r="G200" s="3" t="s">
        <v>513</v>
      </c>
      <c r="H200" s="3" t="s">
        <v>513</v>
      </c>
      <c r="I200" s="16" t="s">
        <v>513</v>
      </c>
      <c r="J200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201" spans="1:10" x14ac:dyDescent="0.25">
      <c r="A201" s="1" t="s">
        <v>409</v>
      </c>
      <c r="B201" s="1" t="s">
        <v>416</v>
      </c>
      <c r="C201" s="1" t="s">
        <v>417</v>
      </c>
      <c r="D201">
        <v>210002</v>
      </c>
      <c r="E201" s="2" t="s">
        <v>13</v>
      </c>
      <c r="F201" s="4">
        <v>1</v>
      </c>
      <c r="G201" s="3" t="s">
        <v>513</v>
      </c>
      <c r="H201" s="3" t="s">
        <v>513</v>
      </c>
      <c r="I201" s="16" t="s">
        <v>513</v>
      </c>
      <c r="J201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202" spans="1:10" x14ac:dyDescent="0.25">
      <c r="A202" s="1" t="s">
        <v>409</v>
      </c>
      <c r="B202" s="1" t="s">
        <v>418</v>
      </c>
      <c r="C202" s="1" t="s">
        <v>419</v>
      </c>
      <c r="D202">
        <v>210006</v>
      </c>
      <c r="E202" s="2" t="s">
        <v>13</v>
      </c>
      <c r="F202" s="4">
        <v>1</v>
      </c>
      <c r="G202" s="3" t="s">
        <v>513</v>
      </c>
      <c r="H202" s="3" t="s">
        <v>513</v>
      </c>
      <c r="I202" s="16" t="s">
        <v>513</v>
      </c>
      <c r="J202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203" spans="1:10" x14ac:dyDescent="0.25">
      <c r="A203" s="1" t="s">
        <v>409</v>
      </c>
      <c r="B203" s="1" t="s">
        <v>420</v>
      </c>
      <c r="C203" s="1" t="s">
        <v>421</v>
      </c>
      <c r="D203">
        <v>210007</v>
      </c>
      <c r="E203" s="2" t="s">
        <v>13</v>
      </c>
      <c r="F203" s="4">
        <v>1</v>
      </c>
      <c r="G203" s="3" t="s">
        <v>513</v>
      </c>
      <c r="H203" s="3" t="s">
        <v>513</v>
      </c>
      <c r="I203" s="16" t="s">
        <v>513</v>
      </c>
      <c r="J203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204" spans="1:10" x14ac:dyDescent="0.25">
      <c r="A204" s="1" t="s">
        <v>409</v>
      </c>
      <c r="B204" s="1" t="s">
        <v>422</v>
      </c>
      <c r="C204" s="1" t="s">
        <v>423</v>
      </c>
      <c r="D204">
        <v>210004</v>
      </c>
      <c r="E204" s="2" t="s">
        <v>13</v>
      </c>
      <c r="F204" s="4">
        <v>1</v>
      </c>
      <c r="G204" s="3" t="s">
        <v>513</v>
      </c>
      <c r="H204" s="3" t="s">
        <v>513</v>
      </c>
      <c r="I204" s="16" t="s">
        <v>513</v>
      </c>
      <c r="J204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205" spans="1:10" x14ac:dyDescent="0.25">
      <c r="A205" s="1" t="s">
        <v>409</v>
      </c>
      <c r="B205" s="1" t="s">
        <v>424</v>
      </c>
      <c r="C205" s="1" t="s">
        <v>425</v>
      </c>
      <c r="D205">
        <v>210005</v>
      </c>
      <c r="E205" s="2" t="s">
        <v>13</v>
      </c>
      <c r="F205" s="4">
        <v>1</v>
      </c>
      <c r="G205" s="3" t="s">
        <v>513</v>
      </c>
      <c r="H205" s="3" t="s">
        <v>513</v>
      </c>
      <c r="I205" s="16" t="s">
        <v>513</v>
      </c>
      <c r="J205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206" spans="1:10" x14ac:dyDescent="0.25">
      <c r="A206" s="1" t="s">
        <v>409</v>
      </c>
      <c r="B206" s="1" t="s">
        <v>426</v>
      </c>
      <c r="C206" s="1" t="s">
        <v>427</v>
      </c>
      <c r="D206">
        <v>210013</v>
      </c>
      <c r="E206" s="2" t="s">
        <v>13</v>
      </c>
      <c r="F206" s="4">
        <v>1</v>
      </c>
      <c r="G206" s="3" t="s">
        <v>513</v>
      </c>
      <c r="H206" s="3" t="s">
        <v>513</v>
      </c>
      <c r="I206" s="16" t="s">
        <v>513</v>
      </c>
      <c r="J206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207" spans="1:10" x14ac:dyDescent="0.25">
      <c r="A207" s="1" t="s">
        <v>409</v>
      </c>
      <c r="B207" s="1" t="s">
        <v>428</v>
      </c>
      <c r="C207" s="1" t="s">
        <v>429</v>
      </c>
      <c r="D207">
        <v>210003</v>
      </c>
      <c r="E207" s="2" t="s">
        <v>13</v>
      </c>
      <c r="F207" s="4">
        <v>1</v>
      </c>
      <c r="G207" s="3" t="s">
        <v>513</v>
      </c>
      <c r="H207" s="3" t="s">
        <v>513</v>
      </c>
      <c r="I207" s="16" t="s">
        <v>513</v>
      </c>
      <c r="J207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208" spans="1:10" x14ac:dyDescent="0.25">
      <c r="A208" s="1" t="s">
        <v>409</v>
      </c>
      <c r="B208" s="1" t="s">
        <v>430</v>
      </c>
      <c r="C208" s="1" t="s">
        <v>431</v>
      </c>
      <c r="D208">
        <v>210012</v>
      </c>
      <c r="E208" s="2" t="s">
        <v>13</v>
      </c>
      <c r="F208" s="4">
        <v>1</v>
      </c>
      <c r="G208" s="3" t="s">
        <v>513</v>
      </c>
      <c r="H208" s="3" t="s">
        <v>513</v>
      </c>
      <c r="I208" s="16" t="s">
        <v>513</v>
      </c>
      <c r="J208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209" spans="1:10" hidden="1" x14ac:dyDescent="0.25">
      <c r="A209" s="1" t="s">
        <v>409</v>
      </c>
      <c r="B209" s="1" t="s">
        <v>432</v>
      </c>
      <c r="C209" s="1" t="s">
        <v>433</v>
      </c>
      <c r="D209">
        <v>210001</v>
      </c>
      <c r="E209" s="2" t="s">
        <v>13</v>
      </c>
      <c r="F209" s="4">
        <v>1</v>
      </c>
      <c r="G209" s="3">
        <v>0</v>
      </c>
      <c r="H209" s="3">
        <v>1</v>
      </c>
      <c r="I209" s="16">
        <v>0</v>
      </c>
      <c r="J209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210" spans="1:10" x14ac:dyDescent="0.25">
      <c r="A210" s="1" t="s">
        <v>409</v>
      </c>
      <c r="B210" s="1" t="s">
        <v>434</v>
      </c>
      <c r="C210" s="1" t="s">
        <v>435</v>
      </c>
      <c r="D210">
        <v>210009</v>
      </c>
      <c r="E210" s="2" t="s">
        <v>13</v>
      </c>
      <c r="F210" s="4">
        <v>1</v>
      </c>
      <c r="G210" s="3" t="s">
        <v>513</v>
      </c>
      <c r="H210" s="3" t="s">
        <v>513</v>
      </c>
      <c r="I210" s="16" t="s">
        <v>513</v>
      </c>
      <c r="J210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211" spans="1:10" x14ac:dyDescent="0.25">
      <c r="A211" s="1" t="s">
        <v>409</v>
      </c>
      <c r="B211" s="1" t="s">
        <v>436</v>
      </c>
      <c r="C211" s="1" t="s">
        <v>437</v>
      </c>
      <c r="D211">
        <v>210008</v>
      </c>
      <c r="E211" s="2" t="s">
        <v>13</v>
      </c>
      <c r="F211" s="4">
        <v>1</v>
      </c>
      <c r="G211" s="3" t="s">
        <v>513</v>
      </c>
      <c r="H211" s="3" t="s">
        <v>513</v>
      </c>
      <c r="I211" s="16" t="s">
        <v>513</v>
      </c>
      <c r="J211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212" spans="1:10" x14ac:dyDescent="0.25">
      <c r="A212" s="1" t="s">
        <v>409</v>
      </c>
      <c r="B212" s="1" t="s">
        <v>438</v>
      </c>
      <c r="C212" s="1" t="s">
        <v>439</v>
      </c>
      <c r="D212">
        <v>210014</v>
      </c>
      <c r="E212" s="2" t="s">
        <v>13</v>
      </c>
      <c r="F212" s="4">
        <v>1</v>
      </c>
      <c r="G212" s="3" t="s">
        <v>513</v>
      </c>
      <c r="H212" s="3" t="s">
        <v>513</v>
      </c>
      <c r="I212" s="16" t="s">
        <v>513</v>
      </c>
      <c r="J212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213" spans="1:10" hidden="1" x14ac:dyDescent="0.25">
      <c r="A213" s="1" t="s">
        <v>440</v>
      </c>
      <c r="B213" s="1" t="s">
        <v>441</v>
      </c>
      <c r="C213" s="1" t="s">
        <v>442</v>
      </c>
      <c r="D213">
        <v>220001</v>
      </c>
      <c r="E213" s="2" t="s">
        <v>33</v>
      </c>
      <c r="F213" s="4" t="s">
        <v>17</v>
      </c>
      <c r="G213" s="4" t="s">
        <v>17</v>
      </c>
      <c r="H213" s="4" t="s">
        <v>17</v>
      </c>
      <c r="I213" s="6" t="s">
        <v>17</v>
      </c>
      <c r="J213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</v>
      </c>
    </row>
    <row r="214" spans="1:10" hidden="1" x14ac:dyDescent="0.25">
      <c r="A214" s="1" t="s">
        <v>440</v>
      </c>
      <c r="B214" s="1" t="s">
        <v>441</v>
      </c>
      <c r="C214" s="1" t="s">
        <v>443</v>
      </c>
      <c r="D214">
        <v>220000</v>
      </c>
      <c r="E214" s="2" t="s">
        <v>16</v>
      </c>
      <c r="F214" s="4">
        <v>1</v>
      </c>
      <c r="G214" s="3">
        <v>0</v>
      </c>
      <c r="H214" s="3">
        <v>7</v>
      </c>
      <c r="I214" s="16">
        <v>0</v>
      </c>
      <c r="J214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215" spans="1:10" hidden="1" x14ac:dyDescent="0.25">
      <c r="A215" s="1" t="s">
        <v>440</v>
      </c>
      <c r="B215" s="1" t="s">
        <v>444</v>
      </c>
      <c r="C215" s="1" t="s">
        <v>445</v>
      </c>
      <c r="D215">
        <v>220005</v>
      </c>
      <c r="E215" s="2" t="s">
        <v>13</v>
      </c>
      <c r="F215" s="4">
        <v>1</v>
      </c>
      <c r="G215" s="3">
        <v>0</v>
      </c>
      <c r="H215" s="3">
        <v>3</v>
      </c>
      <c r="I215" s="16">
        <v>0</v>
      </c>
      <c r="J215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216" spans="1:10" hidden="1" x14ac:dyDescent="0.25">
      <c r="A216" s="1" t="s">
        <v>440</v>
      </c>
      <c r="B216" s="1" t="s">
        <v>444</v>
      </c>
      <c r="C216" s="1" t="s">
        <v>446</v>
      </c>
      <c r="D216">
        <v>220009</v>
      </c>
      <c r="E216" s="2" t="s">
        <v>33</v>
      </c>
      <c r="F216" s="4" t="s">
        <v>17</v>
      </c>
      <c r="G216" s="4" t="s">
        <v>17</v>
      </c>
      <c r="H216" s="4" t="s">
        <v>17</v>
      </c>
      <c r="I216" s="6" t="s">
        <v>17</v>
      </c>
      <c r="J216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</v>
      </c>
    </row>
    <row r="217" spans="1:10" hidden="1" x14ac:dyDescent="0.25">
      <c r="A217" s="1" t="s">
        <v>440</v>
      </c>
      <c r="B217" s="1" t="s">
        <v>444</v>
      </c>
      <c r="C217" s="1" t="s">
        <v>447</v>
      </c>
      <c r="D217">
        <v>220007</v>
      </c>
      <c r="E217" s="2" t="s">
        <v>33</v>
      </c>
      <c r="F217" s="4" t="s">
        <v>17</v>
      </c>
      <c r="G217" s="4" t="s">
        <v>17</v>
      </c>
      <c r="H217" s="4" t="s">
        <v>17</v>
      </c>
      <c r="I217" s="6" t="s">
        <v>17</v>
      </c>
      <c r="J217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</v>
      </c>
    </row>
    <row r="218" spans="1:10" hidden="1" x14ac:dyDescent="0.25">
      <c r="A218" s="1" t="s">
        <v>440</v>
      </c>
      <c r="B218" s="1" t="s">
        <v>448</v>
      </c>
      <c r="C218" s="1" t="s">
        <v>449</v>
      </c>
      <c r="D218">
        <v>220003</v>
      </c>
      <c r="E218" s="2" t="s">
        <v>33</v>
      </c>
      <c r="F218" s="4" t="s">
        <v>17</v>
      </c>
      <c r="G218" s="4" t="s">
        <v>17</v>
      </c>
      <c r="H218" s="4" t="s">
        <v>17</v>
      </c>
      <c r="I218" s="6" t="s">
        <v>17</v>
      </c>
      <c r="J218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</v>
      </c>
    </row>
    <row r="219" spans="1:10" hidden="1" x14ac:dyDescent="0.25">
      <c r="A219" s="1" t="s">
        <v>440</v>
      </c>
      <c r="B219" s="1" t="s">
        <v>448</v>
      </c>
      <c r="C219" s="1" t="s">
        <v>450</v>
      </c>
      <c r="D219">
        <v>220006</v>
      </c>
      <c r="E219" s="2" t="s">
        <v>13</v>
      </c>
      <c r="F219" s="4">
        <v>1</v>
      </c>
      <c r="G219" s="3">
        <v>0</v>
      </c>
      <c r="H219" s="3">
        <v>2</v>
      </c>
      <c r="I219" s="16">
        <v>0</v>
      </c>
      <c r="J219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220" spans="1:10" hidden="1" x14ac:dyDescent="0.25">
      <c r="A220" s="1" t="s">
        <v>440</v>
      </c>
      <c r="B220" s="1" t="s">
        <v>451</v>
      </c>
      <c r="C220" s="1" t="s">
        <v>452</v>
      </c>
      <c r="D220">
        <v>220010</v>
      </c>
      <c r="E220" s="2" t="s">
        <v>13</v>
      </c>
      <c r="F220" s="4">
        <v>1</v>
      </c>
      <c r="G220" s="3">
        <v>0</v>
      </c>
      <c r="H220" s="3">
        <v>3</v>
      </c>
      <c r="I220" s="16">
        <v>0</v>
      </c>
      <c r="J220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221" spans="1:10" x14ac:dyDescent="0.25">
      <c r="A221" s="1" t="s">
        <v>440</v>
      </c>
      <c r="B221" s="1" t="s">
        <v>453</v>
      </c>
      <c r="C221" s="1" t="s">
        <v>454</v>
      </c>
      <c r="D221">
        <v>220004</v>
      </c>
      <c r="E221" s="2" t="s">
        <v>13</v>
      </c>
      <c r="F221" s="4">
        <v>1</v>
      </c>
      <c r="G221" s="3" t="s">
        <v>513</v>
      </c>
      <c r="H221" s="3" t="s">
        <v>513</v>
      </c>
      <c r="I221" s="16" t="s">
        <v>513</v>
      </c>
      <c r="J221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222" spans="1:10" hidden="1" x14ac:dyDescent="0.25">
      <c r="A222" s="1" t="s">
        <v>440</v>
      </c>
      <c r="B222" s="1" t="s">
        <v>455</v>
      </c>
      <c r="C222" s="1" t="s">
        <v>456</v>
      </c>
      <c r="D222">
        <v>220008</v>
      </c>
      <c r="E222" s="2" t="s">
        <v>13</v>
      </c>
      <c r="F222" s="4">
        <v>1</v>
      </c>
      <c r="G222" s="3">
        <v>0</v>
      </c>
      <c r="H222" s="3">
        <v>1</v>
      </c>
      <c r="I222" s="16">
        <v>0</v>
      </c>
      <c r="J222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223" spans="1:10" x14ac:dyDescent="0.25">
      <c r="A223" s="1" t="s">
        <v>440</v>
      </c>
      <c r="B223" s="1" t="s">
        <v>457</v>
      </c>
      <c r="C223" s="1" t="s">
        <v>458</v>
      </c>
      <c r="D223">
        <v>220002</v>
      </c>
      <c r="E223" s="2" t="s">
        <v>13</v>
      </c>
      <c r="F223" s="4">
        <v>1</v>
      </c>
      <c r="G223" s="3" t="s">
        <v>513</v>
      </c>
      <c r="H223" s="3" t="s">
        <v>513</v>
      </c>
      <c r="I223" s="16" t="s">
        <v>513</v>
      </c>
      <c r="J223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224" spans="1:10" hidden="1" x14ac:dyDescent="0.25">
      <c r="A224" s="1" t="s">
        <v>459</v>
      </c>
      <c r="B224" s="1" t="s">
        <v>460</v>
      </c>
      <c r="C224" s="1" t="s">
        <v>461</v>
      </c>
      <c r="D224">
        <v>230003</v>
      </c>
      <c r="E224" s="2" t="s">
        <v>33</v>
      </c>
      <c r="F224" s="4" t="s">
        <v>17</v>
      </c>
      <c r="G224" s="4" t="s">
        <v>17</v>
      </c>
      <c r="H224" s="4" t="s">
        <v>17</v>
      </c>
      <c r="I224" s="6" t="s">
        <v>17</v>
      </c>
      <c r="J224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</v>
      </c>
    </row>
    <row r="225" spans="1:10" hidden="1" x14ac:dyDescent="0.25">
      <c r="A225" s="1" t="s">
        <v>459</v>
      </c>
      <c r="B225" s="1" t="s">
        <v>460</v>
      </c>
      <c r="C225" s="1" t="s">
        <v>462</v>
      </c>
      <c r="D225">
        <v>230002</v>
      </c>
      <c r="E225" s="2" t="s">
        <v>33</v>
      </c>
      <c r="F225" s="4" t="s">
        <v>17</v>
      </c>
      <c r="G225" s="4" t="s">
        <v>17</v>
      </c>
      <c r="H225" s="4" t="s">
        <v>17</v>
      </c>
      <c r="I225" s="6" t="s">
        <v>17</v>
      </c>
      <c r="J225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</v>
      </c>
    </row>
    <row r="226" spans="1:10" hidden="1" x14ac:dyDescent="0.25">
      <c r="A226" s="1" t="s">
        <v>459</v>
      </c>
      <c r="B226" s="1" t="s">
        <v>460</v>
      </c>
      <c r="C226" s="1" t="s">
        <v>463</v>
      </c>
      <c r="D226">
        <v>230004</v>
      </c>
      <c r="E226" s="2" t="s">
        <v>33</v>
      </c>
      <c r="F226" s="4" t="s">
        <v>17</v>
      </c>
      <c r="G226" s="4" t="s">
        <v>17</v>
      </c>
      <c r="H226" s="4" t="s">
        <v>17</v>
      </c>
      <c r="I226" s="6" t="s">
        <v>17</v>
      </c>
      <c r="J226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</v>
      </c>
    </row>
    <row r="227" spans="1:10" x14ac:dyDescent="0.25">
      <c r="A227" s="1" t="s">
        <v>459</v>
      </c>
      <c r="B227" s="1" t="s">
        <v>460</v>
      </c>
      <c r="C227" s="1" t="s">
        <v>464</v>
      </c>
      <c r="D227">
        <v>230000</v>
      </c>
      <c r="E227" s="2" t="s">
        <v>16</v>
      </c>
      <c r="F227" s="4">
        <v>1</v>
      </c>
      <c r="G227" s="3" t="s">
        <v>513</v>
      </c>
      <c r="H227" s="3" t="s">
        <v>513</v>
      </c>
      <c r="I227" s="16" t="s">
        <v>513</v>
      </c>
      <c r="J227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228" spans="1:10" x14ac:dyDescent="0.25">
      <c r="A228" s="1" t="s">
        <v>459</v>
      </c>
      <c r="B228" s="1" t="s">
        <v>465</v>
      </c>
      <c r="C228" s="1" t="s">
        <v>466</v>
      </c>
      <c r="D228">
        <v>230001</v>
      </c>
      <c r="E228" s="2" t="s">
        <v>13</v>
      </c>
      <c r="F228" s="4">
        <v>1</v>
      </c>
      <c r="G228" s="3" t="s">
        <v>513</v>
      </c>
      <c r="H228" s="3" t="s">
        <v>513</v>
      </c>
      <c r="I228" s="16" t="s">
        <v>513</v>
      </c>
      <c r="J228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229" spans="1:10" hidden="1" x14ac:dyDescent="0.25">
      <c r="A229" s="1" t="s">
        <v>467</v>
      </c>
      <c r="B229" s="1" t="s">
        <v>468</v>
      </c>
      <c r="C229" s="1" t="s">
        <v>469</v>
      </c>
      <c r="D229">
        <v>240000</v>
      </c>
      <c r="E229" s="2" t="s">
        <v>16</v>
      </c>
      <c r="F229" s="4">
        <v>1</v>
      </c>
      <c r="G229" s="3">
        <v>0</v>
      </c>
      <c r="H229" s="3">
        <v>3</v>
      </c>
      <c r="I229" s="16">
        <v>0</v>
      </c>
      <c r="J229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230" spans="1:10" x14ac:dyDescent="0.25">
      <c r="A230" s="1" t="s">
        <v>467</v>
      </c>
      <c r="B230" s="1" t="s">
        <v>470</v>
      </c>
      <c r="C230" s="1" t="s">
        <v>471</v>
      </c>
      <c r="D230">
        <v>240001</v>
      </c>
      <c r="E230" s="2" t="s">
        <v>13</v>
      </c>
      <c r="F230" s="4">
        <v>1</v>
      </c>
      <c r="G230" s="3" t="s">
        <v>513</v>
      </c>
      <c r="H230" s="3" t="s">
        <v>513</v>
      </c>
      <c r="I230" s="16" t="s">
        <v>513</v>
      </c>
      <c r="J230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231" spans="1:10" ht="25.5" x14ac:dyDescent="0.25">
      <c r="A231" s="1" t="s">
        <v>467</v>
      </c>
      <c r="B231" s="1" t="s">
        <v>472</v>
      </c>
      <c r="C231" s="1" t="s">
        <v>473</v>
      </c>
      <c r="D231">
        <v>240002</v>
      </c>
      <c r="E231" s="2" t="s">
        <v>13</v>
      </c>
      <c r="F231" s="4">
        <v>1</v>
      </c>
      <c r="G231" s="3" t="s">
        <v>513</v>
      </c>
      <c r="H231" s="3" t="s">
        <v>513</v>
      </c>
      <c r="I231" s="16" t="s">
        <v>513</v>
      </c>
      <c r="J231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232" spans="1:10" x14ac:dyDescent="0.25">
      <c r="A232" s="1" t="s">
        <v>467</v>
      </c>
      <c r="B232" s="1" t="s">
        <v>474</v>
      </c>
      <c r="C232" s="1" t="s">
        <v>475</v>
      </c>
      <c r="D232">
        <v>240003</v>
      </c>
      <c r="E232" s="2" t="s">
        <v>13</v>
      </c>
      <c r="F232" s="4">
        <v>1</v>
      </c>
      <c r="G232" s="3" t="s">
        <v>513</v>
      </c>
      <c r="H232" s="3" t="s">
        <v>513</v>
      </c>
      <c r="I232" s="16" t="s">
        <v>513</v>
      </c>
      <c r="J232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233" spans="1:10" x14ac:dyDescent="0.25">
      <c r="A233" s="1" t="s">
        <v>476</v>
      </c>
      <c r="B233" s="1" t="s">
        <v>477</v>
      </c>
      <c r="C233" s="1" t="s">
        <v>478</v>
      </c>
      <c r="D233">
        <v>250000</v>
      </c>
      <c r="E233" s="2" t="s">
        <v>16</v>
      </c>
      <c r="F233" s="4">
        <v>1</v>
      </c>
      <c r="G233" s="3" t="s">
        <v>513</v>
      </c>
      <c r="H233" s="3" t="s">
        <v>513</v>
      </c>
      <c r="I233" s="16" t="s">
        <v>513</v>
      </c>
      <c r="J233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234" spans="1:10" x14ac:dyDescent="0.25">
      <c r="A234" s="1" t="s">
        <v>476</v>
      </c>
      <c r="B234" s="1" t="s">
        <v>479</v>
      </c>
      <c r="C234" s="1" t="s">
        <v>480</v>
      </c>
      <c r="D234">
        <v>250004</v>
      </c>
      <c r="E234" s="2" t="s">
        <v>13</v>
      </c>
      <c r="F234" s="4">
        <v>1</v>
      </c>
      <c r="G234" s="3" t="s">
        <v>513</v>
      </c>
      <c r="H234" s="3" t="s">
        <v>513</v>
      </c>
      <c r="I234" s="16" t="s">
        <v>513</v>
      </c>
      <c r="J234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235" spans="1:10" hidden="1" x14ac:dyDescent="0.25">
      <c r="A235" s="1" t="s">
        <v>476</v>
      </c>
      <c r="B235" s="1" t="s">
        <v>481</v>
      </c>
      <c r="C235" s="1" t="s">
        <v>482</v>
      </c>
      <c r="D235">
        <v>250002</v>
      </c>
      <c r="E235" s="2" t="s">
        <v>13</v>
      </c>
      <c r="F235" s="4">
        <v>1</v>
      </c>
      <c r="G235" s="3">
        <v>3</v>
      </c>
      <c r="H235" s="3">
        <v>3</v>
      </c>
      <c r="I235" s="16">
        <v>1</v>
      </c>
      <c r="J235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Sí</v>
      </c>
    </row>
    <row r="236" spans="1:10" x14ac:dyDescent="0.25">
      <c r="A236" s="1" t="s">
        <v>476</v>
      </c>
      <c r="B236" s="1" t="s">
        <v>483</v>
      </c>
      <c r="C236" s="1" t="s">
        <v>484</v>
      </c>
      <c r="D236">
        <v>250001</v>
      </c>
      <c r="E236" s="2" t="s">
        <v>13</v>
      </c>
      <c r="F236" s="4">
        <v>1</v>
      </c>
      <c r="G236" s="3" t="s">
        <v>513</v>
      </c>
      <c r="H236" s="3" t="s">
        <v>513</v>
      </c>
      <c r="I236" s="16" t="s">
        <v>513</v>
      </c>
      <c r="J236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237" spans="1:10" x14ac:dyDescent="0.25">
      <c r="A237" s="1" t="s">
        <v>476</v>
      </c>
      <c r="B237" s="1" t="s">
        <v>485</v>
      </c>
      <c r="C237" s="1" t="s">
        <v>486</v>
      </c>
      <c r="D237">
        <v>250003</v>
      </c>
      <c r="E237" s="2" t="s">
        <v>13</v>
      </c>
      <c r="F237" s="4">
        <v>1</v>
      </c>
      <c r="G237" s="3" t="s">
        <v>513</v>
      </c>
      <c r="H237" s="3" t="s">
        <v>513</v>
      </c>
      <c r="I237" s="16" t="s">
        <v>513</v>
      </c>
      <c r="J237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238" spans="1:10" hidden="1" x14ac:dyDescent="0.25">
      <c r="A238" s="1" t="s">
        <v>487</v>
      </c>
      <c r="B238" s="1" t="s">
        <v>488</v>
      </c>
      <c r="C238" s="1" t="s">
        <v>489</v>
      </c>
      <c r="D238">
        <v>150200</v>
      </c>
      <c r="E238" s="2" t="s">
        <v>16</v>
      </c>
      <c r="F238" s="4">
        <v>1</v>
      </c>
      <c r="G238" s="3">
        <v>0</v>
      </c>
      <c r="H238" s="3">
        <v>4</v>
      </c>
      <c r="I238" s="16">
        <v>0</v>
      </c>
      <c r="J238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239" spans="1:10" hidden="1" x14ac:dyDescent="0.25">
      <c r="A239" s="1" t="s">
        <v>487</v>
      </c>
      <c r="B239" s="1" t="s">
        <v>490</v>
      </c>
      <c r="C239" s="1" t="s">
        <v>491</v>
      </c>
      <c r="D239">
        <v>150201</v>
      </c>
      <c r="E239" s="2" t="s">
        <v>13</v>
      </c>
      <c r="F239" s="4">
        <v>1</v>
      </c>
      <c r="G239" s="3">
        <v>0</v>
      </c>
      <c r="H239" s="3">
        <v>1</v>
      </c>
      <c r="I239" s="16">
        <v>0</v>
      </c>
      <c r="J239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240" spans="1:10" hidden="1" x14ac:dyDescent="0.25">
      <c r="A240" s="1" t="s">
        <v>487</v>
      </c>
      <c r="B240" s="1" t="s">
        <v>492</v>
      </c>
      <c r="C240" s="1" t="s">
        <v>493</v>
      </c>
      <c r="D240">
        <v>150202</v>
      </c>
      <c r="E240" s="2" t="s">
        <v>13</v>
      </c>
      <c r="F240" s="4">
        <v>1</v>
      </c>
      <c r="G240" s="3">
        <v>0</v>
      </c>
      <c r="H240" s="3">
        <v>1</v>
      </c>
      <c r="I240" s="16">
        <v>0</v>
      </c>
      <c r="J240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241" spans="1:10" x14ac:dyDescent="0.25">
      <c r="A241" s="1" t="s">
        <v>487</v>
      </c>
      <c r="B241" s="1" t="s">
        <v>494</v>
      </c>
      <c r="C241" s="1" t="s">
        <v>495</v>
      </c>
      <c r="D241">
        <v>150203</v>
      </c>
      <c r="E241" s="2" t="s">
        <v>13</v>
      </c>
      <c r="F241" s="4">
        <v>1</v>
      </c>
      <c r="G241" s="3" t="s">
        <v>513</v>
      </c>
      <c r="H241" s="3" t="s">
        <v>513</v>
      </c>
      <c r="I241" s="16" t="s">
        <v>513</v>
      </c>
      <c r="J241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242" spans="1:10" x14ac:dyDescent="0.25">
      <c r="A242" s="1" t="s">
        <v>487</v>
      </c>
      <c r="B242" s="1" t="s">
        <v>496</v>
      </c>
      <c r="C242" s="1" t="s">
        <v>497</v>
      </c>
      <c r="D242">
        <v>150204</v>
      </c>
      <c r="E242" s="2" t="s">
        <v>13</v>
      </c>
      <c r="F242" s="4">
        <v>1</v>
      </c>
      <c r="G242" s="3" t="s">
        <v>513</v>
      </c>
      <c r="H242" s="3" t="s">
        <v>513</v>
      </c>
      <c r="I242" s="16" t="s">
        <v>513</v>
      </c>
      <c r="J242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243" spans="1:10" x14ac:dyDescent="0.25">
      <c r="A243" s="1" t="s">
        <v>487</v>
      </c>
      <c r="B243" s="1" t="s">
        <v>498</v>
      </c>
      <c r="C243" s="1" t="s">
        <v>499</v>
      </c>
      <c r="D243">
        <v>150205</v>
      </c>
      <c r="E243" s="2" t="s">
        <v>13</v>
      </c>
      <c r="F243" s="4">
        <v>1</v>
      </c>
      <c r="G243" s="3" t="s">
        <v>513</v>
      </c>
      <c r="H243" s="3" t="s">
        <v>513</v>
      </c>
      <c r="I243" s="16" t="s">
        <v>513</v>
      </c>
      <c r="J243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244" spans="1:10" x14ac:dyDescent="0.25">
      <c r="A244" s="1" t="s">
        <v>487</v>
      </c>
      <c r="B244" s="1" t="s">
        <v>500</v>
      </c>
      <c r="C244" s="1" t="s">
        <v>501</v>
      </c>
      <c r="D244">
        <v>150206</v>
      </c>
      <c r="E244" s="2" t="s">
        <v>13</v>
      </c>
      <c r="F244" s="4">
        <v>1</v>
      </c>
      <c r="G244" s="3" t="s">
        <v>513</v>
      </c>
      <c r="H244" s="3" t="s">
        <v>513</v>
      </c>
      <c r="I244" s="16" t="s">
        <v>513</v>
      </c>
      <c r="J244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245" spans="1:10" x14ac:dyDescent="0.25">
      <c r="A245" s="1" t="s">
        <v>487</v>
      </c>
      <c r="B245" s="1" t="s">
        <v>502</v>
      </c>
      <c r="C245" s="1" t="s">
        <v>503</v>
      </c>
      <c r="D245">
        <v>150207</v>
      </c>
      <c r="E245" s="2" t="s">
        <v>13</v>
      </c>
      <c r="F245" s="4">
        <v>1</v>
      </c>
      <c r="G245" s="3" t="s">
        <v>513</v>
      </c>
      <c r="H245" s="3" t="s">
        <v>513</v>
      </c>
      <c r="I245" s="16" t="s">
        <v>513</v>
      </c>
      <c r="J245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246" spans="1:10" x14ac:dyDescent="0.25">
      <c r="A246" s="1" t="s">
        <v>487</v>
      </c>
      <c r="B246" s="1" t="s">
        <v>504</v>
      </c>
      <c r="C246" s="1" t="s">
        <v>505</v>
      </c>
      <c r="D246">
        <v>150208</v>
      </c>
      <c r="E246" s="2" t="s">
        <v>13</v>
      </c>
      <c r="F246" s="4">
        <v>1</v>
      </c>
      <c r="G246" s="3" t="s">
        <v>513</v>
      </c>
      <c r="H246" s="3" t="s">
        <v>513</v>
      </c>
      <c r="I246" s="16" t="s">
        <v>513</v>
      </c>
      <c r="J246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  <row r="247" spans="1:10" hidden="1" x14ac:dyDescent="0.25">
      <c r="A247" s="1" t="s">
        <v>487</v>
      </c>
      <c r="B247" s="1" t="s">
        <v>506</v>
      </c>
      <c r="C247" s="1" t="s">
        <v>507</v>
      </c>
      <c r="D247">
        <v>150209</v>
      </c>
      <c r="E247" s="2" t="s">
        <v>13</v>
      </c>
      <c r="F247" s="4">
        <v>1</v>
      </c>
      <c r="G247" s="3">
        <v>0</v>
      </c>
      <c r="H247" s="3">
        <v>3</v>
      </c>
      <c r="I247" s="16">
        <v>0</v>
      </c>
      <c r="J247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248" spans="1:10" hidden="1" x14ac:dyDescent="0.25">
      <c r="A248" s="1" t="s">
        <v>508</v>
      </c>
      <c r="B248" s="1" t="s">
        <v>509</v>
      </c>
      <c r="C248" s="1" t="s">
        <v>510</v>
      </c>
      <c r="D248">
        <v>70101</v>
      </c>
      <c r="E248" s="2" t="s">
        <v>16</v>
      </c>
      <c r="F248" s="4">
        <v>1</v>
      </c>
      <c r="G248" s="3">
        <v>0</v>
      </c>
      <c r="H248" s="3">
        <v>3</v>
      </c>
      <c r="I248" s="16">
        <v>0</v>
      </c>
      <c r="J248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</v>
      </c>
    </row>
    <row r="249" spans="1:10" x14ac:dyDescent="0.25">
      <c r="A249" s="1" t="s">
        <v>508</v>
      </c>
      <c r="B249" s="1" t="s">
        <v>511</v>
      </c>
      <c r="C249" s="1" t="s">
        <v>512</v>
      </c>
      <c r="D249">
        <v>70102</v>
      </c>
      <c r="E249" s="2" t="s">
        <v>13</v>
      </c>
      <c r="F249" s="4">
        <v>1</v>
      </c>
      <c r="G249" s="3" t="s">
        <v>513</v>
      </c>
      <c r="H249" s="3" t="s">
        <v>513</v>
      </c>
      <c r="I249" s="16" t="s">
        <v>513</v>
      </c>
      <c r="J249" s="3" t="str">
        <f>IF(Tabla14[[#This Row],[Numerador]]="NO APLICA","NO APLICA",IF(Tabla14[[#This Row],[Numerador]]="NO APLICA*","NO APLICA*",IF(AND(Tabla14[[#This Row],[Valor logrado]]&gt;=Tabla14[[#This Row],[Meta]],Tabla14[[#This Row],[Valor logrado]]&gt;0,Tabla14[[#This Row],[Meta]]&gt;0),"Sí","No")))</f>
        <v>NO APLICA*</v>
      </c>
    </row>
  </sheetData>
  <pageMargins left="0.7" right="0.7" top="0.75" bottom="0.75" header="0.3" footer="0.3"/>
  <tableParts count="1">
    <tablePart r:id="rId1"/>
  </tablePar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D148AD-67D0-42DA-A4F7-F61F647F093F}">
  <sheetPr codeName="Hoja29">
    <tabColor theme="9" tint="-0.249977111117893"/>
  </sheetPr>
  <dimension ref="A1:J249"/>
  <sheetViews>
    <sheetView workbookViewId="0"/>
  </sheetViews>
  <sheetFormatPr baseColWidth="10" defaultColWidth="11.42578125" defaultRowHeight="15" x14ac:dyDescent="0.25"/>
  <cols>
    <col min="1" max="1" width="21.7109375" bestFit="1" customWidth="1"/>
    <col min="2" max="2" width="74.85546875" customWidth="1"/>
    <col min="3" max="3" width="36.28515625" customWidth="1"/>
    <col min="4" max="4" width="25.140625" customWidth="1"/>
    <col min="5" max="5" width="17.7109375" bestFit="1" customWidth="1"/>
    <col min="6" max="6" width="14.7109375" style="4" customWidth="1"/>
    <col min="7" max="7" width="13.28515625" style="3" customWidth="1"/>
    <col min="8" max="8" width="15.28515625" style="3" customWidth="1"/>
    <col min="9" max="9" width="15" style="4" customWidth="1"/>
    <col min="10" max="10" width="15.85546875" style="3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4" t="s">
        <v>5</v>
      </c>
      <c r="G1" s="3" t="s">
        <v>6</v>
      </c>
      <c r="H1" s="3" t="s">
        <v>7</v>
      </c>
      <c r="I1" s="4" t="s">
        <v>8</v>
      </c>
      <c r="J1" s="3" t="s">
        <v>9</v>
      </c>
    </row>
    <row r="2" spans="1:10" x14ac:dyDescent="0.25">
      <c r="A2" s="1" t="s">
        <v>10</v>
      </c>
      <c r="B2" s="1" t="s">
        <v>11</v>
      </c>
      <c r="C2" s="1" t="s">
        <v>12</v>
      </c>
      <c r="D2">
        <v>150102</v>
      </c>
      <c r="E2" s="2" t="s">
        <v>13</v>
      </c>
      <c r="F2" s="4">
        <v>1</v>
      </c>
      <c r="J2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3" spans="1:10" x14ac:dyDescent="0.25">
      <c r="A3" s="1" t="s">
        <v>10</v>
      </c>
      <c r="B3" s="1" t="s">
        <v>14</v>
      </c>
      <c r="C3" s="1" t="s">
        <v>15</v>
      </c>
      <c r="D3">
        <v>150101</v>
      </c>
      <c r="E3" s="2" t="s">
        <v>16</v>
      </c>
      <c r="F3" s="4">
        <v>1</v>
      </c>
      <c r="J3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4" spans="1:10" x14ac:dyDescent="0.25">
      <c r="A4" s="1" t="s">
        <v>10</v>
      </c>
      <c r="B4" s="1" t="s">
        <v>18</v>
      </c>
      <c r="C4" s="1" t="s">
        <v>19</v>
      </c>
      <c r="D4">
        <v>150103</v>
      </c>
      <c r="E4" s="2" t="s">
        <v>13</v>
      </c>
      <c r="F4" s="4">
        <v>1</v>
      </c>
      <c r="J4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5" spans="1:10" x14ac:dyDescent="0.25">
      <c r="A5" s="1" t="s">
        <v>10</v>
      </c>
      <c r="B5" s="1" t="s">
        <v>20</v>
      </c>
      <c r="C5" s="1" t="s">
        <v>21</v>
      </c>
      <c r="D5">
        <v>150104</v>
      </c>
      <c r="E5" s="2" t="s">
        <v>13</v>
      </c>
      <c r="F5" s="4">
        <v>1</v>
      </c>
      <c r="J5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6" spans="1:10" x14ac:dyDescent="0.25">
      <c r="A6" s="1" t="s">
        <v>10</v>
      </c>
      <c r="B6" s="1" t="s">
        <v>22</v>
      </c>
      <c r="C6" s="1" t="s">
        <v>23</v>
      </c>
      <c r="D6">
        <v>150105</v>
      </c>
      <c r="E6" s="2" t="s">
        <v>13</v>
      </c>
      <c r="F6" s="4">
        <v>1</v>
      </c>
      <c r="J6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7" spans="1:10" x14ac:dyDescent="0.25">
      <c r="A7" s="1" t="s">
        <v>10</v>
      </c>
      <c r="B7" s="1" t="s">
        <v>24</v>
      </c>
      <c r="C7" s="1" t="s">
        <v>25</v>
      </c>
      <c r="D7">
        <v>150106</v>
      </c>
      <c r="E7" s="2" t="s">
        <v>13</v>
      </c>
      <c r="F7" s="4">
        <v>1</v>
      </c>
      <c r="J7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8" spans="1:10" x14ac:dyDescent="0.25">
      <c r="A8" s="1" t="s">
        <v>10</v>
      </c>
      <c r="B8" s="1" t="s">
        <v>26</v>
      </c>
      <c r="C8" s="1" t="s">
        <v>27</v>
      </c>
      <c r="D8">
        <v>150107</v>
      </c>
      <c r="E8" s="2" t="s">
        <v>13</v>
      </c>
      <c r="F8" s="4">
        <v>1</v>
      </c>
      <c r="J8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9" spans="1:10" x14ac:dyDescent="0.25">
      <c r="A9" s="1" t="s">
        <v>10</v>
      </c>
      <c r="B9" s="1" t="s">
        <v>28</v>
      </c>
      <c r="C9" s="1" t="s">
        <v>29</v>
      </c>
      <c r="D9">
        <v>150108</v>
      </c>
      <c r="E9" s="2" t="s">
        <v>13</v>
      </c>
      <c r="F9" s="4">
        <v>1</v>
      </c>
      <c r="J9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0" spans="1:10" x14ac:dyDescent="0.25">
      <c r="A10" s="1" t="s">
        <v>30</v>
      </c>
      <c r="B10" s="1" t="s">
        <v>31</v>
      </c>
      <c r="C10" s="1" t="s">
        <v>32</v>
      </c>
      <c r="D10">
        <v>10003</v>
      </c>
      <c r="E10" s="2" t="s">
        <v>33</v>
      </c>
      <c r="F10" s="4">
        <v>1</v>
      </c>
      <c r="J10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1" spans="1:10" x14ac:dyDescent="0.25">
      <c r="A11" s="1" t="s">
        <v>30</v>
      </c>
      <c r="B11" s="1" t="s">
        <v>31</v>
      </c>
      <c r="C11" s="1" t="s">
        <v>34</v>
      </c>
      <c r="D11">
        <v>10001</v>
      </c>
      <c r="E11" s="2" t="s">
        <v>33</v>
      </c>
      <c r="F11" s="4">
        <v>1</v>
      </c>
      <c r="J11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2" spans="1:10" x14ac:dyDescent="0.25">
      <c r="A12" s="1" t="s">
        <v>30</v>
      </c>
      <c r="B12" s="1" t="s">
        <v>31</v>
      </c>
      <c r="C12" s="1" t="s">
        <v>35</v>
      </c>
      <c r="D12">
        <v>10000</v>
      </c>
      <c r="E12" s="2" t="s">
        <v>16</v>
      </c>
      <c r="F12" s="4">
        <v>1</v>
      </c>
      <c r="J12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3" spans="1:10" x14ac:dyDescent="0.25">
      <c r="A13" s="1" t="s">
        <v>30</v>
      </c>
      <c r="B13" s="1" t="s">
        <v>31</v>
      </c>
      <c r="C13" s="1" t="s">
        <v>36</v>
      </c>
      <c r="D13">
        <v>10005</v>
      </c>
      <c r="E13" s="2" t="s">
        <v>33</v>
      </c>
      <c r="F13" s="4">
        <v>1</v>
      </c>
      <c r="J13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4" spans="1:10" x14ac:dyDescent="0.25">
      <c r="A14" s="1" t="s">
        <v>30</v>
      </c>
      <c r="B14" s="1" t="s">
        <v>31</v>
      </c>
      <c r="C14" s="1" t="s">
        <v>37</v>
      </c>
      <c r="D14">
        <v>10006</v>
      </c>
      <c r="E14" s="2" t="s">
        <v>33</v>
      </c>
      <c r="F14" s="4">
        <v>1</v>
      </c>
      <c r="J14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5" spans="1:10" x14ac:dyDescent="0.25">
      <c r="A15" s="1" t="s">
        <v>30</v>
      </c>
      <c r="B15" s="1" t="s">
        <v>38</v>
      </c>
      <c r="C15" s="1" t="s">
        <v>39</v>
      </c>
      <c r="D15">
        <v>10007</v>
      </c>
      <c r="E15" s="2" t="s">
        <v>13</v>
      </c>
      <c r="F15" s="4">
        <v>1</v>
      </c>
      <c r="J15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6" spans="1:10" x14ac:dyDescent="0.25">
      <c r="A16" s="1" t="s">
        <v>30</v>
      </c>
      <c r="B16" s="1" t="s">
        <v>40</v>
      </c>
      <c r="C16" s="1" t="s">
        <v>41</v>
      </c>
      <c r="D16">
        <v>10004</v>
      </c>
      <c r="E16" s="2" t="s">
        <v>13</v>
      </c>
      <c r="F16" s="4">
        <v>1</v>
      </c>
      <c r="J16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7" spans="1:10" x14ac:dyDescent="0.25">
      <c r="A17" s="1" t="s">
        <v>30</v>
      </c>
      <c r="B17" s="1" t="s">
        <v>42</v>
      </c>
      <c r="C17" s="1" t="s">
        <v>43</v>
      </c>
      <c r="D17">
        <v>10002</v>
      </c>
      <c r="E17" s="2" t="s">
        <v>13</v>
      </c>
      <c r="F17" s="4">
        <v>1</v>
      </c>
      <c r="J17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8" spans="1:10" x14ac:dyDescent="0.25">
      <c r="A18" s="1" t="s">
        <v>30</v>
      </c>
      <c r="B18" s="1" t="s">
        <v>42</v>
      </c>
      <c r="C18" s="1" t="s">
        <v>44</v>
      </c>
      <c r="D18">
        <v>10009</v>
      </c>
      <c r="E18" s="2" t="s">
        <v>33</v>
      </c>
      <c r="F18" s="4">
        <v>1</v>
      </c>
      <c r="J18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9" spans="1:10" x14ac:dyDescent="0.25">
      <c r="A19" s="1" t="s">
        <v>45</v>
      </c>
      <c r="B19" s="1" t="s">
        <v>46</v>
      </c>
      <c r="C19" s="1" t="s">
        <v>47</v>
      </c>
      <c r="D19">
        <v>20000</v>
      </c>
      <c r="E19" s="2" t="s">
        <v>16</v>
      </c>
      <c r="F19" s="4">
        <v>1</v>
      </c>
      <c r="J19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0" spans="1:10" x14ac:dyDescent="0.25">
      <c r="A20" s="1" t="s">
        <v>45</v>
      </c>
      <c r="B20" s="1" t="s">
        <v>48</v>
      </c>
      <c r="C20" s="1" t="s">
        <v>49</v>
      </c>
      <c r="D20">
        <v>20018</v>
      </c>
      <c r="E20" s="2" t="s">
        <v>13</v>
      </c>
      <c r="F20" s="4">
        <v>1</v>
      </c>
      <c r="J20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1" spans="1:10" x14ac:dyDescent="0.25">
      <c r="A21" s="1" t="s">
        <v>45</v>
      </c>
      <c r="B21" s="1" t="s">
        <v>50</v>
      </c>
      <c r="C21" s="1" t="s">
        <v>51</v>
      </c>
      <c r="D21">
        <v>20012</v>
      </c>
      <c r="E21" s="2" t="s">
        <v>13</v>
      </c>
      <c r="F21" s="4">
        <v>1</v>
      </c>
      <c r="J21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2" spans="1:10" x14ac:dyDescent="0.25">
      <c r="A22" s="1" t="s">
        <v>45</v>
      </c>
      <c r="B22" s="1" t="s">
        <v>52</v>
      </c>
      <c r="C22" s="1" t="s">
        <v>53</v>
      </c>
      <c r="D22">
        <v>20011</v>
      </c>
      <c r="E22" s="2" t="s">
        <v>13</v>
      </c>
      <c r="F22" s="4">
        <v>1</v>
      </c>
      <c r="J22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3" spans="1:10" x14ac:dyDescent="0.25">
      <c r="A23" s="1" t="s">
        <v>45</v>
      </c>
      <c r="B23" s="1" t="s">
        <v>54</v>
      </c>
      <c r="C23" s="1" t="s">
        <v>55</v>
      </c>
      <c r="D23">
        <v>20002</v>
      </c>
      <c r="E23" s="2" t="s">
        <v>13</v>
      </c>
      <c r="F23" s="4">
        <v>1</v>
      </c>
      <c r="J23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4" spans="1:10" x14ac:dyDescent="0.25">
      <c r="A24" s="1" t="s">
        <v>45</v>
      </c>
      <c r="B24" s="1" t="s">
        <v>56</v>
      </c>
      <c r="C24" s="1" t="s">
        <v>57</v>
      </c>
      <c r="D24">
        <v>20016</v>
      </c>
      <c r="E24" s="2" t="s">
        <v>13</v>
      </c>
      <c r="F24" s="4">
        <v>1</v>
      </c>
      <c r="J24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5" spans="1:10" x14ac:dyDescent="0.25">
      <c r="A25" s="1" t="s">
        <v>45</v>
      </c>
      <c r="B25" s="1" t="s">
        <v>58</v>
      </c>
      <c r="C25" s="1" t="s">
        <v>59</v>
      </c>
      <c r="D25">
        <v>20019</v>
      </c>
      <c r="E25" s="2" t="s">
        <v>13</v>
      </c>
      <c r="F25" s="4">
        <v>1</v>
      </c>
      <c r="J25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6" spans="1:10" x14ac:dyDescent="0.25">
      <c r="A26" s="1" t="s">
        <v>45</v>
      </c>
      <c r="B26" s="1" t="s">
        <v>60</v>
      </c>
      <c r="C26" s="1" t="s">
        <v>61</v>
      </c>
      <c r="D26">
        <v>20007</v>
      </c>
      <c r="E26" s="2" t="s">
        <v>13</v>
      </c>
      <c r="F26" s="4">
        <v>1</v>
      </c>
      <c r="J26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7" spans="1:10" x14ac:dyDescent="0.25">
      <c r="A27" s="1" t="s">
        <v>45</v>
      </c>
      <c r="B27" s="1" t="s">
        <v>62</v>
      </c>
      <c r="C27" s="1" t="s">
        <v>63</v>
      </c>
      <c r="D27">
        <v>20010</v>
      </c>
      <c r="E27" s="2" t="s">
        <v>13</v>
      </c>
      <c r="F27" s="4">
        <v>1</v>
      </c>
      <c r="J27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8" spans="1:10" x14ac:dyDescent="0.25">
      <c r="A28" s="1" t="s">
        <v>45</v>
      </c>
      <c r="B28" s="1" t="s">
        <v>64</v>
      </c>
      <c r="C28" s="1" t="s">
        <v>65</v>
      </c>
      <c r="D28">
        <v>20015</v>
      </c>
      <c r="E28" s="2" t="s">
        <v>13</v>
      </c>
      <c r="F28" s="4">
        <v>1</v>
      </c>
      <c r="J28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9" spans="1:10" x14ac:dyDescent="0.25">
      <c r="A29" s="1" t="s">
        <v>45</v>
      </c>
      <c r="B29" s="1" t="s">
        <v>66</v>
      </c>
      <c r="C29" s="1" t="s">
        <v>67</v>
      </c>
      <c r="D29">
        <v>20008</v>
      </c>
      <c r="E29" s="2" t="s">
        <v>13</v>
      </c>
      <c r="F29" s="4">
        <v>1</v>
      </c>
      <c r="J29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30" spans="1:10" x14ac:dyDescent="0.25">
      <c r="A30" s="1" t="s">
        <v>45</v>
      </c>
      <c r="B30" s="1" t="s">
        <v>68</v>
      </c>
      <c r="C30" s="1" t="s">
        <v>69</v>
      </c>
      <c r="D30">
        <v>20001</v>
      </c>
      <c r="E30" s="2" t="s">
        <v>13</v>
      </c>
      <c r="F30" s="4">
        <v>1</v>
      </c>
      <c r="J30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31" spans="1:10" x14ac:dyDescent="0.25">
      <c r="A31" s="1" t="s">
        <v>45</v>
      </c>
      <c r="B31" s="1" t="s">
        <v>70</v>
      </c>
      <c r="C31" s="1" t="s">
        <v>71</v>
      </c>
      <c r="D31">
        <v>20003</v>
      </c>
      <c r="E31" s="2" t="s">
        <v>13</v>
      </c>
      <c r="F31" s="4">
        <v>1</v>
      </c>
      <c r="J31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32" spans="1:10" x14ac:dyDescent="0.25">
      <c r="A32" s="1" t="s">
        <v>45</v>
      </c>
      <c r="B32" s="1" t="s">
        <v>72</v>
      </c>
      <c r="C32" s="1" t="s">
        <v>73</v>
      </c>
      <c r="D32">
        <v>20005</v>
      </c>
      <c r="E32" s="2" t="s">
        <v>13</v>
      </c>
      <c r="F32" s="4">
        <v>1</v>
      </c>
      <c r="J32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33" spans="1:10" x14ac:dyDescent="0.25">
      <c r="A33" s="1" t="s">
        <v>45</v>
      </c>
      <c r="B33" s="1" t="s">
        <v>74</v>
      </c>
      <c r="C33" s="1" t="s">
        <v>75</v>
      </c>
      <c r="D33">
        <v>20004</v>
      </c>
      <c r="E33" s="2" t="s">
        <v>13</v>
      </c>
      <c r="F33" s="4">
        <v>1</v>
      </c>
      <c r="J33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34" spans="1:10" x14ac:dyDescent="0.25">
      <c r="A34" s="1" t="s">
        <v>45</v>
      </c>
      <c r="B34" s="1" t="s">
        <v>76</v>
      </c>
      <c r="C34" s="1" t="s">
        <v>77</v>
      </c>
      <c r="D34">
        <v>20006</v>
      </c>
      <c r="E34" s="2" t="s">
        <v>13</v>
      </c>
      <c r="F34" s="4">
        <v>1</v>
      </c>
      <c r="J34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35" spans="1:10" x14ac:dyDescent="0.25">
      <c r="A35" s="1" t="s">
        <v>45</v>
      </c>
      <c r="B35" s="1" t="s">
        <v>78</v>
      </c>
      <c r="C35" s="1" t="s">
        <v>79</v>
      </c>
      <c r="D35">
        <v>20013</v>
      </c>
      <c r="E35" s="2" t="s">
        <v>13</v>
      </c>
      <c r="F35" s="4">
        <v>1</v>
      </c>
      <c r="J35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36" spans="1:10" x14ac:dyDescent="0.25">
      <c r="A36" s="1" t="s">
        <v>45</v>
      </c>
      <c r="B36" s="1" t="s">
        <v>80</v>
      </c>
      <c r="C36" s="1" t="s">
        <v>81</v>
      </c>
      <c r="D36">
        <v>20014</v>
      </c>
      <c r="E36" s="2" t="s">
        <v>13</v>
      </c>
      <c r="F36" s="4">
        <v>1</v>
      </c>
      <c r="J36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37" spans="1:10" x14ac:dyDescent="0.25">
      <c r="A37" s="1" t="s">
        <v>45</v>
      </c>
      <c r="B37" s="1" t="s">
        <v>82</v>
      </c>
      <c r="C37" s="1" t="s">
        <v>83</v>
      </c>
      <c r="D37">
        <v>20017</v>
      </c>
      <c r="E37" s="2" t="s">
        <v>13</v>
      </c>
      <c r="F37" s="4">
        <v>1</v>
      </c>
      <c r="J37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38" spans="1:10" x14ac:dyDescent="0.25">
      <c r="A38" s="1" t="s">
        <v>45</v>
      </c>
      <c r="B38" s="1" t="s">
        <v>84</v>
      </c>
      <c r="C38" s="1" t="s">
        <v>85</v>
      </c>
      <c r="D38">
        <v>20020</v>
      </c>
      <c r="E38" s="2" t="s">
        <v>13</v>
      </c>
      <c r="F38" s="4">
        <v>1</v>
      </c>
      <c r="J38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39" spans="1:10" x14ac:dyDescent="0.25">
      <c r="A39" s="1" t="s">
        <v>45</v>
      </c>
      <c r="B39" s="1" t="s">
        <v>86</v>
      </c>
      <c r="C39" s="1" t="s">
        <v>87</v>
      </c>
      <c r="D39">
        <v>20009</v>
      </c>
      <c r="E39" s="2" t="s">
        <v>13</v>
      </c>
      <c r="F39" s="4">
        <v>1</v>
      </c>
      <c r="J39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40" spans="1:10" x14ac:dyDescent="0.25">
      <c r="A40" s="1" t="s">
        <v>88</v>
      </c>
      <c r="B40" s="1" t="s">
        <v>89</v>
      </c>
      <c r="C40" s="1" t="s">
        <v>90</v>
      </c>
      <c r="D40">
        <v>30000</v>
      </c>
      <c r="E40" s="2" t="s">
        <v>91</v>
      </c>
      <c r="F40" s="4">
        <v>1</v>
      </c>
      <c r="J40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41" spans="1:10" x14ac:dyDescent="0.25">
      <c r="A41" s="1" t="s">
        <v>88</v>
      </c>
      <c r="B41" s="1" t="s">
        <v>92</v>
      </c>
      <c r="C41" s="1" t="s">
        <v>93</v>
      </c>
      <c r="D41">
        <v>30002</v>
      </c>
      <c r="E41" s="2" t="s">
        <v>13</v>
      </c>
      <c r="F41" s="4">
        <v>1</v>
      </c>
      <c r="J41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42" spans="1:10" x14ac:dyDescent="0.25">
      <c r="A42" s="1" t="s">
        <v>88</v>
      </c>
      <c r="B42" s="1" t="s">
        <v>94</v>
      </c>
      <c r="C42" s="1" t="s">
        <v>95</v>
      </c>
      <c r="D42">
        <v>30005</v>
      </c>
      <c r="E42" s="2" t="s">
        <v>13</v>
      </c>
      <c r="F42" s="4">
        <v>1</v>
      </c>
      <c r="J42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43" spans="1:10" x14ac:dyDescent="0.25">
      <c r="A43" s="1" t="s">
        <v>88</v>
      </c>
      <c r="B43" s="1" t="s">
        <v>96</v>
      </c>
      <c r="C43" s="1" t="s">
        <v>97</v>
      </c>
      <c r="D43">
        <v>30006</v>
      </c>
      <c r="E43" s="2" t="s">
        <v>13</v>
      </c>
      <c r="F43" s="4">
        <v>1</v>
      </c>
      <c r="J43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44" spans="1:10" x14ac:dyDescent="0.25">
      <c r="A44" s="1" t="s">
        <v>88</v>
      </c>
      <c r="B44" s="1" t="s">
        <v>98</v>
      </c>
      <c r="C44" s="1" t="s">
        <v>99</v>
      </c>
      <c r="D44">
        <v>30007</v>
      </c>
      <c r="E44" s="2" t="s">
        <v>13</v>
      </c>
      <c r="F44" s="4">
        <v>1</v>
      </c>
      <c r="J44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45" spans="1:10" x14ac:dyDescent="0.25">
      <c r="A45" s="1" t="s">
        <v>88</v>
      </c>
      <c r="B45" s="1" t="s">
        <v>100</v>
      </c>
      <c r="C45" s="1" t="s">
        <v>101</v>
      </c>
      <c r="D45">
        <v>30008</v>
      </c>
      <c r="E45" s="2" t="s">
        <v>13</v>
      </c>
      <c r="F45" s="4">
        <v>1</v>
      </c>
      <c r="J45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46" spans="1:10" x14ac:dyDescent="0.25">
      <c r="A46" s="1" t="s">
        <v>88</v>
      </c>
      <c r="B46" s="1" t="s">
        <v>102</v>
      </c>
      <c r="C46" s="1" t="s">
        <v>103</v>
      </c>
      <c r="D46">
        <v>30004</v>
      </c>
      <c r="E46" s="2" t="s">
        <v>13</v>
      </c>
      <c r="F46" s="4">
        <v>1</v>
      </c>
      <c r="J46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47" spans="1:10" x14ac:dyDescent="0.25">
      <c r="A47" s="1" t="s">
        <v>88</v>
      </c>
      <c r="B47" s="1" t="s">
        <v>104</v>
      </c>
      <c r="C47" s="1" t="s">
        <v>105</v>
      </c>
      <c r="D47">
        <v>30001</v>
      </c>
      <c r="E47" s="2" t="s">
        <v>13</v>
      </c>
      <c r="F47" s="4">
        <v>1</v>
      </c>
      <c r="J47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48" spans="1:10" x14ac:dyDescent="0.25">
      <c r="A48" s="1" t="s">
        <v>88</v>
      </c>
      <c r="B48" s="1" t="s">
        <v>106</v>
      </c>
      <c r="C48" s="1" t="s">
        <v>107</v>
      </c>
      <c r="D48">
        <v>30003</v>
      </c>
      <c r="E48" s="2" t="s">
        <v>13</v>
      </c>
      <c r="F48" s="4">
        <v>1</v>
      </c>
      <c r="J48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49" spans="1:10" x14ac:dyDescent="0.25">
      <c r="A49" s="1" t="s">
        <v>108</v>
      </c>
      <c r="B49" s="1" t="s">
        <v>109</v>
      </c>
      <c r="C49" s="1" t="s">
        <v>110</v>
      </c>
      <c r="D49">
        <v>40000</v>
      </c>
      <c r="E49" s="2" t="s">
        <v>91</v>
      </c>
      <c r="F49" s="4">
        <v>1</v>
      </c>
      <c r="J49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50" spans="1:10" x14ac:dyDescent="0.25">
      <c r="A50" s="1" t="s">
        <v>108</v>
      </c>
      <c r="B50" s="1" t="s">
        <v>111</v>
      </c>
      <c r="C50" s="1" t="s">
        <v>112</v>
      </c>
      <c r="D50">
        <v>40001</v>
      </c>
      <c r="E50" s="2" t="s">
        <v>13</v>
      </c>
      <c r="F50" s="4">
        <v>1</v>
      </c>
      <c r="J50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51" spans="1:10" x14ac:dyDescent="0.25">
      <c r="A51" s="1" t="s">
        <v>108</v>
      </c>
      <c r="B51" s="1" t="s">
        <v>113</v>
      </c>
      <c r="C51" s="1" t="s">
        <v>114</v>
      </c>
      <c r="D51">
        <v>40002</v>
      </c>
      <c r="E51" s="2" t="s">
        <v>13</v>
      </c>
      <c r="F51" s="4">
        <v>1</v>
      </c>
      <c r="J51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52" spans="1:10" x14ac:dyDescent="0.25">
      <c r="A52" s="1" t="s">
        <v>108</v>
      </c>
      <c r="B52" s="1" t="s">
        <v>115</v>
      </c>
      <c r="C52" s="1" t="s">
        <v>116</v>
      </c>
      <c r="D52">
        <v>40003</v>
      </c>
      <c r="E52" s="2" t="s">
        <v>13</v>
      </c>
      <c r="F52" s="4">
        <v>1</v>
      </c>
      <c r="J52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53" spans="1:10" x14ac:dyDescent="0.25">
      <c r="A53" s="1" t="s">
        <v>108</v>
      </c>
      <c r="B53" s="1" t="s">
        <v>117</v>
      </c>
      <c r="C53" s="1" t="s">
        <v>118</v>
      </c>
      <c r="D53">
        <v>40004</v>
      </c>
      <c r="E53" s="2" t="s">
        <v>13</v>
      </c>
      <c r="F53" s="4">
        <v>1</v>
      </c>
      <c r="J53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54" spans="1:10" x14ac:dyDescent="0.25">
      <c r="A54" s="1" t="s">
        <v>108</v>
      </c>
      <c r="B54" s="1" t="s">
        <v>119</v>
      </c>
      <c r="C54" s="1" t="s">
        <v>120</v>
      </c>
      <c r="D54">
        <v>40005</v>
      </c>
      <c r="E54" s="2" t="s">
        <v>13</v>
      </c>
      <c r="F54" s="4">
        <v>1</v>
      </c>
      <c r="J54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55" spans="1:10" x14ac:dyDescent="0.25">
      <c r="A55" s="1" t="s">
        <v>108</v>
      </c>
      <c r="B55" s="1" t="s">
        <v>121</v>
      </c>
      <c r="C55" s="1" t="s">
        <v>122</v>
      </c>
      <c r="D55">
        <v>40007</v>
      </c>
      <c r="E55" s="2" t="s">
        <v>13</v>
      </c>
      <c r="F55" s="4">
        <v>1</v>
      </c>
      <c r="J55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56" spans="1:10" x14ac:dyDescent="0.25">
      <c r="A56" s="1" t="s">
        <v>108</v>
      </c>
      <c r="B56" s="1" t="s">
        <v>123</v>
      </c>
      <c r="C56" s="1" t="s">
        <v>124</v>
      </c>
      <c r="D56">
        <v>40008</v>
      </c>
      <c r="E56" s="2" t="s">
        <v>13</v>
      </c>
      <c r="F56" s="4">
        <v>1</v>
      </c>
      <c r="J56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57" spans="1:10" x14ac:dyDescent="0.25">
      <c r="A57" s="1" t="s">
        <v>108</v>
      </c>
      <c r="B57" s="1" t="s">
        <v>125</v>
      </c>
      <c r="C57" s="1" t="s">
        <v>126</v>
      </c>
      <c r="D57">
        <v>40009</v>
      </c>
      <c r="E57" s="2" t="s">
        <v>13</v>
      </c>
      <c r="F57" s="4">
        <v>1</v>
      </c>
      <c r="J57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58" spans="1:10" x14ac:dyDescent="0.25">
      <c r="A58" s="1" t="s">
        <v>108</v>
      </c>
      <c r="B58" s="1" t="s">
        <v>127</v>
      </c>
      <c r="C58" s="1" t="s">
        <v>128</v>
      </c>
      <c r="D58">
        <v>40006</v>
      </c>
      <c r="E58" s="2" t="s">
        <v>13</v>
      </c>
      <c r="F58" s="4">
        <v>1</v>
      </c>
      <c r="J58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59" spans="1:10" x14ac:dyDescent="0.25">
      <c r="A59" s="1" t="s">
        <v>108</v>
      </c>
      <c r="B59" s="1" t="s">
        <v>129</v>
      </c>
      <c r="C59" s="1" t="s">
        <v>130</v>
      </c>
      <c r="D59">
        <v>40010</v>
      </c>
      <c r="E59" s="2" t="s">
        <v>13</v>
      </c>
      <c r="F59" s="4">
        <v>1</v>
      </c>
      <c r="J59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60" spans="1:10" x14ac:dyDescent="0.25">
      <c r="A60" s="1" t="s">
        <v>131</v>
      </c>
      <c r="B60" s="1" t="s">
        <v>132</v>
      </c>
      <c r="C60" s="1" t="s">
        <v>133</v>
      </c>
      <c r="D60">
        <v>50000</v>
      </c>
      <c r="E60" s="2" t="s">
        <v>16</v>
      </c>
      <c r="F60" s="4">
        <v>1</v>
      </c>
      <c r="J60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61" spans="1:10" x14ac:dyDescent="0.25">
      <c r="A61" s="1" t="s">
        <v>131</v>
      </c>
      <c r="B61" s="1" t="s">
        <v>134</v>
      </c>
      <c r="C61" s="1" t="s">
        <v>135</v>
      </c>
      <c r="D61">
        <v>50002</v>
      </c>
      <c r="E61" s="2" t="s">
        <v>13</v>
      </c>
      <c r="F61" s="4">
        <v>1</v>
      </c>
      <c r="J61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62" spans="1:10" x14ac:dyDescent="0.25">
      <c r="A62" s="1" t="s">
        <v>131</v>
      </c>
      <c r="B62" s="1" t="s">
        <v>136</v>
      </c>
      <c r="C62" s="1" t="s">
        <v>137</v>
      </c>
      <c r="D62">
        <v>50006</v>
      </c>
      <c r="E62" s="2" t="s">
        <v>13</v>
      </c>
      <c r="F62" s="4">
        <v>1</v>
      </c>
      <c r="J62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63" spans="1:10" x14ac:dyDescent="0.25">
      <c r="A63" s="1" t="s">
        <v>131</v>
      </c>
      <c r="B63" s="1" t="s">
        <v>138</v>
      </c>
      <c r="C63" s="1" t="s">
        <v>139</v>
      </c>
      <c r="D63">
        <v>50007</v>
      </c>
      <c r="E63" s="2" t="s">
        <v>13</v>
      </c>
      <c r="F63" s="4">
        <v>1</v>
      </c>
      <c r="J63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64" spans="1:10" x14ac:dyDescent="0.25">
      <c r="A64" s="1" t="s">
        <v>131</v>
      </c>
      <c r="B64" s="1" t="s">
        <v>140</v>
      </c>
      <c r="C64" s="1" t="s">
        <v>141</v>
      </c>
      <c r="D64">
        <v>50008</v>
      </c>
      <c r="E64" s="2" t="s">
        <v>13</v>
      </c>
      <c r="F64" s="4">
        <v>1</v>
      </c>
      <c r="J64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65" spans="1:10" x14ac:dyDescent="0.25">
      <c r="A65" s="1" t="s">
        <v>131</v>
      </c>
      <c r="B65" s="1" t="s">
        <v>142</v>
      </c>
      <c r="C65" s="1" t="s">
        <v>143</v>
      </c>
      <c r="D65">
        <v>50004</v>
      </c>
      <c r="E65" s="2" t="s">
        <v>13</v>
      </c>
      <c r="F65" s="4">
        <v>1</v>
      </c>
      <c r="J65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66" spans="1:10" x14ac:dyDescent="0.25">
      <c r="A66" s="1" t="s">
        <v>131</v>
      </c>
      <c r="B66" s="1" t="s">
        <v>144</v>
      </c>
      <c r="C66" s="1" t="s">
        <v>145</v>
      </c>
      <c r="D66">
        <v>50005</v>
      </c>
      <c r="E66" s="2" t="s">
        <v>13</v>
      </c>
      <c r="F66" s="4">
        <v>1</v>
      </c>
      <c r="J66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67" spans="1:10" x14ac:dyDescent="0.25">
      <c r="A67" s="1" t="s">
        <v>131</v>
      </c>
      <c r="B67" s="1" t="s">
        <v>146</v>
      </c>
      <c r="C67" s="1" t="s">
        <v>147</v>
      </c>
      <c r="D67">
        <v>50001</v>
      </c>
      <c r="E67" s="2" t="s">
        <v>13</v>
      </c>
      <c r="F67" s="4">
        <v>1</v>
      </c>
      <c r="J67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68" spans="1:10" x14ac:dyDescent="0.25">
      <c r="A68" s="1" t="s">
        <v>131</v>
      </c>
      <c r="B68" s="1" t="s">
        <v>148</v>
      </c>
      <c r="C68" s="1" t="s">
        <v>149</v>
      </c>
      <c r="D68">
        <v>50009</v>
      </c>
      <c r="E68" s="2" t="s">
        <v>13</v>
      </c>
      <c r="F68" s="4">
        <v>1</v>
      </c>
      <c r="J68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69" spans="1:10" x14ac:dyDescent="0.25">
      <c r="A69" s="1" t="s">
        <v>131</v>
      </c>
      <c r="B69" s="1" t="s">
        <v>150</v>
      </c>
      <c r="C69" s="1" t="s">
        <v>151</v>
      </c>
      <c r="D69">
        <v>50010</v>
      </c>
      <c r="E69" s="2" t="s">
        <v>13</v>
      </c>
      <c r="F69" s="4">
        <v>1</v>
      </c>
      <c r="J69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70" spans="1:10" x14ac:dyDescent="0.25">
      <c r="A70" s="1" t="s">
        <v>131</v>
      </c>
      <c r="B70" s="1" t="s">
        <v>152</v>
      </c>
      <c r="C70" s="1" t="s">
        <v>153</v>
      </c>
      <c r="D70">
        <v>50011</v>
      </c>
      <c r="E70" s="2" t="s">
        <v>13</v>
      </c>
      <c r="F70" s="4">
        <v>1</v>
      </c>
      <c r="J70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71" spans="1:10" x14ac:dyDescent="0.25">
      <c r="A71" s="1" t="s">
        <v>131</v>
      </c>
      <c r="B71" s="1" t="s">
        <v>154</v>
      </c>
      <c r="C71" s="1" t="s">
        <v>155</v>
      </c>
      <c r="D71">
        <v>50003</v>
      </c>
      <c r="E71" s="2" t="s">
        <v>13</v>
      </c>
      <c r="F71" s="4">
        <v>1</v>
      </c>
      <c r="J71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72" spans="1:10" x14ac:dyDescent="0.25">
      <c r="A72" s="1" t="s">
        <v>156</v>
      </c>
      <c r="B72" s="1" t="s">
        <v>157</v>
      </c>
      <c r="C72" s="1" t="s">
        <v>158</v>
      </c>
      <c r="D72">
        <v>60000</v>
      </c>
      <c r="E72" s="2" t="s">
        <v>16</v>
      </c>
      <c r="F72" s="4">
        <v>1</v>
      </c>
      <c r="J72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73" spans="1:10" x14ac:dyDescent="0.25">
      <c r="A73" s="1" t="s">
        <v>156</v>
      </c>
      <c r="B73" s="1" t="s">
        <v>159</v>
      </c>
      <c r="C73" s="1" t="s">
        <v>160</v>
      </c>
      <c r="D73">
        <v>60004</v>
      </c>
      <c r="E73" s="2" t="s">
        <v>13</v>
      </c>
      <c r="F73" s="4">
        <v>1</v>
      </c>
      <c r="J73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74" spans="1:10" x14ac:dyDescent="0.25">
      <c r="A74" s="1" t="s">
        <v>156</v>
      </c>
      <c r="B74" s="1" t="s">
        <v>161</v>
      </c>
      <c r="C74" s="1" t="s">
        <v>162</v>
      </c>
      <c r="D74">
        <v>60006</v>
      </c>
      <c r="E74" s="2" t="s">
        <v>13</v>
      </c>
      <c r="F74" s="4">
        <v>1</v>
      </c>
      <c r="J74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75" spans="1:10" x14ac:dyDescent="0.25">
      <c r="A75" s="1" t="s">
        <v>156</v>
      </c>
      <c r="B75" s="1" t="s">
        <v>163</v>
      </c>
      <c r="C75" s="1" t="s">
        <v>164</v>
      </c>
      <c r="D75">
        <v>60008</v>
      </c>
      <c r="E75" s="2" t="s">
        <v>13</v>
      </c>
      <c r="F75" s="4">
        <v>1</v>
      </c>
      <c r="J75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76" spans="1:10" x14ac:dyDescent="0.25">
      <c r="A76" s="1" t="s">
        <v>156</v>
      </c>
      <c r="B76" s="1" t="s">
        <v>165</v>
      </c>
      <c r="C76" s="1" t="s">
        <v>166</v>
      </c>
      <c r="D76">
        <v>60009</v>
      </c>
      <c r="E76" s="2" t="s">
        <v>13</v>
      </c>
      <c r="F76" s="4">
        <v>1</v>
      </c>
      <c r="J76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77" spans="1:10" x14ac:dyDescent="0.25">
      <c r="A77" s="1" t="s">
        <v>156</v>
      </c>
      <c r="B77" s="1" t="s">
        <v>167</v>
      </c>
      <c r="C77" s="1" t="s">
        <v>168</v>
      </c>
      <c r="D77">
        <v>60013</v>
      </c>
      <c r="E77" s="2" t="s">
        <v>13</v>
      </c>
      <c r="F77" s="4">
        <v>1</v>
      </c>
      <c r="J77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78" spans="1:10" x14ac:dyDescent="0.25">
      <c r="A78" s="1" t="s">
        <v>156</v>
      </c>
      <c r="B78" s="1" t="s">
        <v>169</v>
      </c>
      <c r="C78" s="1" t="s">
        <v>170</v>
      </c>
      <c r="D78">
        <v>60002</v>
      </c>
      <c r="E78" s="2" t="s">
        <v>13</v>
      </c>
      <c r="F78" s="4">
        <v>1</v>
      </c>
      <c r="J78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79" spans="1:10" x14ac:dyDescent="0.25">
      <c r="A79" s="1" t="s">
        <v>156</v>
      </c>
      <c r="B79" s="1" t="s">
        <v>171</v>
      </c>
      <c r="C79" s="1" t="s">
        <v>172</v>
      </c>
      <c r="D79">
        <v>60007</v>
      </c>
      <c r="E79" s="2" t="s">
        <v>13</v>
      </c>
      <c r="F79" s="4">
        <v>1</v>
      </c>
      <c r="J79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80" spans="1:10" x14ac:dyDescent="0.25">
      <c r="A80" s="1" t="s">
        <v>156</v>
      </c>
      <c r="B80" s="1" t="s">
        <v>173</v>
      </c>
      <c r="C80" s="1" t="s">
        <v>174</v>
      </c>
      <c r="D80">
        <v>60003</v>
      </c>
      <c r="E80" s="2" t="s">
        <v>13</v>
      </c>
      <c r="F80" s="4">
        <v>1</v>
      </c>
      <c r="J80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81" spans="1:10" x14ac:dyDescent="0.25">
      <c r="A81" s="1" t="s">
        <v>156</v>
      </c>
      <c r="B81" s="1" t="s">
        <v>175</v>
      </c>
      <c r="C81" s="1" t="s">
        <v>176</v>
      </c>
      <c r="D81">
        <v>60001</v>
      </c>
      <c r="E81" s="2" t="s">
        <v>13</v>
      </c>
      <c r="F81" s="4">
        <v>1</v>
      </c>
      <c r="J81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82" spans="1:10" x14ac:dyDescent="0.25">
      <c r="A82" s="1" t="s">
        <v>156</v>
      </c>
      <c r="B82" s="1" t="s">
        <v>177</v>
      </c>
      <c r="C82" s="1" t="s">
        <v>178</v>
      </c>
      <c r="D82">
        <v>60010</v>
      </c>
      <c r="E82" s="2" t="s">
        <v>13</v>
      </c>
      <c r="F82" s="4">
        <v>1</v>
      </c>
      <c r="J82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83" spans="1:10" x14ac:dyDescent="0.25">
      <c r="A83" s="1" t="s">
        <v>156</v>
      </c>
      <c r="B83" s="1" t="s">
        <v>179</v>
      </c>
      <c r="C83" s="1" t="s">
        <v>180</v>
      </c>
      <c r="D83">
        <v>60005</v>
      </c>
      <c r="E83" s="2" t="s">
        <v>13</v>
      </c>
      <c r="F83" s="4">
        <v>1</v>
      </c>
      <c r="J83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84" spans="1:10" x14ac:dyDescent="0.25">
      <c r="A84" s="1" t="s">
        <v>156</v>
      </c>
      <c r="B84" s="1" t="s">
        <v>181</v>
      </c>
      <c r="C84" s="1" t="s">
        <v>182</v>
      </c>
      <c r="D84">
        <v>60011</v>
      </c>
      <c r="E84" s="2" t="s">
        <v>13</v>
      </c>
      <c r="F84" s="4">
        <v>1</v>
      </c>
      <c r="J84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85" spans="1:10" x14ac:dyDescent="0.25">
      <c r="A85" s="1" t="s">
        <v>156</v>
      </c>
      <c r="B85" s="1" t="s">
        <v>183</v>
      </c>
      <c r="C85" s="1" t="s">
        <v>184</v>
      </c>
      <c r="D85">
        <v>60012</v>
      </c>
      <c r="E85" s="2" t="s">
        <v>13</v>
      </c>
      <c r="F85" s="4">
        <v>1</v>
      </c>
      <c r="J85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86" spans="1:10" x14ac:dyDescent="0.25">
      <c r="A86" s="1" t="s">
        <v>185</v>
      </c>
      <c r="B86" s="1" t="s">
        <v>186</v>
      </c>
      <c r="C86" s="1" t="s">
        <v>187</v>
      </c>
      <c r="D86">
        <v>80000</v>
      </c>
      <c r="E86" s="2" t="s">
        <v>16</v>
      </c>
      <c r="F86" s="4">
        <v>1</v>
      </c>
      <c r="J86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87" spans="1:10" x14ac:dyDescent="0.25">
      <c r="A87" s="1" t="s">
        <v>185</v>
      </c>
      <c r="B87" s="1" t="s">
        <v>188</v>
      </c>
      <c r="C87" s="1" t="s">
        <v>189</v>
      </c>
      <c r="D87">
        <v>80006</v>
      </c>
      <c r="E87" s="2" t="s">
        <v>13</v>
      </c>
      <c r="F87" s="4">
        <v>1</v>
      </c>
      <c r="J87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88" spans="1:10" x14ac:dyDescent="0.25">
      <c r="A88" s="1" t="s">
        <v>185</v>
      </c>
      <c r="B88" s="1" t="s">
        <v>190</v>
      </c>
      <c r="C88" s="1" t="s">
        <v>191</v>
      </c>
      <c r="D88">
        <v>80012</v>
      </c>
      <c r="E88" s="2" t="s">
        <v>13</v>
      </c>
      <c r="F88" s="4">
        <v>1</v>
      </c>
      <c r="J88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89" spans="1:10" x14ac:dyDescent="0.25">
      <c r="A89" s="1" t="s">
        <v>185</v>
      </c>
      <c r="B89" s="1" t="s">
        <v>192</v>
      </c>
      <c r="C89" s="1" t="s">
        <v>193</v>
      </c>
      <c r="D89">
        <v>80009</v>
      </c>
      <c r="E89" s="2" t="s">
        <v>13</v>
      </c>
      <c r="F89" s="4">
        <v>1</v>
      </c>
      <c r="J89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90" spans="1:10" x14ac:dyDescent="0.25">
      <c r="A90" s="1" t="s">
        <v>185</v>
      </c>
      <c r="B90" s="1" t="s">
        <v>194</v>
      </c>
      <c r="C90" s="1" t="s">
        <v>195</v>
      </c>
      <c r="D90">
        <v>80007</v>
      </c>
      <c r="E90" s="2" t="s">
        <v>13</v>
      </c>
      <c r="F90" s="4">
        <v>1</v>
      </c>
      <c r="J90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91" spans="1:10" x14ac:dyDescent="0.25">
      <c r="A91" s="1" t="s">
        <v>185</v>
      </c>
      <c r="B91" s="1" t="s">
        <v>196</v>
      </c>
      <c r="C91" s="1" t="s">
        <v>197</v>
      </c>
      <c r="D91">
        <v>80010</v>
      </c>
      <c r="E91" s="2" t="s">
        <v>13</v>
      </c>
      <c r="F91" s="4">
        <v>1</v>
      </c>
      <c r="J91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92" spans="1:10" x14ac:dyDescent="0.25">
      <c r="A92" s="1" t="s">
        <v>185</v>
      </c>
      <c r="B92" s="1" t="s">
        <v>198</v>
      </c>
      <c r="C92" s="1" t="s">
        <v>199</v>
      </c>
      <c r="D92">
        <v>80013</v>
      </c>
      <c r="E92" s="2" t="s">
        <v>13</v>
      </c>
      <c r="F92" s="4">
        <v>1</v>
      </c>
      <c r="J92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93" spans="1:10" x14ac:dyDescent="0.25">
      <c r="A93" s="1" t="s">
        <v>185</v>
      </c>
      <c r="B93" s="1" t="s">
        <v>200</v>
      </c>
      <c r="C93" s="1" t="s">
        <v>201</v>
      </c>
      <c r="D93">
        <v>80011</v>
      </c>
      <c r="E93" s="2" t="s">
        <v>13</v>
      </c>
      <c r="F93" s="4">
        <v>1</v>
      </c>
      <c r="J93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94" spans="1:10" x14ac:dyDescent="0.25">
      <c r="A94" s="1" t="s">
        <v>185</v>
      </c>
      <c r="B94" s="1" t="s">
        <v>202</v>
      </c>
      <c r="C94" s="1" t="s">
        <v>203</v>
      </c>
      <c r="D94">
        <v>80008</v>
      </c>
      <c r="E94" s="2" t="s">
        <v>13</v>
      </c>
      <c r="F94" s="4">
        <v>1</v>
      </c>
      <c r="J94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95" spans="1:10" x14ac:dyDescent="0.25">
      <c r="A95" s="1" t="s">
        <v>185</v>
      </c>
      <c r="B95" s="1" t="s">
        <v>204</v>
      </c>
      <c r="C95" s="1" t="s">
        <v>205</v>
      </c>
      <c r="D95">
        <v>80004</v>
      </c>
      <c r="E95" s="2" t="s">
        <v>13</v>
      </c>
      <c r="F95" s="4">
        <v>1</v>
      </c>
      <c r="J95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96" spans="1:10" x14ac:dyDescent="0.25">
      <c r="A96" s="1" t="s">
        <v>185</v>
      </c>
      <c r="B96" s="1" t="s">
        <v>206</v>
      </c>
      <c r="C96" s="1" t="s">
        <v>207</v>
      </c>
      <c r="D96">
        <v>80001</v>
      </c>
      <c r="E96" s="2" t="s">
        <v>13</v>
      </c>
      <c r="F96" s="4">
        <v>1</v>
      </c>
      <c r="J96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97" spans="1:10" x14ac:dyDescent="0.25">
      <c r="A97" s="1" t="s">
        <v>185</v>
      </c>
      <c r="B97" s="1" t="s">
        <v>208</v>
      </c>
      <c r="C97" s="1" t="s">
        <v>209</v>
      </c>
      <c r="D97">
        <v>80005</v>
      </c>
      <c r="E97" s="2" t="s">
        <v>13</v>
      </c>
      <c r="F97" s="4">
        <v>1</v>
      </c>
      <c r="J97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98" spans="1:10" x14ac:dyDescent="0.25">
      <c r="A98" s="1" t="s">
        <v>185</v>
      </c>
      <c r="B98" s="1" t="s">
        <v>210</v>
      </c>
      <c r="C98" s="1" t="s">
        <v>211</v>
      </c>
      <c r="D98">
        <v>80002</v>
      </c>
      <c r="E98" s="2" t="s">
        <v>13</v>
      </c>
      <c r="F98" s="4">
        <v>1</v>
      </c>
      <c r="J98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99" spans="1:10" x14ac:dyDescent="0.25">
      <c r="A99" s="1" t="s">
        <v>185</v>
      </c>
      <c r="B99" s="1" t="s">
        <v>212</v>
      </c>
      <c r="C99" s="1" t="s">
        <v>213</v>
      </c>
      <c r="D99">
        <v>80003</v>
      </c>
      <c r="E99" s="2" t="s">
        <v>13</v>
      </c>
      <c r="F99" s="4">
        <v>1</v>
      </c>
      <c r="J99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00" spans="1:10" ht="25.5" x14ac:dyDescent="0.25">
      <c r="A100" s="1" t="s">
        <v>185</v>
      </c>
      <c r="B100" s="1" t="s">
        <v>214</v>
      </c>
      <c r="C100" s="1" t="s">
        <v>215</v>
      </c>
      <c r="D100">
        <v>80014</v>
      </c>
      <c r="E100" s="2" t="s">
        <v>13</v>
      </c>
      <c r="F100" s="4">
        <v>1</v>
      </c>
      <c r="J100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01" spans="1:10" x14ac:dyDescent="0.25">
      <c r="A101" s="1" t="s">
        <v>216</v>
      </c>
      <c r="B101" s="1" t="s">
        <v>217</v>
      </c>
      <c r="C101" s="1" t="s">
        <v>218</v>
      </c>
      <c r="D101">
        <v>90000</v>
      </c>
      <c r="E101" s="2" t="s">
        <v>16</v>
      </c>
      <c r="F101" s="4">
        <v>1</v>
      </c>
      <c r="J101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02" spans="1:10" x14ac:dyDescent="0.25">
      <c r="A102" s="1" t="s">
        <v>216</v>
      </c>
      <c r="B102" s="1" t="s">
        <v>219</v>
      </c>
      <c r="C102" s="1" t="s">
        <v>220</v>
      </c>
      <c r="D102">
        <v>90003</v>
      </c>
      <c r="E102" s="2" t="s">
        <v>13</v>
      </c>
      <c r="F102" s="4">
        <v>1</v>
      </c>
      <c r="J102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03" spans="1:10" x14ac:dyDescent="0.25">
      <c r="A103" s="1" t="s">
        <v>216</v>
      </c>
      <c r="B103" s="1" t="s">
        <v>221</v>
      </c>
      <c r="C103" s="1" t="s">
        <v>222</v>
      </c>
      <c r="D103">
        <v>90009</v>
      </c>
      <c r="E103" s="2" t="s">
        <v>13</v>
      </c>
      <c r="F103" s="4">
        <v>1</v>
      </c>
      <c r="J103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04" spans="1:10" x14ac:dyDescent="0.25">
      <c r="A104" s="1" t="s">
        <v>216</v>
      </c>
      <c r="B104" s="1" t="s">
        <v>223</v>
      </c>
      <c r="C104" s="1" t="s">
        <v>224</v>
      </c>
      <c r="D104">
        <v>90002</v>
      </c>
      <c r="E104" s="2" t="s">
        <v>13</v>
      </c>
      <c r="F104" s="4">
        <v>1</v>
      </c>
      <c r="J104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05" spans="1:10" x14ac:dyDescent="0.25">
      <c r="A105" s="1" t="s">
        <v>216</v>
      </c>
      <c r="B105" s="1" t="s">
        <v>225</v>
      </c>
      <c r="C105" s="1" t="s">
        <v>226</v>
      </c>
      <c r="D105">
        <v>90001</v>
      </c>
      <c r="E105" s="2" t="s">
        <v>13</v>
      </c>
      <c r="F105" s="4">
        <v>1</v>
      </c>
      <c r="J105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06" spans="1:10" x14ac:dyDescent="0.25">
      <c r="A106" s="1" t="s">
        <v>216</v>
      </c>
      <c r="B106" s="1" t="s">
        <v>227</v>
      </c>
      <c r="C106" s="1" t="s">
        <v>228</v>
      </c>
      <c r="D106">
        <v>90006</v>
      </c>
      <c r="E106" s="2" t="s">
        <v>13</v>
      </c>
      <c r="F106" s="4">
        <v>1</v>
      </c>
      <c r="J106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07" spans="1:10" x14ac:dyDescent="0.25">
      <c r="A107" s="1" t="s">
        <v>216</v>
      </c>
      <c r="B107" s="1" t="s">
        <v>229</v>
      </c>
      <c r="C107" s="1" t="s">
        <v>230</v>
      </c>
      <c r="D107">
        <v>90007</v>
      </c>
      <c r="E107" s="2" t="s">
        <v>13</v>
      </c>
      <c r="F107" s="4">
        <v>1</v>
      </c>
      <c r="J107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08" spans="1:10" x14ac:dyDescent="0.25">
      <c r="A108" s="1" t="s">
        <v>216</v>
      </c>
      <c r="B108" s="1" t="s">
        <v>231</v>
      </c>
      <c r="C108" s="1" t="s">
        <v>232</v>
      </c>
      <c r="D108">
        <v>90004</v>
      </c>
      <c r="E108" s="2" t="s">
        <v>13</v>
      </c>
      <c r="F108" s="4">
        <v>1</v>
      </c>
      <c r="J108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09" spans="1:10" x14ac:dyDescent="0.25">
      <c r="A109" s="1" t="s">
        <v>216</v>
      </c>
      <c r="B109" s="1" t="s">
        <v>233</v>
      </c>
      <c r="C109" s="1" t="s">
        <v>234</v>
      </c>
      <c r="D109">
        <v>90005</v>
      </c>
      <c r="E109" s="2" t="s">
        <v>13</v>
      </c>
      <c r="F109" s="4">
        <v>1</v>
      </c>
      <c r="J109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10" spans="1:10" x14ac:dyDescent="0.25">
      <c r="A110" s="1" t="s">
        <v>235</v>
      </c>
      <c r="B110" s="1" t="s">
        <v>236</v>
      </c>
      <c r="C110" s="1" t="s">
        <v>237</v>
      </c>
      <c r="D110">
        <v>100000</v>
      </c>
      <c r="E110" s="2" t="s">
        <v>16</v>
      </c>
      <c r="F110" s="4">
        <v>1</v>
      </c>
      <c r="J110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11" spans="1:10" x14ac:dyDescent="0.25">
      <c r="A111" s="1" t="s">
        <v>235</v>
      </c>
      <c r="B111" s="1" t="s">
        <v>238</v>
      </c>
      <c r="C111" s="1" t="s">
        <v>239</v>
      </c>
      <c r="D111">
        <v>100009</v>
      </c>
      <c r="E111" s="2" t="s">
        <v>13</v>
      </c>
      <c r="F111" s="4">
        <v>1</v>
      </c>
      <c r="J111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12" spans="1:10" x14ac:dyDescent="0.25">
      <c r="A112" s="1" t="s">
        <v>235</v>
      </c>
      <c r="B112" s="1" t="s">
        <v>240</v>
      </c>
      <c r="C112" s="1" t="s">
        <v>241</v>
      </c>
      <c r="D112">
        <v>100008</v>
      </c>
      <c r="E112" s="2" t="s">
        <v>13</v>
      </c>
      <c r="F112" s="4">
        <v>1</v>
      </c>
      <c r="J112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13" spans="1:10" x14ac:dyDescent="0.25">
      <c r="A113" s="1" t="s">
        <v>235</v>
      </c>
      <c r="B113" s="1" t="s">
        <v>242</v>
      </c>
      <c r="C113" s="1" t="s">
        <v>243</v>
      </c>
      <c r="D113">
        <v>100003</v>
      </c>
      <c r="E113" s="2" t="s">
        <v>13</v>
      </c>
      <c r="F113" s="4">
        <v>1</v>
      </c>
      <c r="J113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14" spans="1:10" x14ac:dyDescent="0.25">
      <c r="A114" s="1" t="s">
        <v>235</v>
      </c>
      <c r="B114" s="1" t="s">
        <v>244</v>
      </c>
      <c r="C114" s="1" t="s">
        <v>245</v>
      </c>
      <c r="D114">
        <v>100010</v>
      </c>
      <c r="E114" s="2" t="s">
        <v>13</v>
      </c>
      <c r="F114" s="4">
        <v>1</v>
      </c>
      <c r="J114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15" spans="1:10" x14ac:dyDescent="0.25">
      <c r="A115" s="1" t="s">
        <v>235</v>
      </c>
      <c r="B115" s="1" t="s">
        <v>246</v>
      </c>
      <c r="C115" s="1" t="s">
        <v>247</v>
      </c>
      <c r="D115">
        <v>100007</v>
      </c>
      <c r="E115" s="2" t="s">
        <v>13</v>
      </c>
      <c r="F115" s="4">
        <v>1</v>
      </c>
      <c r="J115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16" spans="1:10" x14ac:dyDescent="0.25">
      <c r="A116" s="1" t="s">
        <v>235</v>
      </c>
      <c r="B116" s="1" t="s">
        <v>248</v>
      </c>
      <c r="C116" s="1" t="s">
        <v>249</v>
      </c>
      <c r="D116">
        <v>100011</v>
      </c>
      <c r="E116" s="2" t="s">
        <v>13</v>
      </c>
      <c r="F116" s="4">
        <v>1</v>
      </c>
      <c r="J116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17" spans="1:10" x14ac:dyDescent="0.25">
      <c r="A117" s="1" t="s">
        <v>235</v>
      </c>
      <c r="B117" s="1" t="s">
        <v>250</v>
      </c>
      <c r="C117" s="1" t="s">
        <v>251</v>
      </c>
      <c r="D117">
        <v>100006</v>
      </c>
      <c r="E117" s="2" t="s">
        <v>13</v>
      </c>
      <c r="F117" s="4">
        <v>1</v>
      </c>
      <c r="J117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18" spans="1:10" x14ac:dyDescent="0.25">
      <c r="A118" s="1" t="s">
        <v>235</v>
      </c>
      <c r="B118" s="1" t="s">
        <v>252</v>
      </c>
      <c r="C118" s="1" t="s">
        <v>253</v>
      </c>
      <c r="D118">
        <v>100002</v>
      </c>
      <c r="E118" s="2" t="s">
        <v>13</v>
      </c>
      <c r="F118" s="4">
        <v>1</v>
      </c>
      <c r="J118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19" spans="1:10" x14ac:dyDescent="0.25">
      <c r="A119" s="1" t="s">
        <v>235</v>
      </c>
      <c r="B119" s="1" t="s">
        <v>254</v>
      </c>
      <c r="C119" s="1" t="s">
        <v>255</v>
      </c>
      <c r="D119">
        <v>100004</v>
      </c>
      <c r="E119" s="2" t="s">
        <v>13</v>
      </c>
      <c r="F119" s="4">
        <v>1</v>
      </c>
      <c r="J119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20" spans="1:10" x14ac:dyDescent="0.25">
      <c r="A120" s="1" t="s">
        <v>235</v>
      </c>
      <c r="B120" s="1" t="s">
        <v>256</v>
      </c>
      <c r="C120" s="1" t="s">
        <v>257</v>
      </c>
      <c r="D120">
        <v>100005</v>
      </c>
      <c r="E120" s="2" t="s">
        <v>13</v>
      </c>
      <c r="F120" s="4">
        <v>1</v>
      </c>
      <c r="J120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21" spans="1:10" x14ac:dyDescent="0.25">
      <c r="A121" s="1" t="s">
        <v>235</v>
      </c>
      <c r="B121" s="1" t="s">
        <v>258</v>
      </c>
      <c r="C121" s="1" t="s">
        <v>259</v>
      </c>
      <c r="D121">
        <v>100001</v>
      </c>
      <c r="E121" s="2" t="s">
        <v>13</v>
      </c>
      <c r="F121" s="4">
        <v>1</v>
      </c>
      <c r="J121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22" spans="1:10" x14ac:dyDescent="0.25">
      <c r="A122" s="1" t="s">
        <v>260</v>
      </c>
      <c r="B122" s="1" t="s">
        <v>261</v>
      </c>
      <c r="C122" s="1" t="s">
        <v>262</v>
      </c>
      <c r="D122">
        <v>110000</v>
      </c>
      <c r="E122" s="2" t="s">
        <v>16</v>
      </c>
      <c r="F122" s="4">
        <v>1</v>
      </c>
      <c r="J122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23" spans="1:10" x14ac:dyDescent="0.25">
      <c r="A123" s="1" t="s">
        <v>260</v>
      </c>
      <c r="B123" s="1" t="s">
        <v>261</v>
      </c>
      <c r="C123" s="1" t="s">
        <v>263</v>
      </c>
      <c r="D123">
        <v>110001</v>
      </c>
      <c r="E123" s="2" t="s">
        <v>33</v>
      </c>
      <c r="F123" s="4">
        <v>1</v>
      </c>
      <c r="J123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24" spans="1:10" x14ac:dyDescent="0.25">
      <c r="A124" s="1" t="s">
        <v>260</v>
      </c>
      <c r="B124" s="1" t="s">
        <v>264</v>
      </c>
      <c r="C124" s="1" t="s">
        <v>265</v>
      </c>
      <c r="D124">
        <v>110002</v>
      </c>
      <c r="E124" s="2" t="s">
        <v>13</v>
      </c>
      <c r="F124" s="4">
        <v>1</v>
      </c>
      <c r="J124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25" spans="1:10" x14ac:dyDescent="0.25">
      <c r="A125" s="1" t="s">
        <v>260</v>
      </c>
      <c r="B125" s="1" t="s">
        <v>266</v>
      </c>
      <c r="C125" s="1" t="s">
        <v>267</v>
      </c>
      <c r="D125">
        <v>110003</v>
      </c>
      <c r="E125" s="2" t="s">
        <v>13</v>
      </c>
      <c r="F125" s="4">
        <v>1</v>
      </c>
      <c r="J125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26" spans="1:10" x14ac:dyDescent="0.25">
      <c r="A126" s="1" t="s">
        <v>260</v>
      </c>
      <c r="B126" s="1" t="s">
        <v>268</v>
      </c>
      <c r="C126" s="1" t="s">
        <v>269</v>
      </c>
      <c r="D126">
        <v>110005</v>
      </c>
      <c r="E126" s="2" t="s">
        <v>13</v>
      </c>
      <c r="F126" s="4">
        <v>1</v>
      </c>
      <c r="J126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27" spans="1:10" x14ac:dyDescent="0.25">
      <c r="A127" s="1" t="s">
        <v>260</v>
      </c>
      <c r="B127" s="1" t="s">
        <v>270</v>
      </c>
      <c r="C127" s="1" t="s">
        <v>271</v>
      </c>
      <c r="D127">
        <v>110004</v>
      </c>
      <c r="E127" s="2" t="s">
        <v>13</v>
      </c>
      <c r="F127" s="4">
        <v>1</v>
      </c>
      <c r="J127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28" spans="1:10" x14ac:dyDescent="0.25">
      <c r="A128" s="1" t="s">
        <v>272</v>
      </c>
      <c r="B128" s="1" t="s">
        <v>273</v>
      </c>
      <c r="C128" s="1" t="s">
        <v>274</v>
      </c>
      <c r="D128">
        <v>120000</v>
      </c>
      <c r="E128" s="2" t="s">
        <v>16</v>
      </c>
      <c r="F128" s="4">
        <v>1</v>
      </c>
      <c r="J128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29" spans="1:10" x14ac:dyDescent="0.25">
      <c r="A129" s="1" t="s">
        <v>272</v>
      </c>
      <c r="B129" s="1" t="s">
        <v>275</v>
      </c>
      <c r="C129" s="1" t="s">
        <v>276</v>
      </c>
      <c r="D129">
        <v>120008</v>
      </c>
      <c r="E129" s="2" t="s">
        <v>13</v>
      </c>
      <c r="F129" s="4">
        <v>1</v>
      </c>
      <c r="J129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30" spans="1:10" x14ac:dyDescent="0.25">
      <c r="A130" s="1" t="s">
        <v>272</v>
      </c>
      <c r="B130" s="1" t="s">
        <v>277</v>
      </c>
      <c r="C130" s="1" t="s">
        <v>278</v>
      </c>
      <c r="D130">
        <v>120007</v>
      </c>
      <c r="E130" s="2" t="s">
        <v>13</v>
      </c>
      <c r="F130" s="4">
        <v>1</v>
      </c>
      <c r="J130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31" spans="1:10" x14ac:dyDescent="0.25">
      <c r="A131" s="1" t="s">
        <v>272</v>
      </c>
      <c r="B131" s="1" t="s">
        <v>277</v>
      </c>
      <c r="C131" s="1" t="s">
        <v>279</v>
      </c>
      <c r="D131">
        <v>120014</v>
      </c>
      <c r="E131" s="2" t="s">
        <v>33</v>
      </c>
      <c r="F131" s="4">
        <v>1</v>
      </c>
      <c r="J131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32" spans="1:10" x14ac:dyDescent="0.25">
      <c r="A132" s="1" t="s">
        <v>272</v>
      </c>
      <c r="B132" s="1" t="s">
        <v>280</v>
      </c>
      <c r="C132" s="1" t="s">
        <v>281</v>
      </c>
      <c r="D132">
        <v>120004</v>
      </c>
      <c r="E132" s="2" t="s">
        <v>13</v>
      </c>
      <c r="F132" s="4">
        <v>1</v>
      </c>
      <c r="J132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33" spans="1:10" x14ac:dyDescent="0.25">
      <c r="A133" s="1" t="s">
        <v>272</v>
      </c>
      <c r="B133" s="1" t="s">
        <v>282</v>
      </c>
      <c r="C133" s="1" t="s">
        <v>283</v>
      </c>
      <c r="D133">
        <v>120001</v>
      </c>
      <c r="E133" s="2" t="s">
        <v>13</v>
      </c>
      <c r="F133" s="4">
        <v>1</v>
      </c>
      <c r="J133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34" spans="1:10" x14ac:dyDescent="0.25">
      <c r="A134" s="1" t="s">
        <v>272</v>
      </c>
      <c r="B134" s="1" t="s">
        <v>284</v>
      </c>
      <c r="C134" s="1" t="s">
        <v>285</v>
      </c>
      <c r="D134">
        <v>120003</v>
      </c>
      <c r="E134" s="2" t="s">
        <v>13</v>
      </c>
      <c r="F134" s="4">
        <v>1</v>
      </c>
      <c r="J134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35" spans="1:10" x14ac:dyDescent="0.25">
      <c r="A135" s="1" t="s">
        <v>272</v>
      </c>
      <c r="B135" s="1" t="s">
        <v>286</v>
      </c>
      <c r="C135" s="1" t="s">
        <v>287</v>
      </c>
      <c r="D135">
        <v>120002</v>
      </c>
      <c r="E135" s="2" t="s">
        <v>13</v>
      </c>
      <c r="F135" s="4">
        <v>1</v>
      </c>
      <c r="J135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36" spans="1:10" x14ac:dyDescent="0.25">
      <c r="A136" s="1" t="s">
        <v>272</v>
      </c>
      <c r="B136" s="1" t="s">
        <v>288</v>
      </c>
      <c r="C136" s="1" t="s">
        <v>289</v>
      </c>
      <c r="D136">
        <v>120005</v>
      </c>
      <c r="E136" s="2" t="s">
        <v>13</v>
      </c>
      <c r="F136" s="4">
        <v>1</v>
      </c>
      <c r="J136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37" spans="1:10" x14ac:dyDescent="0.25">
      <c r="A137" s="1" t="s">
        <v>272</v>
      </c>
      <c r="B137" s="1" t="s">
        <v>290</v>
      </c>
      <c r="C137" s="1" t="s">
        <v>291</v>
      </c>
      <c r="D137">
        <v>120009</v>
      </c>
      <c r="E137" s="2" t="s">
        <v>13</v>
      </c>
      <c r="F137" s="4">
        <v>1</v>
      </c>
      <c r="J137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38" spans="1:10" x14ac:dyDescent="0.25">
      <c r="A138" s="1" t="s">
        <v>272</v>
      </c>
      <c r="B138" s="1" t="s">
        <v>292</v>
      </c>
      <c r="C138" s="1" t="s">
        <v>293</v>
      </c>
      <c r="D138">
        <v>120006</v>
      </c>
      <c r="E138" s="2" t="s">
        <v>13</v>
      </c>
      <c r="F138" s="4">
        <v>1</v>
      </c>
      <c r="J138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39" spans="1:10" x14ac:dyDescent="0.25">
      <c r="A139" s="1" t="s">
        <v>272</v>
      </c>
      <c r="B139" s="1" t="s">
        <v>294</v>
      </c>
      <c r="C139" s="1" t="s">
        <v>295</v>
      </c>
      <c r="D139">
        <v>120011</v>
      </c>
      <c r="E139" s="2" t="s">
        <v>13</v>
      </c>
      <c r="F139" s="4">
        <v>1</v>
      </c>
      <c r="J139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40" spans="1:10" x14ac:dyDescent="0.25">
      <c r="A140" s="1" t="s">
        <v>272</v>
      </c>
      <c r="B140" s="1" t="s">
        <v>296</v>
      </c>
      <c r="C140" s="1" t="s">
        <v>297</v>
      </c>
      <c r="D140">
        <v>120010</v>
      </c>
      <c r="E140" s="2" t="s">
        <v>13</v>
      </c>
      <c r="F140" s="4">
        <v>1</v>
      </c>
      <c r="J140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41" spans="1:10" x14ac:dyDescent="0.25">
      <c r="A141" s="1" t="s">
        <v>272</v>
      </c>
      <c r="B141" s="1" t="s">
        <v>298</v>
      </c>
      <c r="C141" s="1" t="s">
        <v>299</v>
      </c>
      <c r="D141">
        <v>120012</v>
      </c>
      <c r="E141" s="2" t="s">
        <v>13</v>
      </c>
      <c r="F141" s="4">
        <v>1</v>
      </c>
      <c r="J141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42" spans="1:10" x14ac:dyDescent="0.25">
      <c r="A142" s="1" t="s">
        <v>300</v>
      </c>
      <c r="B142" s="1" t="s">
        <v>301</v>
      </c>
      <c r="C142" s="1" t="s">
        <v>302</v>
      </c>
      <c r="D142">
        <v>130000</v>
      </c>
      <c r="E142" s="2" t="s">
        <v>91</v>
      </c>
      <c r="F142" s="4">
        <v>1</v>
      </c>
      <c r="J142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43" spans="1:10" x14ac:dyDescent="0.25">
      <c r="A143" s="1" t="s">
        <v>300</v>
      </c>
      <c r="B143" s="1" t="s">
        <v>303</v>
      </c>
      <c r="C143" s="1" t="s">
        <v>304</v>
      </c>
      <c r="D143">
        <v>130005</v>
      </c>
      <c r="E143" s="2" t="s">
        <v>13</v>
      </c>
      <c r="F143" s="4">
        <v>1</v>
      </c>
      <c r="J143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44" spans="1:10" x14ac:dyDescent="0.25">
      <c r="A144" s="1" t="s">
        <v>300</v>
      </c>
      <c r="B144" s="1" t="s">
        <v>305</v>
      </c>
      <c r="C144" s="1" t="s">
        <v>306</v>
      </c>
      <c r="D144">
        <v>130008</v>
      </c>
      <c r="E144" s="2" t="s">
        <v>13</v>
      </c>
      <c r="F144" s="4">
        <v>1</v>
      </c>
      <c r="J144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45" spans="1:10" x14ac:dyDescent="0.25">
      <c r="A145" s="1" t="s">
        <v>300</v>
      </c>
      <c r="B145" s="1" t="s">
        <v>307</v>
      </c>
      <c r="C145" s="1" t="s">
        <v>308</v>
      </c>
      <c r="D145">
        <v>130003</v>
      </c>
      <c r="E145" s="2" t="s">
        <v>13</v>
      </c>
      <c r="F145" s="4">
        <v>1</v>
      </c>
      <c r="J145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46" spans="1:10" x14ac:dyDescent="0.25">
      <c r="A146" s="1" t="s">
        <v>300</v>
      </c>
      <c r="B146" s="1" t="s">
        <v>309</v>
      </c>
      <c r="C146" s="1" t="s">
        <v>310</v>
      </c>
      <c r="D146">
        <v>130012</v>
      </c>
      <c r="E146" s="2" t="s">
        <v>13</v>
      </c>
      <c r="F146" s="4">
        <v>1</v>
      </c>
      <c r="J146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47" spans="1:10" x14ac:dyDescent="0.25">
      <c r="A147" s="1" t="s">
        <v>300</v>
      </c>
      <c r="B147" s="1" t="s">
        <v>311</v>
      </c>
      <c r="C147" s="1" t="s">
        <v>312</v>
      </c>
      <c r="D147">
        <v>130007</v>
      </c>
      <c r="E147" s="2" t="s">
        <v>13</v>
      </c>
      <c r="F147" s="4">
        <v>1</v>
      </c>
      <c r="J147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48" spans="1:10" x14ac:dyDescent="0.25">
      <c r="A148" s="1" t="s">
        <v>300</v>
      </c>
      <c r="B148" s="1" t="s">
        <v>313</v>
      </c>
      <c r="C148" s="1" t="s">
        <v>314</v>
      </c>
      <c r="D148">
        <v>130011</v>
      </c>
      <c r="E148" s="2" t="s">
        <v>13</v>
      </c>
      <c r="F148" s="4">
        <v>1</v>
      </c>
      <c r="J148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49" spans="1:10" x14ac:dyDescent="0.25">
      <c r="A149" s="1" t="s">
        <v>300</v>
      </c>
      <c r="B149" s="1" t="s">
        <v>315</v>
      </c>
      <c r="C149" s="1" t="s">
        <v>316</v>
      </c>
      <c r="D149">
        <v>130010</v>
      </c>
      <c r="E149" s="2" t="s">
        <v>13</v>
      </c>
      <c r="F149" s="4">
        <v>1</v>
      </c>
      <c r="J149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50" spans="1:10" x14ac:dyDescent="0.25">
      <c r="A150" s="1" t="s">
        <v>300</v>
      </c>
      <c r="B150" s="1" t="s">
        <v>317</v>
      </c>
      <c r="C150" s="1" t="s">
        <v>318</v>
      </c>
      <c r="D150">
        <v>130009</v>
      </c>
      <c r="E150" s="2" t="s">
        <v>13</v>
      </c>
      <c r="F150" s="4">
        <v>1</v>
      </c>
      <c r="J150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51" spans="1:10" x14ac:dyDescent="0.25">
      <c r="A151" s="1" t="s">
        <v>300</v>
      </c>
      <c r="B151" s="1" t="s">
        <v>319</v>
      </c>
      <c r="C151" s="1" t="s">
        <v>320</v>
      </c>
      <c r="D151">
        <v>130004</v>
      </c>
      <c r="E151" s="2" t="s">
        <v>13</v>
      </c>
      <c r="F151" s="4">
        <v>1</v>
      </c>
      <c r="J151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52" spans="1:10" x14ac:dyDescent="0.25">
      <c r="A152" s="1" t="s">
        <v>300</v>
      </c>
      <c r="B152" s="1" t="s">
        <v>321</v>
      </c>
      <c r="C152" s="1" t="s">
        <v>322</v>
      </c>
      <c r="D152">
        <v>130006</v>
      </c>
      <c r="E152" s="2" t="s">
        <v>13</v>
      </c>
      <c r="F152" s="4">
        <v>1</v>
      </c>
      <c r="J152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53" spans="1:10" x14ac:dyDescent="0.25">
      <c r="A153" s="1" t="s">
        <v>300</v>
      </c>
      <c r="B153" s="1" t="s">
        <v>323</v>
      </c>
      <c r="C153" s="1" t="s">
        <v>324</v>
      </c>
      <c r="D153">
        <v>130002</v>
      </c>
      <c r="E153" s="2" t="s">
        <v>13</v>
      </c>
      <c r="F153" s="4">
        <v>1</v>
      </c>
      <c r="J153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54" spans="1:10" x14ac:dyDescent="0.25">
      <c r="A154" s="1" t="s">
        <v>300</v>
      </c>
      <c r="B154" s="1" t="s">
        <v>325</v>
      </c>
      <c r="C154" s="1" t="s">
        <v>326</v>
      </c>
      <c r="D154">
        <v>130014</v>
      </c>
      <c r="E154" s="2" t="s">
        <v>13</v>
      </c>
      <c r="F154" s="4">
        <v>1</v>
      </c>
      <c r="J154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55" spans="1:10" x14ac:dyDescent="0.25">
      <c r="A155" s="1" t="s">
        <v>300</v>
      </c>
      <c r="B155" s="1" t="s">
        <v>327</v>
      </c>
      <c r="C155" s="1" t="s">
        <v>328</v>
      </c>
      <c r="D155">
        <v>130015</v>
      </c>
      <c r="E155" s="2" t="s">
        <v>13</v>
      </c>
      <c r="F155" s="4">
        <v>1</v>
      </c>
      <c r="J155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56" spans="1:10" x14ac:dyDescent="0.25">
      <c r="A156" s="1" t="s">
        <v>300</v>
      </c>
      <c r="B156" s="1" t="s">
        <v>329</v>
      </c>
      <c r="C156" s="1" t="s">
        <v>330</v>
      </c>
      <c r="D156">
        <v>130016</v>
      </c>
      <c r="E156" s="2" t="s">
        <v>13</v>
      </c>
      <c r="F156" s="4">
        <v>1</v>
      </c>
      <c r="J156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57" spans="1:10" x14ac:dyDescent="0.25">
      <c r="A157" s="1" t="s">
        <v>300</v>
      </c>
      <c r="B157" s="1" t="s">
        <v>331</v>
      </c>
      <c r="C157" s="1" t="s">
        <v>332</v>
      </c>
      <c r="D157">
        <v>130017</v>
      </c>
      <c r="E157" s="2" t="s">
        <v>13</v>
      </c>
      <c r="F157" s="4">
        <v>1</v>
      </c>
      <c r="J157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58" spans="1:10" x14ac:dyDescent="0.25">
      <c r="A158" s="1" t="s">
        <v>333</v>
      </c>
      <c r="B158" s="1" t="s">
        <v>334</v>
      </c>
      <c r="C158" s="1" t="s">
        <v>335</v>
      </c>
      <c r="D158">
        <v>140001</v>
      </c>
      <c r="E158" s="2" t="s">
        <v>13</v>
      </c>
      <c r="F158" s="4">
        <v>1</v>
      </c>
      <c r="J158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59" spans="1:10" x14ac:dyDescent="0.25">
      <c r="A159" s="1" t="s">
        <v>333</v>
      </c>
      <c r="B159" s="1" t="s">
        <v>336</v>
      </c>
      <c r="C159" s="1" t="s">
        <v>337</v>
      </c>
      <c r="D159">
        <v>140003</v>
      </c>
      <c r="E159" s="2" t="s">
        <v>13</v>
      </c>
      <c r="F159" s="4">
        <v>1</v>
      </c>
      <c r="J159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60" spans="1:10" x14ac:dyDescent="0.25">
      <c r="A160" s="1" t="s">
        <v>333</v>
      </c>
      <c r="B160" s="1" t="s">
        <v>338</v>
      </c>
      <c r="C160" s="1" t="s">
        <v>339</v>
      </c>
      <c r="D160">
        <v>140002</v>
      </c>
      <c r="E160" s="2" t="s">
        <v>13</v>
      </c>
      <c r="F160" s="4">
        <v>1</v>
      </c>
      <c r="J160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61" spans="1:10" ht="25.5" x14ac:dyDescent="0.25">
      <c r="A161" s="1" t="s">
        <v>333</v>
      </c>
      <c r="B161" s="1" t="s">
        <v>340</v>
      </c>
      <c r="C161" s="1" t="s">
        <v>341</v>
      </c>
      <c r="D161">
        <v>140000</v>
      </c>
      <c r="E161" s="2" t="s">
        <v>91</v>
      </c>
      <c r="F161" s="4">
        <v>1</v>
      </c>
      <c r="J161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62" spans="1:10" x14ac:dyDescent="0.25">
      <c r="A162" s="1" t="s">
        <v>342</v>
      </c>
      <c r="B162" s="1" t="s">
        <v>343</v>
      </c>
      <c r="C162" s="1" t="s">
        <v>344</v>
      </c>
      <c r="D162">
        <v>160001</v>
      </c>
      <c r="E162" s="2" t="s">
        <v>33</v>
      </c>
      <c r="F162" s="4">
        <v>1</v>
      </c>
      <c r="J162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63" spans="1:10" x14ac:dyDescent="0.25">
      <c r="A163" s="1" t="s">
        <v>342</v>
      </c>
      <c r="B163" s="1" t="s">
        <v>343</v>
      </c>
      <c r="C163" s="1" t="s">
        <v>345</v>
      </c>
      <c r="D163">
        <v>160000</v>
      </c>
      <c r="E163" s="2" t="s">
        <v>16</v>
      </c>
      <c r="F163" s="4">
        <v>1</v>
      </c>
      <c r="J163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64" spans="1:10" ht="25.5" x14ac:dyDescent="0.25">
      <c r="A164" s="1" t="s">
        <v>342</v>
      </c>
      <c r="B164" s="1" t="s">
        <v>346</v>
      </c>
      <c r="C164" s="1" t="s">
        <v>347</v>
      </c>
      <c r="D164">
        <v>160002</v>
      </c>
      <c r="E164" s="2" t="s">
        <v>13</v>
      </c>
      <c r="F164" s="4">
        <v>1</v>
      </c>
      <c r="J164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65" spans="1:10" x14ac:dyDescent="0.25">
      <c r="A165" s="1" t="s">
        <v>342</v>
      </c>
      <c r="B165" s="1" t="s">
        <v>348</v>
      </c>
      <c r="C165" s="1" t="s">
        <v>349</v>
      </c>
      <c r="D165">
        <v>160007</v>
      </c>
      <c r="E165" s="2" t="s">
        <v>13</v>
      </c>
      <c r="F165" s="4">
        <v>1</v>
      </c>
      <c r="J165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66" spans="1:10" ht="25.5" x14ac:dyDescent="0.25">
      <c r="A166" s="1" t="s">
        <v>342</v>
      </c>
      <c r="B166" s="1" t="s">
        <v>350</v>
      </c>
      <c r="C166" s="1" t="s">
        <v>351</v>
      </c>
      <c r="D166">
        <v>160005</v>
      </c>
      <c r="E166" s="2" t="s">
        <v>13</v>
      </c>
      <c r="F166" s="4">
        <v>1</v>
      </c>
      <c r="J166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67" spans="1:10" x14ac:dyDescent="0.25">
      <c r="A167" s="1" t="s">
        <v>342</v>
      </c>
      <c r="B167" s="1" t="s">
        <v>352</v>
      </c>
      <c r="C167" s="1" t="s">
        <v>353</v>
      </c>
      <c r="D167">
        <v>160006</v>
      </c>
      <c r="E167" s="2" t="s">
        <v>13</v>
      </c>
      <c r="F167" s="4">
        <v>1</v>
      </c>
      <c r="J167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68" spans="1:10" x14ac:dyDescent="0.25">
      <c r="A168" s="1" t="s">
        <v>342</v>
      </c>
      <c r="B168" s="1" t="s">
        <v>354</v>
      </c>
      <c r="C168" s="1" t="s">
        <v>355</v>
      </c>
      <c r="D168">
        <v>160004</v>
      </c>
      <c r="E168" s="2" t="s">
        <v>13</v>
      </c>
      <c r="F168" s="4">
        <v>1</v>
      </c>
      <c r="J168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69" spans="1:10" ht="25.5" x14ac:dyDescent="0.25">
      <c r="A169" s="1" t="s">
        <v>342</v>
      </c>
      <c r="B169" s="1" t="s">
        <v>356</v>
      </c>
      <c r="C169" s="1" t="s">
        <v>357</v>
      </c>
      <c r="D169">
        <v>160003</v>
      </c>
      <c r="E169" s="2" t="s">
        <v>13</v>
      </c>
      <c r="F169" s="4">
        <v>1</v>
      </c>
      <c r="J169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70" spans="1:10" x14ac:dyDescent="0.25">
      <c r="A170" s="1" t="s">
        <v>342</v>
      </c>
      <c r="B170" s="1" t="s">
        <v>358</v>
      </c>
      <c r="C170" s="1" t="s">
        <v>359</v>
      </c>
      <c r="D170">
        <v>160008</v>
      </c>
      <c r="E170" s="2" t="s">
        <v>13</v>
      </c>
      <c r="F170" s="4">
        <v>1</v>
      </c>
      <c r="J170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71" spans="1:10" x14ac:dyDescent="0.25">
      <c r="A171" s="1" t="s">
        <v>360</v>
      </c>
      <c r="B171" s="1" t="s">
        <v>361</v>
      </c>
      <c r="C171" s="1" t="s">
        <v>362</v>
      </c>
      <c r="D171">
        <v>170003</v>
      </c>
      <c r="E171" s="2" t="s">
        <v>33</v>
      </c>
      <c r="F171" s="4">
        <v>1</v>
      </c>
      <c r="J171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72" spans="1:10" x14ac:dyDescent="0.25">
      <c r="A172" s="1" t="s">
        <v>360</v>
      </c>
      <c r="B172" s="1" t="s">
        <v>361</v>
      </c>
      <c r="C172" s="1" t="s">
        <v>363</v>
      </c>
      <c r="D172">
        <v>170000</v>
      </c>
      <c r="E172" s="2" t="s">
        <v>16</v>
      </c>
      <c r="F172" s="4">
        <v>1</v>
      </c>
      <c r="J172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73" spans="1:10" x14ac:dyDescent="0.25">
      <c r="A173" s="1" t="s">
        <v>360</v>
      </c>
      <c r="B173" s="1" t="s">
        <v>361</v>
      </c>
      <c r="C173" s="1" t="s">
        <v>364</v>
      </c>
      <c r="D173">
        <v>170002</v>
      </c>
      <c r="E173" s="2" t="s">
        <v>33</v>
      </c>
      <c r="F173" s="4">
        <v>1</v>
      </c>
      <c r="J173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74" spans="1:10" x14ac:dyDescent="0.25">
      <c r="A174" s="1" t="s">
        <v>360</v>
      </c>
      <c r="B174" s="1" t="s">
        <v>361</v>
      </c>
      <c r="C174" s="1" t="s">
        <v>365</v>
      </c>
      <c r="D174">
        <v>170001</v>
      </c>
      <c r="E174" s="2" t="s">
        <v>33</v>
      </c>
      <c r="F174" s="4">
        <v>1</v>
      </c>
      <c r="J174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75" spans="1:10" x14ac:dyDescent="0.25">
      <c r="A175" s="1" t="s">
        <v>366</v>
      </c>
      <c r="B175" s="1" t="s">
        <v>367</v>
      </c>
      <c r="C175" s="1" t="s">
        <v>368</v>
      </c>
      <c r="D175">
        <v>180000</v>
      </c>
      <c r="E175" s="2" t="s">
        <v>91</v>
      </c>
      <c r="F175" s="4">
        <v>1</v>
      </c>
      <c r="J175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76" spans="1:10" ht="25.5" x14ac:dyDescent="0.25">
      <c r="A176" s="1" t="s">
        <v>366</v>
      </c>
      <c r="B176" s="1" t="s">
        <v>367</v>
      </c>
      <c r="C176" s="1" t="s">
        <v>369</v>
      </c>
      <c r="D176">
        <v>180005</v>
      </c>
      <c r="E176" s="2" t="s">
        <v>33</v>
      </c>
      <c r="F176" s="4">
        <v>1</v>
      </c>
      <c r="J176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77" spans="1:10" x14ac:dyDescent="0.25">
      <c r="A177" s="1" t="s">
        <v>366</v>
      </c>
      <c r="B177" s="1" t="s">
        <v>370</v>
      </c>
      <c r="C177" s="1" t="s">
        <v>371</v>
      </c>
      <c r="D177">
        <v>180003</v>
      </c>
      <c r="E177" s="2" t="s">
        <v>13</v>
      </c>
      <c r="F177" s="4">
        <v>1</v>
      </c>
      <c r="J177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78" spans="1:10" x14ac:dyDescent="0.25">
      <c r="A178" s="1" t="s">
        <v>366</v>
      </c>
      <c r="B178" s="1" t="s">
        <v>372</v>
      </c>
      <c r="C178" s="1" t="s">
        <v>373</v>
      </c>
      <c r="D178">
        <v>180001</v>
      </c>
      <c r="E178" s="2" t="s">
        <v>13</v>
      </c>
      <c r="F178" s="4">
        <v>1</v>
      </c>
      <c r="J178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79" spans="1:10" x14ac:dyDescent="0.25">
      <c r="A179" s="1" t="s">
        <v>366</v>
      </c>
      <c r="B179" s="1" t="s">
        <v>374</v>
      </c>
      <c r="C179" s="1" t="s">
        <v>375</v>
      </c>
      <c r="D179">
        <v>180002</v>
      </c>
      <c r="E179" s="2" t="s">
        <v>13</v>
      </c>
      <c r="F179" s="4">
        <v>1</v>
      </c>
      <c r="J179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80" spans="1:10" x14ac:dyDescent="0.25">
      <c r="A180" s="1" t="s">
        <v>376</v>
      </c>
      <c r="B180" s="1" t="s">
        <v>377</v>
      </c>
      <c r="C180" s="1" t="s">
        <v>378</v>
      </c>
      <c r="D180">
        <v>190000</v>
      </c>
      <c r="E180" s="2" t="s">
        <v>16</v>
      </c>
      <c r="F180" s="4">
        <v>1</v>
      </c>
      <c r="J180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81" spans="1:10" x14ac:dyDescent="0.25">
      <c r="A181" s="1" t="s">
        <v>376</v>
      </c>
      <c r="B181" s="1" t="s">
        <v>379</v>
      </c>
      <c r="C181" s="1" t="s">
        <v>380</v>
      </c>
      <c r="D181">
        <v>190006</v>
      </c>
      <c r="E181" s="2" t="s">
        <v>33</v>
      </c>
      <c r="F181" s="4">
        <v>1</v>
      </c>
      <c r="J181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82" spans="1:10" x14ac:dyDescent="0.25">
      <c r="A182" s="1" t="s">
        <v>376</v>
      </c>
      <c r="B182" s="1" t="s">
        <v>379</v>
      </c>
      <c r="C182" s="1" t="s">
        <v>381</v>
      </c>
      <c r="D182">
        <v>190003</v>
      </c>
      <c r="E182" s="2" t="s">
        <v>13</v>
      </c>
      <c r="F182" s="4">
        <v>1</v>
      </c>
      <c r="J182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83" spans="1:10" x14ac:dyDescent="0.25">
      <c r="A183" s="1" t="s">
        <v>376</v>
      </c>
      <c r="B183" s="1" t="s">
        <v>382</v>
      </c>
      <c r="C183" s="1" t="s">
        <v>383</v>
      </c>
      <c r="D183">
        <v>190002</v>
      </c>
      <c r="E183" s="2" t="s">
        <v>13</v>
      </c>
      <c r="F183" s="4">
        <v>1</v>
      </c>
      <c r="J183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84" spans="1:10" x14ac:dyDescent="0.25">
      <c r="A184" s="1" t="s">
        <v>376</v>
      </c>
      <c r="B184" s="1" t="s">
        <v>384</v>
      </c>
      <c r="C184" s="1" t="s">
        <v>385</v>
      </c>
      <c r="D184">
        <v>190001</v>
      </c>
      <c r="E184" s="2" t="s">
        <v>13</v>
      </c>
      <c r="F184" s="4">
        <v>1</v>
      </c>
      <c r="J184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85" spans="1:10" x14ac:dyDescent="0.25">
      <c r="A185" s="1" t="s">
        <v>386</v>
      </c>
      <c r="B185" s="1" t="s">
        <v>387</v>
      </c>
      <c r="C185" s="1" t="s">
        <v>388</v>
      </c>
      <c r="D185">
        <v>200004</v>
      </c>
      <c r="E185" s="2" t="s">
        <v>33</v>
      </c>
      <c r="F185" s="4">
        <v>1</v>
      </c>
      <c r="J185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86" spans="1:10" x14ac:dyDescent="0.25">
      <c r="A186" s="1" t="s">
        <v>386</v>
      </c>
      <c r="B186" s="1" t="s">
        <v>387</v>
      </c>
      <c r="C186" s="1" t="s">
        <v>389</v>
      </c>
      <c r="D186">
        <v>200003</v>
      </c>
      <c r="E186" s="2" t="s">
        <v>33</v>
      </c>
      <c r="F186" s="4">
        <v>1</v>
      </c>
      <c r="J186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87" spans="1:10" x14ac:dyDescent="0.25">
      <c r="A187" s="1" t="s">
        <v>386</v>
      </c>
      <c r="B187" s="1" t="s">
        <v>387</v>
      </c>
      <c r="C187" s="1" t="s">
        <v>390</v>
      </c>
      <c r="D187">
        <v>200000</v>
      </c>
      <c r="E187" s="2" t="s">
        <v>16</v>
      </c>
      <c r="F187" s="4">
        <v>1</v>
      </c>
      <c r="J187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88" spans="1:10" x14ac:dyDescent="0.25">
      <c r="A188" s="1" t="s">
        <v>386</v>
      </c>
      <c r="B188" s="1" t="s">
        <v>387</v>
      </c>
      <c r="C188" s="1" t="s">
        <v>391</v>
      </c>
      <c r="D188">
        <v>200001</v>
      </c>
      <c r="E188" s="2" t="s">
        <v>33</v>
      </c>
      <c r="F188" s="4">
        <v>1</v>
      </c>
      <c r="J188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89" spans="1:10" x14ac:dyDescent="0.25">
      <c r="A189" s="1" t="s">
        <v>386</v>
      </c>
      <c r="B189" s="1" t="s">
        <v>387</v>
      </c>
      <c r="C189" s="1" t="s">
        <v>392</v>
      </c>
      <c r="D189">
        <v>200002</v>
      </c>
      <c r="E189" s="2" t="s">
        <v>33</v>
      </c>
      <c r="F189" s="4">
        <v>1</v>
      </c>
      <c r="J189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90" spans="1:10" x14ac:dyDescent="0.25">
      <c r="A190" s="1" t="s">
        <v>386</v>
      </c>
      <c r="B190" s="1" t="s">
        <v>393</v>
      </c>
      <c r="C190" s="1" t="s">
        <v>394</v>
      </c>
      <c r="D190">
        <v>200010</v>
      </c>
      <c r="E190" s="2" t="s">
        <v>13</v>
      </c>
      <c r="F190" s="4">
        <v>1</v>
      </c>
      <c r="J190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91" spans="1:10" x14ac:dyDescent="0.25">
      <c r="A191" s="1" t="s">
        <v>386</v>
      </c>
      <c r="B191" s="1" t="s">
        <v>395</v>
      </c>
      <c r="C191" s="1" t="s">
        <v>396</v>
      </c>
      <c r="D191">
        <v>200007</v>
      </c>
      <c r="E191" s="2" t="s">
        <v>13</v>
      </c>
      <c r="F191" s="4">
        <v>1</v>
      </c>
      <c r="J191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92" spans="1:10" x14ac:dyDescent="0.25">
      <c r="A192" s="1" t="s">
        <v>386</v>
      </c>
      <c r="B192" s="1" t="s">
        <v>397</v>
      </c>
      <c r="C192" s="1" t="s">
        <v>398</v>
      </c>
      <c r="D192">
        <v>200009</v>
      </c>
      <c r="E192" s="2" t="s">
        <v>13</v>
      </c>
      <c r="F192" s="4">
        <v>1</v>
      </c>
      <c r="J192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93" spans="1:10" x14ac:dyDescent="0.25">
      <c r="A193" s="1" t="s">
        <v>386</v>
      </c>
      <c r="B193" s="1" t="s">
        <v>399</v>
      </c>
      <c r="C193" s="1" t="s">
        <v>400</v>
      </c>
      <c r="D193">
        <v>200011</v>
      </c>
      <c r="E193" s="2" t="s">
        <v>13</v>
      </c>
      <c r="F193" s="4">
        <v>1</v>
      </c>
      <c r="J193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94" spans="1:10" x14ac:dyDescent="0.25">
      <c r="A194" s="1" t="s">
        <v>386</v>
      </c>
      <c r="B194" s="1" t="s">
        <v>401</v>
      </c>
      <c r="C194" s="1" t="s">
        <v>402</v>
      </c>
      <c r="D194">
        <v>200008</v>
      </c>
      <c r="E194" s="2" t="s">
        <v>13</v>
      </c>
      <c r="F194" s="4">
        <v>1</v>
      </c>
      <c r="J194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95" spans="1:10" x14ac:dyDescent="0.25">
      <c r="A195" s="1" t="s">
        <v>386</v>
      </c>
      <c r="B195" s="1" t="s">
        <v>403</v>
      </c>
      <c r="C195" s="1" t="s">
        <v>404</v>
      </c>
      <c r="D195">
        <v>200005</v>
      </c>
      <c r="E195" s="2" t="s">
        <v>13</v>
      </c>
      <c r="F195" s="4">
        <v>1</v>
      </c>
      <c r="J195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96" spans="1:10" ht="25.5" x14ac:dyDescent="0.25">
      <c r="A196" s="1" t="s">
        <v>386</v>
      </c>
      <c r="B196" s="1" t="s">
        <v>405</v>
      </c>
      <c r="C196" s="1" t="s">
        <v>406</v>
      </c>
      <c r="D196">
        <v>200006</v>
      </c>
      <c r="E196" s="2" t="s">
        <v>13</v>
      </c>
      <c r="F196" s="4">
        <v>1</v>
      </c>
      <c r="J196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97" spans="1:10" x14ac:dyDescent="0.25">
      <c r="A197" s="1" t="s">
        <v>386</v>
      </c>
      <c r="B197" s="1" t="s">
        <v>407</v>
      </c>
      <c r="C197" s="1" t="s">
        <v>408</v>
      </c>
      <c r="D197">
        <v>200012</v>
      </c>
      <c r="E197" s="2" t="s">
        <v>13</v>
      </c>
      <c r="F197" s="4">
        <v>1</v>
      </c>
      <c r="J197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98" spans="1:10" x14ac:dyDescent="0.25">
      <c r="A198" s="1" t="s">
        <v>409</v>
      </c>
      <c r="B198" s="1" t="s">
        <v>410</v>
      </c>
      <c r="C198" s="1" t="s">
        <v>411</v>
      </c>
      <c r="D198">
        <v>210000</v>
      </c>
      <c r="E198" s="2" t="s">
        <v>16</v>
      </c>
      <c r="F198" s="4">
        <v>1</v>
      </c>
      <c r="J198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199" spans="1:10" x14ac:dyDescent="0.25">
      <c r="A199" s="1" t="s">
        <v>409</v>
      </c>
      <c r="B199" s="1" t="s">
        <v>412</v>
      </c>
      <c r="C199" s="1" t="s">
        <v>413</v>
      </c>
      <c r="D199">
        <v>210011</v>
      </c>
      <c r="E199" s="2" t="s">
        <v>13</v>
      </c>
      <c r="F199" s="4">
        <v>1</v>
      </c>
      <c r="J199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00" spans="1:10" x14ac:dyDescent="0.25">
      <c r="A200" s="1" t="s">
        <v>409</v>
      </c>
      <c r="B200" s="1" t="s">
        <v>414</v>
      </c>
      <c r="C200" s="1" t="s">
        <v>415</v>
      </c>
      <c r="D200">
        <v>210010</v>
      </c>
      <c r="E200" s="2" t="s">
        <v>13</v>
      </c>
      <c r="F200" s="4">
        <v>1</v>
      </c>
      <c r="J200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01" spans="1:10" x14ac:dyDescent="0.25">
      <c r="A201" s="1" t="s">
        <v>409</v>
      </c>
      <c r="B201" s="1" t="s">
        <v>416</v>
      </c>
      <c r="C201" s="1" t="s">
        <v>417</v>
      </c>
      <c r="D201">
        <v>210002</v>
      </c>
      <c r="E201" s="2" t="s">
        <v>13</v>
      </c>
      <c r="F201" s="4">
        <v>1</v>
      </c>
      <c r="J201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02" spans="1:10" x14ac:dyDescent="0.25">
      <c r="A202" s="1" t="s">
        <v>409</v>
      </c>
      <c r="B202" s="1" t="s">
        <v>418</v>
      </c>
      <c r="C202" s="1" t="s">
        <v>419</v>
      </c>
      <c r="D202">
        <v>210006</v>
      </c>
      <c r="E202" s="2" t="s">
        <v>13</v>
      </c>
      <c r="F202" s="4">
        <v>1</v>
      </c>
      <c r="J202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03" spans="1:10" x14ac:dyDescent="0.25">
      <c r="A203" s="1" t="s">
        <v>409</v>
      </c>
      <c r="B203" s="1" t="s">
        <v>420</v>
      </c>
      <c r="C203" s="1" t="s">
        <v>421</v>
      </c>
      <c r="D203">
        <v>210007</v>
      </c>
      <c r="E203" s="2" t="s">
        <v>13</v>
      </c>
      <c r="F203" s="4">
        <v>1</v>
      </c>
      <c r="J203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04" spans="1:10" x14ac:dyDescent="0.25">
      <c r="A204" s="1" t="s">
        <v>409</v>
      </c>
      <c r="B204" s="1" t="s">
        <v>422</v>
      </c>
      <c r="C204" s="1" t="s">
        <v>423</v>
      </c>
      <c r="D204">
        <v>210004</v>
      </c>
      <c r="E204" s="2" t="s">
        <v>13</v>
      </c>
      <c r="F204" s="4">
        <v>1</v>
      </c>
      <c r="J204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05" spans="1:10" x14ac:dyDescent="0.25">
      <c r="A205" s="1" t="s">
        <v>409</v>
      </c>
      <c r="B205" s="1" t="s">
        <v>424</v>
      </c>
      <c r="C205" s="1" t="s">
        <v>425</v>
      </c>
      <c r="D205">
        <v>210005</v>
      </c>
      <c r="E205" s="2" t="s">
        <v>13</v>
      </c>
      <c r="F205" s="4">
        <v>1</v>
      </c>
      <c r="J205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06" spans="1:10" x14ac:dyDescent="0.25">
      <c r="A206" s="1" t="s">
        <v>409</v>
      </c>
      <c r="B206" s="1" t="s">
        <v>426</v>
      </c>
      <c r="C206" s="1" t="s">
        <v>427</v>
      </c>
      <c r="D206">
        <v>210013</v>
      </c>
      <c r="E206" s="2" t="s">
        <v>13</v>
      </c>
      <c r="F206" s="4">
        <v>1</v>
      </c>
      <c r="J206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07" spans="1:10" x14ac:dyDescent="0.25">
      <c r="A207" s="1" t="s">
        <v>409</v>
      </c>
      <c r="B207" s="1" t="s">
        <v>428</v>
      </c>
      <c r="C207" s="1" t="s">
        <v>429</v>
      </c>
      <c r="D207">
        <v>210003</v>
      </c>
      <c r="E207" s="2" t="s">
        <v>13</v>
      </c>
      <c r="F207" s="4">
        <v>1</v>
      </c>
      <c r="J207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08" spans="1:10" x14ac:dyDescent="0.25">
      <c r="A208" s="1" t="s">
        <v>409</v>
      </c>
      <c r="B208" s="1" t="s">
        <v>430</v>
      </c>
      <c r="C208" s="1" t="s">
        <v>431</v>
      </c>
      <c r="D208">
        <v>210012</v>
      </c>
      <c r="E208" s="2" t="s">
        <v>13</v>
      </c>
      <c r="F208" s="4">
        <v>1</v>
      </c>
      <c r="J208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09" spans="1:10" x14ac:dyDescent="0.25">
      <c r="A209" s="1" t="s">
        <v>409</v>
      </c>
      <c r="B209" s="1" t="s">
        <v>432</v>
      </c>
      <c r="C209" s="1" t="s">
        <v>433</v>
      </c>
      <c r="D209">
        <v>210001</v>
      </c>
      <c r="E209" s="2" t="s">
        <v>13</v>
      </c>
      <c r="F209" s="4">
        <v>1</v>
      </c>
      <c r="J209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10" spans="1:10" x14ac:dyDescent="0.25">
      <c r="A210" s="1" t="s">
        <v>409</v>
      </c>
      <c r="B210" s="1" t="s">
        <v>434</v>
      </c>
      <c r="C210" s="1" t="s">
        <v>435</v>
      </c>
      <c r="D210">
        <v>210009</v>
      </c>
      <c r="E210" s="2" t="s">
        <v>13</v>
      </c>
      <c r="F210" s="4">
        <v>1</v>
      </c>
      <c r="J210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11" spans="1:10" x14ac:dyDescent="0.25">
      <c r="A211" s="1" t="s">
        <v>409</v>
      </c>
      <c r="B211" s="1" t="s">
        <v>436</v>
      </c>
      <c r="C211" s="1" t="s">
        <v>437</v>
      </c>
      <c r="D211">
        <v>210008</v>
      </c>
      <c r="E211" s="2" t="s">
        <v>13</v>
      </c>
      <c r="F211" s="4">
        <v>1</v>
      </c>
      <c r="J211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12" spans="1:10" x14ac:dyDescent="0.25">
      <c r="A212" s="1" t="s">
        <v>409</v>
      </c>
      <c r="B212" s="1" t="s">
        <v>438</v>
      </c>
      <c r="C212" s="1" t="s">
        <v>439</v>
      </c>
      <c r="D212">
        <v>210014</v>
      </c>
      <c r="E212" s="2" t="s">
        <v>13</v>
      </c>
      <c r="F212" s="4">
        <v>1</v>
      </c>
      <c r="J212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13" spans="1:10" x14ac:dyDescent="0.25">
      <c r="A213" s="1" t="s">
        <v>440</v>
      </c>
      <c r="B213" s="1" t="s">
        <v>441</v>
      </c>
      <c r="C213" s="1" t="s">
        <v>442</v>
      </c>
      <c r="D213">
        <v>220001</v>
      </c>
      <c r="E213" s="2" t="s">
        <v>33</v>
      </c>
      <c r="F213" s="4">
        <v>1</v>
      </c>
      <c r="J213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14" spans="1:10" x14ac:dyDescent="0.25">
      <c r="A214" s="1" t="s">
        <v>440</v>
      </c>
      <c r="B214" s="1" t="s">
        <v>441</v>
      </c>
      <c r="C214" s="1" t="s">
        <v>443</v>
      </c>
      <c r="D214">
        <v>220000</v>
      </c>
      <c r="E214" s="2" t="s">
        <v>16</v>
      </c>
      <c r="F214" s="4">
        <v>1</v>
      </c>
      <c r="J214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15" spans="1:10" x14ac:dyDescent="0.25">
      <c r="A215" s="1" t="s">
        <v>440</v>
      </c>
      <c r="B215" s="1" t="s">
        <v>444</v>
      </c>
      <c r="C215" s="1" t="s">
        <v>445</v>
      </c>
      <c r="D215">
        <v>220005</v>
      </c>
      <c r="E215" s="2" t="s">
        <v>13</v>
      </c>
      <c r="F215" s="4">
        <v>1</v>
      </c>
      <c r="J215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16" spans="1:10" x14ac:dyDescent="0.25">
      <c r="A216" s="1" t="s">
        <v>440</v>
      </c>
      <c r="B216" s="1" t="s">
        <v>444</v>
      </c>
      <c r="C216" s="1" t="s">
        <v>446</v>
      </c>
      <c r="D216">
        <v>220009</v>
      </c>
      <c r="E216" s="2" t="s">
        <v>33</v>
      </c>
      <c r="F216" s="4">
        <v>1</v>
      </c>
      <c r="J216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17" spans="1:10" x14ac:dyDescent="0.25">
      <c r="A217" s="1" t="s">
        <v>440</v>
      </c>
      <c r="B217" s="1" t="s">
        <v>444</v>
      </c>
      <c r="C217" s="1" t="s">
        <v>447</v>
      </c>
      <c r="D217">
        <v>220007</v>
      </c>
      <c r="E217" s="2" t="s">
        <v>33</v>
      </c>
      <c r="F217" s="4">
        <v>1</v>
      </c>
      <c r="J217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18" spans="1:10" x14ac:dyDescent="0.25">
      <c r="A218" s="1" t="s">
        <v>440</v>
      </c>
      <c r="B218" s="1" t="s">
        <v>448</v>
      </c>
      <c r="C218" s="1" t="s">
        <v>449</v>
      </c>
      <c r="D218">
        <v>220003</v>
      </c>
      <c r="E218" s="2" t="s">
        <v>33</v>
      </c>
      <c r="F218" s="4">
        <v>1</v>
      </c>
      <c r="J218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19" spans="1:10" x14ac:dyDescent="0.25">
      <c r="A219" s="1" t="s">
        <v>440</v>
      </c>
      <c r="B219" s="1" t="s">
        <v>448</v>
      </c>
      <c r="C219" s="1" t="s">
        <v>450</v>
      </c>
      <c r="D219">
        <v>220006</v>
      </c>
      <c r="E219" s="2" t="s">
        <v>13</v>
      </c>
      <c r="F219" s="4">
        <v>1</v>
      </c>
      <c r="J219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20" spans="1:10" x14ac:dyDescent="0.25">
      <c r="A220" s="1" t="s">
        <v>440</v>
      </c>
      <c r="B220" s="1" t="s">
        <v>451</v>
      </c>
      <c r="C220" s="1" t="s">
        <v>452</v>
      </c>
      <c r="D220">
        <v>220010</v>
      </c>
      <c r="E220" s="2" t="s">
        <v>13</v>
      </c>
      <c r="F220" s="4">
        <v>1</v>
      </c>
      <c r="J220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21" spans="1:10" x14ac:dyDescent="0.25">
      <c r="A221" s="1" t="s">
        <v>440</v>
      </c>
      <c r="B221" s="1" t="s">
        <v>453</v>
      </c>
      <c r="C221" s="1" t="s">
        <v>454</v>
      </c>
      <c r="D221">
        <v>220004</v>
      </c>
      <c r="E221" s="2" t="s">
        <v>13</v>
      </c>
      <c r="F221" s="4">
        <v>1</v>
      </c>
      <c r="J221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22" spans="1:10" x14ac:dyDescent="0.25">
      <c r="A222" s="1" t="s">
        <v>440</v>
      </c>
      <c r="B222" s="1" t="s">
        <v>455</v>
      </c>
      <c r="C222" s="1" t="s">
        <v>456</v>
      </c>
      <c r="D222">
        <v>220008</v>
      </c>
      <c r="E222" s="2" t="s">
        <v>13</v>
      </c>
      <c r="F222" s="4">
        <v>1</v>
      </c>
      <c r="J222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23" spans="1:10" x14ac:dyDescent="0.25">
      <c r="A223" s="1" t="s">
        <v>440</v>
      </c>
      <c r="B223" s="1" t="s">
        <v>457</v>
      </c>
      <c r="C223" s="1" t="s">
        <v>458</v>
      </c>
      <c r="D223">
        <v>220002</v>
      </c>
      <c r="E223" s="2" t="s">
        <v>13</v>
      </c>
      <c r="F223" s="4">
        <v>1</v>
      </c>
      <c r="J223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24" spans="1:10" x14ac:dyDescent="0.25">
      <c r="A224" s="1" t="s">
        <v>459</v>
      </c>
      <c r="B224" s="1" t="s">
        <v>460</v>
      </c>
      <c r="C224" s="1" t="s">
        <v>461</v>
      </c>
      <c r="D224">
        <v>230003</v>
      </c>
      <c r="E224" s="2" t="s">
        <v>33</v>
      </c>
      <c r="F224" s="4">
        <v>1</v>
      </c>
      <c r="J224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25" spans="1:10" x14ac:dyDescent="0.25">
      <c r="A225" s="1" t="s">
        <v>459</v>
      </c>
      <c r="B225" s="1" t="s">
        <v>460</v>
      </c>
      <c r="C225" s="1" t="s">
        <v>462</v>
      </c>
      <c r="D225">
        <v>230002</v>
      </c>
      <c r="E225" s="2" t="s">
        <v>33</v>
      </c>
      <c r="F225" s="4">
        <v>1</v>
      </c>
      <c r="J225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26" spans="1:10" x14ac:dyDescent="0.25">
      <c r="A226" s="1" t="s">
        <v>459</v>
      </c>
      <c r="B226" s="1" t="s">
        <v>460</v>
      </c>
      <c r="C226" s="1" t="s">
        <v>463</v>
      </c>
      <c r="D226">
        <v>230004</v>
      </c>
      <c r="E226" s="2" t="s">
        <v>33</v>
      </c>
      <c r="F226" s="4">
        <v>1</v>
      </c>
      <c r="J226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27" spans="1:10" x14ac:dyDescent="0.25">
      <c r="A227" s="1" t="s">
        <v>459</v>
      </c>
      <c r="B227" s="1" t="s">
        <v>460</v>
      </c>
      <c r="C227" s="1" t="s">
        <v>464</v>
      </c>
      <c r="D227">
        <v>230000</v>
      </c>
      <c r="E227" s="2" t="s">
        <v>16</v>
      </c>
      <c r="F227" s="4">
        <v>1</v>
      </c>
      <c r="J227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28" spans="1:10" x14ac:dyDescent="0.25">
      <c r="A228" s="1" t="s">
        <v>459</v>
      </c>
      <c r="B228" s="1" t="s">
        <v>465</v>
      </c>
      <c r="C228" s="1" t="s">
        <v>466</v>
      </c>
      <c r="D228">
        <v>230001</v>
      </c>
      <c r="E228" s="2" t="s">
        <v>13</v>
      </c>
      <c r="F228" s="4">
        <v>1</v>
      </c>
      <c r="J228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29" spans="1:10" x14ac:dyDescent="0.25">
      <c r="A229" s="1" t="s">
        <v>467</v>
      </c>
      <c r="B229" s="1" t="s">
        <v>468</v>
      </c>
      <c r="C229" s="1" t="s">
        <v>469</v>
      </c>
      <c r="D229">
        <v>240000</v>
      </c>
      <c r="E229" s="2" t="s">
        <v>16</v>
      </c>
      <c r="F229" s="4">
        <v>1</v>
      </c>
      <c r="J229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30" spans="1:10" x14ac:dyDescent="0.25">
      <c r="A230" s="1" t="s">
        <v>467</v>
      </c>
      <c r="B230" s="1" t="s">
        <v>470</v>
      </c>
      <c r="C230" s="1" t="s">
        <v>471</v>
      </c>
      <c r="D230">
        <v>240001</v>
      </c>
      <c r="E230" s="2" t="s">
        <v>13</v>
      </c>
      <c r="F230" s="4">
        <v>1</v>
      </c>
      <c r="J230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31" spans="1:10" ht="25.5" x14ac:dyDescent="0.25">
      <c r="A231" s="1" t="s">
        <v>467</v>
      </c>
      <c r="B231" s="1" t="s">
        <v>472</v>
      </c>
      <c r="C231" s="1" t="s">
        <v>473</v>
      </c>
      <c r="D231">
        <v>240002</v>
      </c>
      <c r="E231" s="2" t="s">
        <v>13</v>
      </c>
      <c r="F231" s="4">
        <v>1</v>
      </c>
      <c r="J231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32" spans="1:10" x14ac:dyDescent="0.25">
      <c r="A232" s="1" t="s">
        <v>467</v>
      </c>
      <c r="B232" s="1" t="s">
        <v>474</v>
      </c>
      <c r="C232" s="1" t="s">
        <v>475</v>
      </c>
      <c r="D232">
        <v>240003</v>
      </c>
      <c r="E232" s="2" t="s">
        <v>13</v>
      </c>
      <c r="F232" s="4">
        <v>1</v>
      </c>
      <c r="J232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33" spans="1:10" x14ac:dyDescent="0.25">
      <c r="A233" s="1" t="s">
        <v>476</v>
      </c>
      <c r="B233" s="1" t="s">
        <v>477</v>
      </c>
      <c r="C233" s="1" t="s">
        <v>478</v>
      </c>
      <c r="D233">
        <v>250000</v>
      </c>
      <c r="E233" s="2" t="s">
        <v>16</v>
      </c>
      <c r="F233" s="4">
        <v>1</v>
      </c>
      <c r="J233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34" spans="1:10" x14ac:dyDescent="0.25">
      <c r="A234" s="1" t="s">
        <v>476</v>
      </c>
      <c r="B234" s="1" t="s">
        <v>479</v>
      </c>
      <c r="C234" s="1" t="s">
        <v>480</v>
      </c>
      <c r="D234">
        <v>250004</v>
      </c>
      <c r="E234" s="2" t="s">
        <v>13</v>
      </c>
      <c r="F234" s="4">
        <v>1</v>
      </c>
      <c r="J234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35" spans="1:10" x14ac:dyDescent="0.25">
      <c r="A235" s="1" t="s">
        <v>476</v>
      </c>
      <c r="B235" s="1" t="s">
        <v>481</v>
      </c>
      <c r="C235" s="1" t="s">
        <v>482</v>
      </c>
      <c r="D235">
        <v>250002</v>
      </c>
      <c r="E235" s="2" t="s">
        <v>13</v>
      </c>
      <c r="F235" s="4">
        <v>1</v>
      </c>
      <c r="J235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36" spans="1:10" x14ac:dyDescent="0.25">
      <c r="A236" s="1" t="s">
        <v>476</v>
      </c>
      <c r="B236" s="1" t="s">
        <v>483</v>
      </c>
      <c r="C236" s="1" t="s">
        <v>484</v>
      </c>
      <c r="D236">
        <v>250001</v>
      </c>
      <c r="E236" s="2" t="s">
        <v>13</v>
      </c>
      <c r="F236" s="4">
        <v>1</v>
      </c>
      <c r="J236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37" spans="1:10" x14ac:dyDescent="0.25">
      <c r="A237" s="1" t="s">
        <v>476</v>
      </c>
      <c r="B237" s="1" t="s">
        <v>485</v>
      </c>
      <c r="C237" s="1" t="s">
        <v>486</v>
      </c>
      <c r="D237">
        <v>250003</v>
      </c>
      <c r="E237" s="2" t="s">
        <v>13</v>
      </c>
      <c r="F237" s="4">
        <v>1</v>
      </c>
      <c r="J237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38" spans="1:10" x14ac:dyDescent="0.25">
      <c r="A238" s="1" t="s">
        <v>487</v>
      </c>
      <c r="B238" s="1" t="s">
        <v>488</v>
      </c>
      <c r="C238" s="1" t="s">
        <v>489</v>
      </c>
      <c r="D238">
        <v>150200</v>
      </c>
      <c r="E238" s="2" t="s">
        <v>16</v>
      </c>
      <c r="F238" s="4">
        <v>1</v>
      </c>
      <c r="J238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39" spans="1:10" x14ac:dyDescent="0.25">
      <c r="A239" s="1" t="s">
        <v>487</v>
      </c>
      <c r="B239" s="1" t="s">
        <v>490</v>
      </c>
      <c r="C239" s="1" t="s">
        <v>491</v>
      </c>
      <c r="D239">
        <v>150201</v>
      </c>
      <c r="E239" s="2" t="s">
        <v>13</v>
      </c>
      <c r="F239" s="4">
        <v>1</v>
      </c>
      <c r="J239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40" spans="1:10" x14ac:dyDescent="0.25">
      <c r="A240" s="1" t="s">
        <v>487</v>
      </c>
      <c r="B240" s="1" t="s">
        <v>492</v>
      </c>
      <c r="C240" s="1" t="s">
        <v>493</v>
      </c>
      <c r="D240">
        <v>150202</v>
      </c>
      <c r="E240" s="2" t="s">
        <v>13</v>
      </c>
      <c r="F240" s="4">
        <v>1</v>
      </c>
      <c r="J240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41" spans="1:10" x14ac:dyDescent="0.25">
      <c r="A241" s="1" t="s">
        <v>487</v>
      </c>
      <c r="B241" s="1" t="s">
        <v>494</v>
      </c>
      <c r="C241" s="1" t="s">
        <v>495</v>
      </c>
      <c r="D241">
        <v>150203</v>
      </c>
      <c r="E241" s="2" t="s">
        <v>13</v>
      </c>
      <c r="F241" s="4">
        <v>1</v>
      </c>
      <c r="J241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42" spans="1:10" x14ac:dyDescent="0.25">
      <c r="A242" s="1" t="s">
        <v>487</v>
      </c>
      <c r="B242" s="1" t="s">
        <v>496</v>
      </c>
      <c r="C242" s="1" t="s">
        <v>497</v>
      </c>
      <c r="D242">
        <v>150204</v>
      </c>
      <c r="E242" s="2" t="s">
        <v>13</v>
      </c>
      <c r="F242" s="4">
        <v>1</v>
      </c>
      <c r="J242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43" spans="1:10" x14ac:dyDescent="0.25">
      <c r="A243" s="1" t="s">
        <v>487</v>
      </c>
      <c r="B243" s="1" t="s">
        <v>498</v>
      </c>
      <c r="C243" s="1" t="s">
        <v>499</v>
      </c>
      <c r="D243">
        <v>150205</v>
      </c>
      <c r="E243" s="2" t="s">
        <v>13</v>
      </c>
      <c r="F243" s="4">
        <v>1</v>
      </c>
      <c r="J243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44" spans="1:10" x14ac:dyDescent="0.25">
      <c r="A244" s="1" t="s">
        <v>487</v>
      </c>
      <c r="B244" s="1" t="s">
        <v>500</v>
      </c>
      <c r="C244" s="1" t="s">
        <v>501</v>
      </c>
      <c r="D244">
        <v>150206</v>
      </c>
      <c r="E244" s="2" t="s">
        <v>13</v>
      </c>
      <c r="F244" s="4">
        <v>1</v>
      </c>
      <c r="J244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45" spans="1:10" x14ac:dyDescent="0.25">
      <c r="A245" s="1" t="s">
        <v>487</v>
      </c>
      <c r="B245" s="1" t="s">
        <v>502</v>
      </c>
      <c r="C245" s="1" t="s">
        <v>503</v>
      </c>
      <c r="D245">
        <v>150207</v>
      </c>
      <c r="E245" s="2" t="s">
        <v>13</v>
      </c>
      <c r="F245" s="4">
        <v>1</v>
      </c>
      <c r="J245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46" spans="1:10" x14ac:dyDescent="0.25">
      <c r="A246" s="1" t="s">
        <v>487</v>
      </c>
      <c r="B246" s="1" t="s">
        <v>504</v>
      </c>
      <c r="C246" s="1" t="s">
        <v>505</v>
      </c>
      <c r="D246">
        <v>150208</v>
      </c>
      <c r="E246" s="2" t="s">
        <v>13</v>
      </c>
      <c r="F246" s="4">
        <v>1</v>
      </c>
      <c r="J246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47" spans="1:10" x14ac:dyDescent="0.25">
      <c r="A247" s="1" t="s">
        <v>487</v>
      </c>
      <c r="B247" s="1" t="s">
        <v>506</v>
      </c>
      <c r="C247" s="1" t="s">
        <v>507</v>
      </c>
      <c r="D247">
        <v>150209</v>
      </c>
      <c r="E247" s="2" t="s">
        <v>13</v>
      </c>
      <c r="F247" s="4">
        <v>1</v>
      </c>
      <c r="J247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48" spans="1:10" x14ac:dyDescent="0.25">
      <c r="A248" s="1" t="s">
        <v>508</v>
      </c>
      <c r="B248" s="1" t="s">
        <v>509</v>
      </c>
      <c r="C248" s="1" t="s">
        <v>510</v>
      </c>
      <c r="D248">
        <v>70101</v>
      </c>
      <c r="E248" s="2" t="s">
        <v>16</v>
      </c>
      <c r="F248" s="4">
        <v>1</v>
      </c>
      <c r="J248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  <row r="249" spans="1:10" x14ac:dyDescent="0.25">
      <c r="A249" s="1" t="s">
        <v>508</v>
      </c>
      <c r="B249" s="1" t="s">
        <v>511</v>
      </c>
      <c r="C249" s="1" t="s">
        <v>512</v>
      </c>
      <c r="D249">
        <v>70102</v>
      </c>
      <c r="E249" s="2" t="s">
        <v>13</v>
      </c>
      <c r="F249" s="4">
        <v>1</v>
      </c>
      <c r="J249" s="3" t="str">
        <f>IF(AND(Tabla1152627282930[[#This Row],[Valor logrado]]&gt;=Tabla1152627282930[[#This Row],[Meta]],Tabla1152627282930[[#This Row],[Valor logrado]]&gt;0,Tabla1152627282930[[#This Row],[Meta]]&gt;0),"Sí","No")</f>
        <v>No</v>
      </c>
    </row>
  </sheetData>
  <pageMargins left="0.7" right="0.7" top="0.75" bottom="0.75" header="0.3" footer="0.3"/>
  <tableParts count="1">
    <tablePart r:id="rId1"/>
  </tablePart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FAB371-D1AF-4D0A-AD11-B9D80A4436E4}">
  <sheetPr codeName="Hoja30">
    <tabColor theme="9" tint="-0.249977111117893"/>
  </sheetPr>
  <dimension ref="A1:J249"/>
  <sheetViews>
    <sheetView workbookViewId="0"/>
  </sheetViews>
  <sheetFormatPr baseColWidth="10" defaultColWidth="11.42578125" defaultRowHeight="15" x14ac:dyDescent="0.25"/>
  <cols>
    <col min="1" max="1" width="21.7109375" bestFit="1" customWidth="1"/>
    <col min="2" max="2" width="74.85546875" customWidth="1"/>
    <col min="3" max="3" width="36.28515625" customWidth="1"/>
    <col min="4" max="4" width="25.140625" customWidth="1"/>
    <col min="5" max="5" width="17.7109375" bestFit="1" customWidth="1"/>
    <col min="6" max="6" width="14.7109375" style="4" customWidth="1"/>
    <col min="7" max="7" width="13.28515625" style="3" customWidth="1"/>
    <col min="8" max="8" width="15.28515625" style="3" customWidth="1"/>
    <col min="9" max="9" width="15" style="4" customWidth="1"/>
    <col min="10" max="10" width="15.85546875" style="3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4" t="s">
        <v>5</v>
      </c>
      <c r="G1" s="3" t="s">
        <v>6</v>
      </c>
      <c r="H1" s="3" t="s">
        <v>7</v>
      </c>
      <c r="I1" s="4" t="s">
        <v>8</v>
      </c>
      <c r="J1" s="3" t="s">
        <v>9</v>
      </c>
    </row>
    <row r="2" spans="1:10" x14ac:dyDescent="0.25">
      <c r="A2" s="1" t="s">
        <v>10</v>
      </c>
      <c r="B2" s="1" t="s">
        <v>11</v>
      </c>
      <c r="C2" s="1" t="s">
        <v>12</v>
      </c>
      <c r="D2">
        <v>150102</v>
      </c>
      <c r="E2" s="2" t="s">
        <v>13</v>
      </c>
      <c r="F2" s="4">
        <v>0.95</v>
      </c>
      <c r="J2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3" spans="1:10" x14ac:dyDescent="0.25">
      <c r="A3" s="1" t="s">
        <v>10</v>
      </c>
      <c r="B3" s="1" t="s">
        <v>14</v>
      </c>
      <c r="C3" s="1" t="s">
        <v>15</v>
      </c>
      <c r="D3">
        <v>150101</v>
      </c>
      <c r="E3" s="2" t="s">
        <v>16</v>
      </c>
      <c r="F3" s="4">
        <v>0.95</v>
      </c>
      <c r="J3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4" spans="1:10" x14ac:dyDescent="0.25">
      <c r="A4" s="1" t="s">
        <v>10</v>
      </c>
      <c r="B4" s="1" t="s">
        <v>18</v>
      </c>
      <c r="C4" s="1" t="s">
        <v>19</v>
      </c>
      <c r="D4">
        <v>150103</v>
      </c>
      <c r="E4" s="2" t="s">
        <v>13</v>
      </c>
      <c r="F4" s="4">
        <v>0.95</v>
      </c>
      <c r="J4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5" spans="1:10" x14ac:dyDescent="0.25">
      <c r="A5" s="1" t="s">
        <v>10</v>
      </c>
      <c r="B5" s="1" t="s">
        <v>20</v>
      </c>
      <c r="C5" s="1" t="s">
        <v>21</v>
      </c>
      <c r="D5">
        <v>150104</v>
      </c>
      <c r="E5" s="2" t="s">
        <v>13</v>
      </c>
      <c r="F5" s="4">
        <v>0.95</v>
      </c>
      <c r="J5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6" spans="1:10" x14ac:dyDescent="0.25">
      <c r="A6" s="1" t="s">
        <v>10</v>
      </c>
      <c r="B6" s="1" t="s">
        <v>22</v>
      </c>
      <c r="C6" s="1" t="s">
        <v>23</v>
      </c>
      <c r="D6">
        <v>150105</v>
      </c>
      <c r="E6" s="2" t="s">
        <v>13</v>
      </c>
      <c r="F6" s="4">
        <v>0.95</v>
      </c>
      <c r="J6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7" spans="1:10" x14ac:dyDescent="0.25">
      <c r="A7" s="1" t="s">
        <v>10</v>
      </c>
      <c r="B7" s="1" t="s">
        <v>24</v>
      </c>
      <c r="C7" s="1" t="s">
        <v>25</v>
      </c>
      <c r="D7">
        <v>150106</v>
      </c>
      <c r="E7" s="2" t="s">
        <v>13</v>
      </c>
      <c r="F7" s="4">
        <v>0.95</v>
      </c>
      <c r="J7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8" spans="1:10" x14ac:dyDescent="0.25">
      <c r="A8" s="1" t="s">
        <v>10</v>
      </c>
      <c r="B8" s="1" t="s">
        <v>26</v>
      </c>
      <c r="C8" s="1" t="s">
        <v>27</v>
      </c>
      <c r="D8">
        <v>150107</v>
      </c>
      <c r="E8" s="2" t="s">
        <v>13</v>
      </c>
      <c r="F8" s="4">
        <v>0.95</v>
      </c>
      <c r="J8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9" spans="1:10" x14ac:dyDescent="0.25">
      <c r="A9" s="1" t="s">
        <v>10</v>
      </c>
      <c r="B9" s="1" t="s">
        <v>28</v>
      </c>
      <c r="C9" s="1" t="s">
        <v>29</v>
      </c>
      <c r="D9">
        <v>150108</v>
      </c>
      <c r="E9" s="2" t="s">
        <v>13</v>
      </c>
      <c r="F9" s="4">
        <v>0.95</v>
      </c>
      <c r="J9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0" spans="1:10" x14ac:dyDescent="0.25">
      <c r="A10" s="1" t="s">
        <v>30</v>
      </c>
      <c r="B10" s="1" t="s">
        <v>31</v>
      </c>
      <c r="C10" s="1" t="s">
        <v>32</v>
      </c>
      <c r="D10">
        <v>10003</v>
      </c>
      <c r="E10" s="2" t="s">
        <v>33</v>
      </c>
      <c r="F10" s="4">
        <v>0.95</v>
      </c>
      <c r="J10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1" spans="1:10" x14ac:dyDescent="0.25">
      <c r="A11" s="1" t="s">
        <v>30</v>
      </c>
      <c r="B11" s="1" t="s">
        <v>31</v>
      </c>
      <c r="C11" s="1" t="s">
        <v>34</v>
      </c>
      <c r="D11">
        <v>10001</v>
      </c>
      <c r="E11" s="2" t="s">
        <v>33</v>
      </c>
      <c r="F11" s="4">
        <v>0.75</v>
      </c>
      <c r="J11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2" spans="1:10" x14ac:dyDescent="0.25">
      <c r="A12" s="1" t="s">
        <v>30</v>
      </c>
      <c r="B12" s="1" t="s">
        <v>31</v>
      </c>
      <c r="C12" s="1" t="s">
        <v>35</v>
      </c>
      <c r="D12">
        <v>10000</v>
      </c>
      <c r="E12" s="2" t="s">
        <v>16</v>
      </c>
      <c r="F12" s="4">
        <v>0.75</v>
      </c>
      <c r="J12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3" spans="1:10" x14ac:dyDescent="0.25">
      <c r="A13" s="1" t="s">
        <v>30</v>
      </c>
      <c r="B13" s="1" t="s">
        <v>31</v>
      </c>
      <c r="C13" s="1" t="s">
        <v>36</v>
      </c>
      <c r="D13">
        <v>10005</v>
      </c>
      <c r="E13" s="2" t="s">
        <v>33</v>
      </c>
      <c r="F13" s="4">
        <v>0.75</v>
      </c>
      <c r="J13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4" spans="1:10" x14ac:dyDescent="0.25">
      <c r="A14" s="1" t="s">
        <v>30</v>
      </c>
      <c r="B14" s="1" t="s">
        <v>31</v>
      </c>
      <c r="C14" s="1" t="s">
        <v>37</v>
      </c>
      <c r="D14">
        <v>10006</v>
      </c>
      <c r="E14" s="2" t="s">
        <v>33</v>
      </c>
      <c r="F14" s="4">
        <v>0.85</v>
      </c>
      <c r="J14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5" spans="1:10" x14ac:dyDescent="0.25">
      <c r="A15" s="1" t="s">
        <v>30</v>
      </c>
      <c r="B15" s="1" t="s">
        <v>38</v>
      </c>
      <c r="C15" s="1" t="s">
        <v>39</v>
      </c>
      <c r="D15">
        <v>10007</v>
      </c>
      <c r="E15" s="2" t="s">
        <v>13</v>
      </c>
      <c r="F15" s="4">
        <v>0.75</v>
      </c>
      <c r="J15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6" spans="1:10" x14ac:dyDescent="0.25">
      <c r="A16" s="1" t="s">
        <v>30</v>
      </c>
      <c r="B16" s="1" t="s">
        <v>40</v>
      </c>
      <c r="C16" s="1" t="s">
        <v>41</v>
      </c>
      <c r="D16">
        <v>10004</v>
      </c>
      <c r="E16" s="2" t="s">
        <v>13</v>
      </c>
      <c r="F16" s="4">
        <v>0.85</v>
      </c>
      <c r="J16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7" spans="1:10" x14ac:dyDescent="0.25">
      <c r="A17" s="1" t="s">
        <v>30</v>
      </c>
      <c r="B17" s="1" t="s">
        <v>42</v>
      </c>
      <c r="C17" s="1" t="s">
        <v>43</v>
      </c>
      <c r="D17">
        <v>10002</v>
      </c>
      <c r="E17" s="2" t="s">
        <v>13</v>
      </c>
      <c r="F17" s="4">
        <v>0.75</v>
      </c>
      <c r="J17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8" spans="1:10" x14ac:dyDescent="0.25">
      <c r="A18" s="1" t="s">
        <v>30</v>
      </c>
      <c r="B18" s="1" t="s">
        <v>42</v>
      </c>
      <c r="C18" s="1" t="s">
        <v>44</v>
      </c>
      <c r="D18">
        <v>10009</v>
      </c>
      <c r="E18" s="2" t="s">
        <v>33</v>
      </c>
      <c r="F18" s="4">
        <v>0.85</v>
      </c>
      <c r="J18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9" spans="1:10" x14ac:dyDescent="0.25">
      <c r="A19" s="1" t="s">
        <v>45</v>
      </c>
      <c r="B19" s="1" t="s">
        <v>46</v>
      </c>
      <c r="C19" s="1" t="s">
        <v>47</v>
      </c>
      <c r="D19">
        <v>20000</v>
      </c>
      <c r="E19" s="2" t="s">
        <v>16</v>
      </c>
      <c r="F19" s="4">
        <v>0.75</v>
      </c>
      <c r="J19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0" spans="1:10" x14ac:dyDescent="0.25">
      <c r="A20" s="1" t="s">
        <v>45</v>
      </c>
      <c r="B20" s="1" t="s">
        <v>48</v>
      </c>
      <c r="C20" s="1" t="s">
        <v>49</v>
      </c>
      <c r="D20">
        <v>20018</v>
      </c>
      <c r="E20" s="2" t="s">
        <v>13</v>
      </c>
      <c r="F20" s="4">
        <v>0.95</v>
      </c>
      <c r="J20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1" spans="1:10" x14ac:dyDescent="0.25">
      <c r="A21" s="1" t="s">
        <v>45</v>
      </c>
      <c r="B21" s="1" t="s">
        <v>50</v>
      </c>
      <c r="C21" s="1" t="s">
        <v>51</v>
      </c>
      <c r="D21">
        <v>20012</v>
      </c>
      <c r="E21" s="2" t="s">
        <v>13</v>
      </c>
      <c r="F21" s="4">
        <v>0.75</v>
      </c>
      <c r="J21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2" spans="1:10" x14ac:dyDescent="0.25">
      <c r="A22" s="1" t="s">
        <v>45</v>
      </c>
      <c r="B22" s="1" t="s">
        <v>52</v>
      </c>
      <c r="C22" s="1" t="s">
        <v>53</v>
      </c>
      <c r="D22">
        <v>20011</v>
      </c>
      <c r="E22" s="2" t="s">
        <v>13</v>
      </c>
      <c r="F22" s="4">
        <v>0.95</v>
      </c>
      <c r="J22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3" spans="1:10" x14ac:dyDescent="0.25">
      <c r="A23" s="1" t="s">
        <v>45</v>
      </c>
      <c r="B23" s="1" t="s">
        <v>54</v>
      </c>
      <c r="C23" s="1" t="s">
        <v>55</v>
      </c>
      <c r="D23">
        <v>20002</v>
      </c>
      <c r="E23" s="2" t="s">
        <v>13</v>
      </c>
      <c r="F23" s="4">
        <v>0.85</v>
      </c>
      <c r="J23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4" spans="1:10" x14ac:dyDescent="0.25">
      <c r="A24" s="1" t="s">
        <v>45</v>
      </c>
      <c r="B24" s="1" t="s">
        <v>56</v>
      </c>
      <c r="C24" s="1" t="s">
        <v>57</v>
      </c>
      <c r="D24">
        <v>20016</v>
      </c>
      <c r="E24" s="2" t="s">
        <v>13</v>
      </c>
      <c r="F24" s="4">
        <v>0.85</v>
      </c>
      <c r="J24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5" spans="1:10" x14ac:dyDescent="0.25">
      <c r="A25" s="1" t="s">
        <v>45</v>
      </c>
      <c r="B25" s="1" t="s">
        <v>58</v>
      </c>
      <c r="C25" s="1" t="s">
        <v>59</v>
      </c>
      <c r="D25">
        <v>20019</v>
      </c>
      <c r="E25" s="2" t="s">
        <v>13</v>
      </c>
      <c r="F25" s="4">
        <v>0.75</v>
      </c>
      <c r="J25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6" spans="1:10" x14ac:dyDescent="0.25">
      <c r="A26" s="1" t="s">
        <v>45</v>
      </c>
      <c r="B26" s="1" t="s">
        <v>60</v>
      </c>
      <c r="C26" s="1" t="s">
        <v>61</v>
      </c>
      <c r="D26">
        <v>20007</v>
      </c>
      <c r="E26" s="2" t="s">
        <v>13</v>
      </c>
      <c r="F26" s="4">
        <v>0.85</v>
      </c>
      <c r="J26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7" spans="1:10" x14ac:dyDescent="0.25">
      <c r="A27" s="1" t="s">
        <v>45</v>
      </c>
      <c r="B27" s="1" t="s">
        <v>62</v>
      </c>
      <c r="C27" s="1" t="s">
        <v>63</v>
      </c>
      <c r="D27">
        <v>20010</v>
      </c>
      <c r="E27" s="2" t="s">
        <v>13</v>
      </c>
      <c r="F27" s="4">
        <v>0.85</v>
      </c>
      <c r="J27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8" spans="1:10" x14ac:dyDescent="0.25">
      <c r="A28" s="1" t="s">
        <v>45</v>
      </c>
      <c r="B28" s="1" t="s">
        <v>64</v>
      </c>
      <c r="C28" s="1" t="s">
        <v>65</v>
      </c>
      <c r="D28">
        <v>20015</v>
      </c>
      <c r="E28" s="2" t="s">
        <v>13</v>
      </c>
      <c r="F28" s="4">
        <v>0.85</v>
      </c>
      <c r="J28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9" spans="1:10" x14ac:dyDescent="0.25">
      <c r="A29" s="1" t="s">
        <v>45</v>
      </c>
      <c r="B29" s="1" t="s">
        <v>66</v>
      </c>
      <c r="C29" s="1" t="s">
        <v>67</v>
      </c>
      <c r="D29">
        <v>20008</v>
      </c>
      <c r="E29" s="2" t="s">
        <v>13</v>
      </c>
      <c r="F29" s="4">
        <v>0.75</v>
      </c>
      <c r="J29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30" spans="1:10" x14ac:dyDescent="0.25">
      <c r="A30" s="1" t="s">
        <v>45</v>
      </c>
      <c r="B30" s="1" t="s">
        <v>68</v>
      </c>
      <c r="C30" s="1" t="s">
        <v>69</v>
      </c>
      <c r="D30">
        <v>20001</v>
      </c>
      <c r="E30" s="2" t="s">
        <v>13</v>
      </c>
      <c r="F30" s="4">
        <v>0.95</v>
      </c>
      <c r="J30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31" spans="1:10" x14ac:dyDescent="0.25">
      <c r="A31" s="1" t="s">
        <v>45</v>
      </c>
      <c r="B31" s="1" t="s">
        <v>70</v>
      </c>
      <c r="C31" s="1" t="s">
        <v>71</v>
      </c>
      <c r="D31">
        <v>20003</v>
      </c>
      <c r="E31" s="2" t="s">
        <v>13</v>
      </c>
      <c r="F31" s="4">
        <v>0.85</v>
      </c>
      <c r="J31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32" spans="1:10" x14ac:dyDescent="0.25">
      <c r="A32" s="1" t="s">
        <v>45</v>
      </c>
      <c r="B32" s="1" t="s">
        <v>72</v>
      </c>
      <c r="C32" s="1" t="s">
        <v>73</v>
      </c>
      <c r="D32">
        <v>20005</v>
      </c>
      <c r="E32" s="2" t="s">
        <v>13</v>
      </c>
      <c r="F32" s="4">
        <v>0.95</v>
      </c>
      <c r="J32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33" spans="1:10" x14ac:dyDescent="0.25">
      <c r="A33" s="1" t="s">
        <v>45</v>
      </c>
      <c r="B33" s="1" t="s">
        <v>74</v>
      </c>
      <c r="C33" s="1" t="s">
        <v>75</v>
      </c>
      <c r="D33">
        <v>20004</v>
      </c>
      <c r="E33" s="2" t="s">
        <v>13</v>
      </c>
      <c r="F33" s="4">
        <v>0.95</v>
      </c>
      <c r="J33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34" spans="1:10" x14ac:dyDescent="0.25">
      <c r="A34" s="1" t="s">
        <v>45</v>
      </c>
      <c r="B34" s="1" t="s">
        <v>76</v>
      </c>
      <c r="C34" s="1" t="s">
        <v>77</v>
      </c>
      <c r="D34">
        <v>20006</v>
      </c>
      <c r="E34" s="2" t="s">
        <v>13</v>
      </c>
      <c r="F34" s="4">
        <v>0.95</v>
      </c>
      <c r="J34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35" spans="1:10" x14ac:dyDescent="0.25">
      <c r="A35" s="1" t="s">
        <v>45</v>
      </c>
      <c r="B35" s="1" t="s">
        <v>78</v>
      </c>
      <c r="C35" s="1" t="s">
        <v>79</v>
      </c>
      <c r="D35">
        <v>20013</v>
      </c>
      <c r="E35" s="2" t="s">
        <v>13</v>
      </c>
      <c r="F35" s="4">
        <v>0.75</v>
      </c>
      <c r="J35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36" spans="1:10" x14ac:dyDescent="0.25">
      <c r="A36" s="1" t="s">
        <v>45</v>
      </c>
      <c r="B36" s="1" t="s">
        <v>80</v>
      </c>
      <c r="C36" s="1" t="s">
        <v>81</v>
      </c>
      <c r="D36">
        <v>20014</v>
      </c>
      <c r="E36" s="2" t="s">
        <v>13</v>
      </c>
      <c r="F36" s="4">
        <v>0.85</v>
      </c>
      <c r="J36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37" spans="1:10" x14ac:dyDescent="0.25">
      <c r="A37" s="1" t="s">
        <v>45</v>
      </c>
      <c r="B37" s="1" t="s">
        <v>82</v>
      </c>
      <c r="C37" s="1" t="s">
        <v>83</v>
      </c>
      <c r="D37">
        <v>20017</v>
      </c>
      <c r="E37" s="2" t="s">
        <v>13</v>
      </c>
      <c r="F37" s="4">
        <v>0.95</v>
      </c>
      <c r="J37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38" spans="1:10" x14ac:dyDescent="0.25">
      <c r="A38" s="1" t="s">
        <v>45</v>
      </c>
      <c r="B38" s="1" t="s">
        <v>84</v>
      </c>
      <c r="C38" s="1" t="s">
        <v>85</v>
      </c>
      <c r="D38">
        <v>20020</v>
      </c>
      <c r="E38" s="2" t="s">
        <v>13</v>
      </c>
      <c r="F38" s="4">
        <v>0.85</v>
      </c>
      <c r="J38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39" spans="1:10" x14ac:dyDescent="0.25">
      <c r="A39" s="1" t="s">
        <v>45</v>
      </c>
      <c r="B39" s="1" t="s">
        <v>86</v>
      </c>
      <c r="C39" s="1" t="s">
        <v>87</v>
      </c>
      <c r="D39">
        <v>20009</v>
      </c>
      <c r="E39" s="2" t="s">
        <v>13</v>
      </c>
      <c r="F39" s="4">
        <v>0.85</v>
      </c>
      <c r="J39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40" spans="1:10" x14ac:dyDescent="0.25">
      <c r="A40" s="1" t="s">
        <v>88</v>
      </c>
      <c r="B40" s="1" t="s">
        <v>89</v>
      </c>
      <c r="C40" s="1" t="s">
        <v>90</v>
      </c>
      <c r="D40">
        <v>30000</v>
      </c>
      <c r="E40" s="2" t="s">
        <v>91</v>
      </c>
      <c r="F40" s="4">
        <v>0.75</v>
      </c>
      <c r="J40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41" spans="1:10" x14ac:dyDescent="0.25">
      <c r="A41" s="1" t="s">
        <v>88</v>
      </c>
      <c r="B41" s="1" t="s">
        <v>92</v>
      </c>
      <c r="C41" s="1" t="s">
        <v>93</v>
      </c>
      <c r="D41">
        <v>30002</v>
      </c>
      <c r="E41" s="2" t="s">
        <v>13</v>
      </c>
      <c r="F41" s="4">
        <v>0.95</v>
      </c>
      <c r="J41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42" spans="1:10" x14ac:dyDescent="0.25">
      <c r="A42" s="1" t="s">
        <v>88</v>
      </c>
      <c r="B42" s="1" t="s">
        <v>94</v>
      </c>
      <c r="C42" s="1" t="s">
        <v>95</v>
      </c>
      <c r="D42">
        <v>30005</v>
      </c>
      <c r="E42" s="2" t="s">
        <v>13</v>
      </c>
      <c r="F42" s="4">
        <v>0.75</v>
      </c>
      <c r="J42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43" spans="1:10" x14ac:dyDescent="0.25">
      <c r="A43" s="1" t="s">
        <v>88</v>
      </c>
      <c r="B43" s="1" t="s">
        <v>96</v>
      </c>
      <c r="C43" s="1" t="s">
        <v>97</v>
      </c>
      <c r="D43">
        <v>30006</v>
      </c>
      <c r="E43" s="2" t="s">
        <v>13</v>
      </c>
      <c r="F43" s="4">
        <v>0.85</v>
      </c>
      <c r="J43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44" spans="1:10" x14ac:dyDescent="0.25">
      <c r="A44" s="1" t="s">
        <v>88</v>
      </c>
      <c r="B44" s="1" t="s">
        <v>98</v>
      </c>
      <c r="C44" s="1" t="s">
        <v>99</v>
      </c>
      <c r="D44">
        <v>30007</v>
      </c>
      <c r="E44" s="2" t="s">
        <v>13</v>
      </c>
      <c r="F44" s="4">
        <v>0.85</v>
      </c>
      <c r="J44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45" spans="1:10" x14ac:dyDescent="0.25">
      <c r="A45" s="1" t="s">
        <v>88</v>
      </c>
      <c r="B45" s="1" t="s">
        <v>100</v>
      </c>
      <c r="C45" s="1" t="s">
        <v>101</v>
      </c>
      <c r="D45">
        <v>30008</v>
      </c>
      <c r="E45" s="2" t="s">
        <v>13</v>
      </c>
      <c r="F45" s="4">
        <v>0.75</v>
      </c>
      <c r="J45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46" spans="1:10" x14ac:dyDescent="0.25">
      <c r="A46" s="1" t="s">
        <v>88</v>
      </c>
      <c r="B46" s="1" t="s">
        <v>102</v>
      </c>
      <c r="C46" s="1" t="s">
        <v>103</v>
      </c>
      <c r="D46">
        <v>30004</v>
      </c>
      <c r="E46" s="2" t="s">
        <v>13</v>
      </c>
      <c r="F46" s="4">
        <v>0.85</v>
      </c>
      <c r="J46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47" spans="1:10" x14ac:dyDescent="0.25">
      <c r="A47" s="1" t="s">
        <v>88</v>
      </c>
      <c r="B47" s="1" t="s">
        <v>104</v>
      </c>
      <c r="C47" s="1" t="s">
        <v>105</v>
      </c>
      <c r="D47">
        <v>30001</v>
      </c>
      <c r="E47" s="2" t="s">
        <v>13</v>
      </c>
      <c r="F47" s="4">
        <v>0.95</v>
      </c>
      <c r="J47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48" spans="1:10" x14ac:dyDescent="0.25">
      <c r="A48" s="1" t="s">
        <v>88</v>
      </c>
      <c r="B48" s="1" t="s">
        <v>106</v>
      </c>
      <c r="C48" s="1" t="s">
        <v>107</v>
      </c>
      <c r="D48">
        <v>30003</v>
      </c>
      <c r="E48" s="2" t="s">
        <v>13</v>
      </c>
      <c r="F48" s="4">
        <v>0.95</v>
      </c>
      <c r="J48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49" spans="1:10" x14ac:dyDescent="0.25">
      <c r="A49" s="1" t="s">
        <v>108</v>
      </c>
      <c r="B49" s="1" t="s">
        <v>109</v>
      </c>
      <c r="C49" s="1" t="s">
        <v>110</v>
      </c>
      <c r="D49">
        <v>40000</v>
      </c>
      <c r="E49" s="2" t="s">
        <v>91</v>
      </c>
      <c r="F49" s="4">
        <v>0.75</v>
      </c>
      <c r="J49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50" spans="1:10" x14ac:dyDescent="0.25">
      <c r="A50" s="1" t="s">
        <v>108</v>
      </c>
      <c r="B50" s="1" t="s">
        <v>111</v>
      </c>
      <c r="C50" s="1" t="s">
        <v>112</v>
      </c>
      <c r="D50">
        <v>40001</v>
      </c>
      <c r="E50" s="2" t="s">
        <v>13</v>
      </c>
      <c r="F50" s="4">
        <v>0.95</v>
      </c>
      <c r="J50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51" spans="1:10" x14ac:dyDescent="0.25">
      <c r="A51" s="1" t="s">
        <v>108</v>
      </c>
      <c r="B51" s="1" t="s">
        <v>113</v>
      </c>
      <c r="C51" s="1" t="s">
        <v>114</v>
      </c>
      <c r="D51">
        <v>40002</v>
      </c>
      <c r="E51" s="2" t="s">
        <v>13</v>
      </c>
      <c r="F51" s="4">
        <v>0.95</v>
      </c>
      <c r="J51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52" spans="1:10" x14ac:dyDescent="0.25">
      <c r="A52" s="1" t="s">
        <v>108</v>
      </c>
      <c r="B52" s="1" t="s">
        <v>115</v>
      </c>
      <c r="C52" s="1" t="s">
        <v>116</v>
      </c>
      <c r="D52">
        <v>40003</v>
      </c>
      <c r="E52" s="2" t="s">
        <v>13</v>
      </c>
      <c r="F52" s="4">
        <v>0.95</v>
      </c>
      <c r="J52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53" spans="1:10" x14ac:dyDescent="0.25">
      <c r="A53" s="1" t="s">
        <v>108</v>
      </c>
      <c r="B53" s="1" t="s">
        <v>117</v>
      </c>
      <c r="C53" s="1" t="s">
        <v>118</v>
      </c>
      <c r="D53">
        <v>40004</v>
      </c>
      <c r="E53" s="2" t="s">
        <v>13</v>
      </c>
      <c r="F53" s="4">
        <v>0.95</v>
      </c>
      <c r="J53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54" spans="1:10" x14ac:dyDescent="0.25">
      <c r="A54" s="1" t="s">
        <v>108</v>
      </c>
      <c r="B54" s="1" t="s">
        <v>119</v>
      </c>
      <c r="C54" s="1" t="s">
        <v>120</v>
      </c>
      <c r="D54">
        <v>40005</v>
      </c>
      <c r="E54" s="2" t="s">
        <v>13</v>
      </c>
      <c r="F54" s="4">
        <v>0.75</v>
      </c>
      <c r="J54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55" spans="1:10" x14ac:dyDescent="0.25">
      <c r="A55" s="1" t="s">
        <v>108</v>
      </c>
      <c r="B55" s="1" t="s">
        <v>121</v>
      </c>
      <c r="C55" s="1" t="s">
        <v>122</v>
      </c>
      <c r="D55">
        <v>40007</v>
      </c>
      <c r="E55" s="2" t="s">
        <v>13</v>
      </c>
      <c r="F55" s="4">
        <v>0.95</v>
      </c>
      <c r="J55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56" spans="1:10" x14ac:dyDescent="0.25">
      <c r="A56" s="1" t="s">
        <v>108</v>
      </c>
      <c r="B56" s="1" t="s">
        <v>123</v>
      </c>
      <c r="C56" s="1" t="s">
        <v>124</v>
      </c>
      <c r="D56">
        <v>40008</v>
      </c>
      <c r="E56" s="2" t="s">
        <v>13</v>
      </c>
      <c r="F56" s="4">
        <v>0.95</v>
      </c>
      <c r="J56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57" spans="1:10" x14ac:dyDescent="0.25">
      <c r="A57" s="1" t="s">
        <v>108</v>
      </c>
      <c r="B57" s="1" t="s">
        <v>125</v>
      </c>
      <c r="C57" s="1" t="s">
        <v>126</v>
      </c>
      <c r="D57">
        <v>40009</v>
      </c>
      <c r="E57" s="2" t="s">
        <v>13</v>
      </c>
      <c r="F57" s="4">
        <v>0.75</v>
      </c>
      <c r="J57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58" spans="1:10" x14ac:dyDescent="0.25">
      <c r="A58" s="1" t="s">
        <v>108</v>
      </c>
      <c r="B58" s="1" t="s">
        <v>127</v>
      </c>
      <c r="C58" s="1" t="s">
        <v>128</v>
      </c>
      <c r="D58">
        <v>40006</v>
      </c>
      <c r="E58" s="2" t="s">
        <v>13</v>
      </c>
      <c r="F58" s="4">
        <v>0.75</v>
      </c>
      <c r="J58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59" spans="1:10" x14ac:dyDescent="0.25">
      <c r="A59" s="1" t="s">
        <v>108</v>
      </c>
      <c r="B59" s="1" t="s">
        <v>129</v>
      </c>
      <c r="C59" s="1" t="s">
        <v>130</v>
      </c>
      <c r="D59">
        <v>40010</v>
      </c>
      <c r="E59" s="2" t="s">
        <v>13</v>
      </c>
      <c r="F59" s="4">
        <v>0.95</v>
      </c>
      <c r="J59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60" spans="1:10" x14ac:dyDescent="0.25">
      <c r="A60" s="1" t="s">
        <v>131</v>
      </c>
      <c r="B60" s="1" t="s">
        <v>132</v>
      </c>
      <c r="C60" s="1" t="s">
        <v>133</v>
      </c>
      <c r="D60">
        <v>50000</v>
      </c>
      <c r="E60" s="2" t="s">
        <v>16</v>
      </c>
      <c r="F60" s="4">
        <v>0.85</v>
      </c>
      <c r="J60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61" spans="1:10" x14ac:dyDescent="0.25">
      <c r="A61" s="1" t="s">
        <v>131</v>
      </c>
      <c r="B61" s="1" t="s">
        <v>134</v>
      </c>
      <c r="C61" s="1" t="s">
        <v>135</v>
      </c>
      <c r="D61">
        <v>50002</v>
      </c>
      <c r="E61" s="2" t="s">
        <v>13</v>
      </c>
      <c r="F61" s="4">
        <v>0.85</v>
      </c>
      <c r="J61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62" spans="1:10" x14ac:dyDescent="0.25">
      <c r="A62" s="1" t="s">
        <v>131</v>
      </c>
      <c r="B62" s="1" t="s">
        <v>136</v>
      </c>
      <c r="C62" s="1" t="s">
        <v>137</v>
      </c>
      <c r="D62">
        <v>50006</v>
      </c>
      <c r="E62" s="2" t="s">
        <v>13</v>
      </c>
      <c r="F62" s="4">
        <v>0.85</v>
      </c>
      <c r="J62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63" spans="1:10" x14ac:dyDescent="0.25">
      <c r="A63" s="1" t="s">
        <v>131</v>
      </c>
      <c r="B63" s="1" t="s">
        <v>138</v>
      </c>
      <c r="C63" s="1" t="s">
        <v>139</v>
      </c>
      <c r="D63">
        <v>50007</v>
      </c>
      <c r="E63" s="2" t="s">
        <v>13</v>
      </c>
      <c r="F63" s="4">
        <v>0.95</v>
      </c>
      <c r="J63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64" spans="1:10" x14ac:dyDescent="0.25">
      <c r="A64" s="1" t="s">
        <v>131</v>
      </c>
      <c r="B64" s="1" t="s">
        <v>140</v>
      </c>
      <c r="C64" s="1" t="s">
        <v>141</v>
      </c>
      <c r="D64">
        <v>50008</v>
      </c>
      <c r="E64" s="2" t="s">
        <v>13</v>
      </c>
      <c r="F64" s="4">
        <v>0.95</v>
      </c>
      <c r="J64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65" spans="1:10" x14ac:dyDescent="0.25">
      <c r="A65" s="1" t="s">
        <v>131</v>
      </c>
      <c r="B65" s="1" t="s">
        <v>142</v>
      </c>
      <c r="C65" s="1" t="s">
        <v>143</v>
      </c>
      <c r="D65">
        <v>50004</v>
      </c>
      <c r="E65" s="2" t="s">
        <v>13</v>
      </c>
      <c r="F65" s="4">
        <v>0.85</v>
      </c>
      <c r="J65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66" spans="1:10" x14ac:dyDescent="0.25">
      <c r="A66" s="1" t="s">
        <v>131</v>
      </c>
      <c r="B66" s="1" t="s">
        <v>144</v>
      </c>
      <c r="C66" s="1" t="s">
        <v>145</v>
      </c>
      <c r="D66">
        <v>50005</v>
      </c>
      <c r="E66" s="2" t="s">
        <v>13</v>
      </c>
      <c r="F66" s="4">
        <v>0.85</v>
      </c>
      <c r="J66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67" spans="1:10" x14ac:dyDescent="0.25">
      <c r="A67" s="1" t="s">
        <v>131</v>
      </c>
      <c r="B67" s="1" t="s">
        <v>146</v>
      </c>
      <c r="C67" s="1" t="s">
        <v>147</v>
      </c>
      <c r="D67">
        <v>50001</v>
      </c>
      <c r="E67" s="2" t="s">
        <v>13</v>
      </c>
      <c r="F67" s="4">
        <v>0.95</v>
      </c>
      <c r="J67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68" spans="1:10" x14ac:dyDescent="0.25">
      <c r="A68" s="1" t="s">
        <v>131</v>
      </c>
      <c r="B68" s="1" t="s">
        <v>148</v>
      </c>
      <c r="C68" s="1" t="s">
        <v>149</v>
      </c>
      <c r="D68">
        <v>50009</v>
      </c>
      <c r="E68" s="2" t="s">
        <v>13</v>
      </c>
      <c r="F68" s="4">
        <v>0.95</v>
      </c>
      <c r="J68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69" spans="1:10" x14ac:dyDescent="0.25">
      <c r="A69" s="1" t="s">
        <v>131</v>
      </c>
      <c r="B69" s="1" t="s">
        <v>150</v>
      </c>
      <c r="C69" s="1" t="s">
        <v>151</v>
      </c>
      <c r="D69">
        <v>50010</v>
      </c>
      <c r="E69" s="2" t="s">
        <v>13</v>
      </c>
      <c r="F69" s="4">
        <v>0.95</v>
      </c>
      <c r="J69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70" spans="1:10" x14ac:dyDescent="0.25">
      <c r="A70" s="1" t="s">
        <v>131</v>
      </c>
      <c r="B70" s="1" t="s">
        <v>152</v>
      </c>
      <c r="C70" s="1" t="s">
        <v>153</v>
      </c>
      <c r="D70">
        <v>50011</v>
      </c>
      <c r="E70" s="2" t="s">
        <v>13</v>
      </c>
      <c r="F70" s="4">
        <v>0.85</v>
      </c>
      <c r="J70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71" spans="1:10" x14ac:dyDescent="0.25">
      <c r="A71" s="1" t="s">
        <v>131</v>
      </c>
      <c r="B71" s="1" t="s">
        <v>154</v>
      </c>
      <c r="C71" s="1" t="s">
        <v>155</v>
      </c>
      <c r="D71">
        <v>50003</v>
      </c>
      <c r="E71" s="2" t="s">
        <v>13</v>
      </c>
      <c r="F71" s="4">
        <v>0.95</v>
      </c>
      <c r="J71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72" spans="1:10" x14ac:dyDescent="0.25">
      <c r="A72" s="1" t="s">
        <v>156</v>
      </c>
      <c r="B72" s="1" t="s">
        <v>157</v>
      </c>
      <c r="C72" s="1" t="s">
        <v>158</v>
      </c>
      <c r="D72">
        <v>60000</v>
      </c>
      <c r="E72" s="2" t="s">
        <v>16</v>
      </c>
      <c r="F72" s="4">
        <v>0.75</v>
      </c>
      <c r="J72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73" spans="1:10" x14ac:dyDescent="0.25">
      <c r="A73" s="1" t="s">
        <v>156</v>
      </c>
      <c r="B73" s="1" t="s">
        <v>159</v>
      </c>
      <c r="C73" s="1" t="s">
        <v>160</v>
      </c>
      <c r="D73">
        <v>60004</v>
      </c>
      <c r="E73" s="2" t="s">
        <v>13</v>
      </c>
      <c r="F73" s="4">
        <v>0.85</v>
      </c>
      <c r="J73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74" spans="1:10" x14ac:dyDescent="0.25">
      <c r="A74" s="1" t="s">
        <v>156</v>
      </c>
      <c r="B74" s="1" t="s">
        <v>161</v>
      </c>
      <c r="C74" s="1" t="s">
        <v>162</v>
      </c>
      <c r="D74">
        <v>60006</v>
      </c>
      <c r="E74" s="2" t="s">
        <v>13</v>
      </c>
      <c r="F74" s="4">
        <v>0.85</v>
      </c>
      <c r="J74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75" spans="1:10" x14ac:dyDescent="0.25">
      <c r="A75" s="1" t="s">
        <v>156</v>
      </c>
      <c r="B75" s="1" t="s">
        <v>163</v>
      </c>
      <c r="C75" s="1" t="s">
        <v>164</v>
      </c>
      <c r="D75">
        <v>60008</v>
      </c>
      <c r="E75" s="2" t="s">
        <v>13</v>
      </c>
      <c r="F75" s="4">
        <v>0.75</v>
      </c>
      <c r="J75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76" spans="1:10" x14ac:dyDescent="0.25">
      <c r="A76" s="1" t="s">
        <v>156</v>
      </c>
      <c r="B76" s="1" t="s">
        <v>165</v>
      </c>
      <c r="C76" s="1" t="s">
        <v>166</v>
      </c>
      <c r="D76">
        <v>60009</v>
      </c>
      <c r="E76" s="2" t="s">
        <v>13</v>
      </c>
      <c r="F76" s="4">
        <v>0.85</v>
      </c>
      <c r="J76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77" spans="1:10" x14ac:dyDescent="0.25">
      <c r="A77" s="1" t="s">
        <v>156</v>
      </c>
      <c r="B77" s="1" t="s">
        <v>167</v>
      </c>
      <c r="C77" s="1" t="s">
        <v>168</v>
      </c>
      <c r="D77">
        <v>60013</v>
      </c>
      <c r="E77" s="2" t="s">
        <v>13</v>
      </c>
      <c r="F77" s="4">
        <v>0.85</v>
      </c>
      <c r="J77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78" spans="1:10" x14ac:dyDescent="0.25">
      <c r="A78" s="1" t="s">
        <v>156</v>
      </c>
      <c r="B78" s="1" t="s">
        <v>169</v>
      </c>
      <c r="C78" s="1" t="s">
        <v>170</v>
      </c>
      <c r="D78">
        <v>60002</v>
      </c>
      <c r="E78" s="2" t="s">
        <v>13</v>
      </c>
      <c r="F78" s="4">
        <v>0.85</v>
      </c>
      <c r="J78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79" spans="1:10" x14ac:dyDescent="0.25">
      <c r="A79" s="1" t="s">
        <v>156</v>
      </c>
      <c r="B79" s="1" t="s">
        <v>171</v>
      </c>
      <c r="C79" s="1" t="s">
        <v>172</v>
      </c>
      <c r="D79">
        <v>60007</v>
      </c>
      <c r="E79" s="2" t="s">
        <v>13</v>
      </c>
      <c r="F79" s="4">
        <v>0.85</v>
      </c>
      <c r="J79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80" spans="1:10" x14ac:dyDescent="0.25">
      <c r="A80" s="1" t="s">
        <v>156</v>
      </c>
      <c r="B80" s="1" t="s">
        <v>173</v>
      </c>
      <c r="C80" s="1" t="s">
        <v>174</v>
      </c>
      <c r="D80">
        <v>60003</v>
      </c>
      <c r="E80" s="2" t="s">
        <v>13</v>
      </c>
      <c r="F80" s="4">
        <v>0.85</v>
      </c>
      <c r="J80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81" spans="1:10" x14ac:dyDescent="0.25">
      <c r="A81" s="1" t="s">
        <v>156</v>
      </c>
      <c r="B81" s="1" t="s">
        <v>175</v>
      </c>
      <c r="C81" s="1" t="s">
        <v>176</v>
      </c>
      <c r="D81">
        <v>60001</v>
      </c>
      <c r="E81" s="2" t="s">
        <v>13</v>
      </c>
      <c r="F81" s="4">
        <v>0.95</v>
      </c>
      <c r="J81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82" spans="1:10" x14ac:dyDescent="0.25">
      <c r="A82" s="1" t="s">
        <v>156</v>
      </c>
      <c r="B82" s="1" t="s">
        <v>177</v>
      </c>
      <c r="C82" s="1" t="s">
        <v>178</v>
      </c>
      <c r="D82">
        <v>60010</v>
      </c>
      <c r="E82" s="2" t="s">
        <v>13</v>
      </c>
      <c r="F82" s="4">
        <v>0.85</v>
      </c>
      <c r="J82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83" spans="1:10" x14ac:dyDescent="0.25">
      <c r="A83" s="1" t="s">
        <v>156</v>
      </c>
      <c r="B83" s="1" t="s">
        <v>179</v>
      </c>
      <c r="C83" s="1" t="s">
        <v>180</v>
      </c>
      <c r="D83">
        <v>60005</v>
      </c>
      <c r="E83" s="2" t="s">
        <v>13</v>
      </c>
      <c r="F83" s="4">
        <v>0.75</v>
      </c>
      <c r="J83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84" spans="1:10" x14ac:dyDescent="0.25">
      <c r="A84" s="1" t="s">
        <v>156</v>
      </c>
      <c r="B84" s="1" t="s">
        <v>181</v>
      </c>
      <c r="C84" s="1" t="s">
        <v>182</v>
      </c>
      <c r="D84">
        <v>60011</v>
      </c>
      <c r="E84" s="2" t="s">
        <v>13</v>
      </c>
      <c r="F84" s="4">
        <v>0.85</v>
      </c>
      <c r="J84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85" spans="1:10" x14ac:dyDescent="0.25">
      <c r="A85" s="1" t="s">
        <v>156</v>
      </c>
      <c r="B85" s="1" t="s">
        <v>183</v>
      </c>
      <c r="C85" s="1" t="s">
        <v>184</v>
      </c>
      <c r="D85">
        <v>60012</v>
      </c>
      <c r="E85" s="2" t="s">
        <v>13</v>
      </c>
      <c r="F85" s="4">
        <v>0.85</v>
      </c>
      <c r="J85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86" spans="1:10" x14ac:dyDescent="0.25">
      <c r="A86" s="1" t="s">
        <v>185</v>
      </c>
      <c r="B86" s="1" t="s">
        <v>186</v>
      </c>
      <c r="C86" s="1" t="s">
        <v>187</v>
      </c>
      <c r="D86">
        <v>80000</v>
      </c>
      <c r="E86" s="2" t="s">
        <v>16</v>
      </c>
      <c r="F86" s="4">
        <v>0.75</v>
      </c>
      <c r="J86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87" spans="1:10" x14ac:dyDescent="0.25">
      <c r="A87" s="1" t="s">
        <v>185</v>
      </c>
      <c r="B87" s="1" t="s">
        <v>188</v>
      </c>
      <c r="C87" s="1" t="s">
        <v>189</v>
      </c>
      <c r="D87">
        <v>80006</v>
      </c>
      <c r="E87" s="2" t="s">
        <v>13</v>
      </c>
      <c r="F87" s="4">
        <v>0.95</v>
      </c>
      <c r="J87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88" spans="1:10" x14ac:dyDescent="0.25">
      <c r="A88" s="1" t="s">
        <v>185</v>
      </c>
      <c r="B88" s="1" t="s">
        <v>190</v>
      </c>
      <c r="C88" s="1" t="s">
        <v>191</v>
      </c>
      <c r="D88">
        <v>80012</v>
      </c>
      <c r="E88" s="2" t="s">
        <v>13</v>
      </c>
      <c r="F88" s="4">
        <v>0.85</v>
      </c>
      <c r="J88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89" spans="1:10" x14ac:dyDescent="0.25">
      <c r="A89" s="1" t="s">
        <v>185</v>
      </c>
      <c r="B89" s="1" t="s">
        <v>192</v>
      </c>
      <c r="C89" s="1" t="s">
        <v>193</v>
      </c>
      <c r="D89">
        <v>80009</v>
      </c>
      <c r="E89" s="2" t="s">
        <v>13</v>
      </c>
      <c r="F89" s="4">
        <v>0.85</v>
      </c>
      <c r="J89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90" spans="1:10" x14ac:dyDescent="0.25">
      <c r="A90" s="1" t="s">
        <v>185</v>
      </c>
      <c r="B90" s="1" t="s">
        <v>194</v>
      </c>
      <c r="C90" s="1" t="s">
        <v>195</v>
      </c>
      <c r="D90">
        <v>80007</v>
      </c>
      <c r="E90" s="2" t="s">
        <v>13</v>
      </c>
      <c r="F90" s="4">
        <v>0.85</v>
      </c>
      <c r="J90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91" spans="1:10" x14ac:dyDescent="0.25">
      <c r="A91" s="1" t="s">
        <v>185</v>
      </c>
      <c r="B91" s="1" t="s">
        <v>196</v>
      </c>
      <c r="C91" s="1" t="s">
        <v>197</v>
      </c>
      <c r="D91">
        <v>80010</v>
      </c>
      <c r="E91" s="2" t="s">
        <v>13</v>
      </c>
      <c r="F91" s="4">
        <v>0.85</v>
      </c>
      <c r="J91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92" spans="1:10" x14ac:dyDescent="0.25">
      <c r="A92" s="1" t="s">
        <v>185</v>
      </c>
      <c r="B92" s="1" t="s">
        <v>198</v>
      </c>
      <c r="C92" s="1" t="s">
        <v>199</v>
      </c>
      <c r="D92">
        <v>80013</v>
      </c>
      <c r="E92" s="2" t="s">
        <v>13</v>
      </c>
      <c r="F92" s="4">
        <v>0.75</v>
      </c>
      <c r="J92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93" spans="1:10" x14ac:dyDescent="0.25">
      <c r="A93" s="1" t="s">
        <v>185</v>
      </c>
      <c r="B93" s="1" t="s">
        <v>200</v>
      </c>
      <c r="C93" s="1" t="s">
        <v>201</v>
      </c>
      <c r="D93">
        <v>80011</v>
      </c>
      <c r="E93" s="2" t="s">
        <v>13</v>
      </c>
      <c r="F93" s="4">
        <v>0.85</v>
      </c>
      <c r="J93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94" spans="1:10" x14ac:dyDescent="0.25">
      <c r="A94" s="1" t="s">
        <v>185</v>
      </c>
      <c r="B94" s="1" t="s">
        <v>202</v>
      </c>
      <c r="C94" s="1" t="s">
        <v>203</v>
      </c>
      <c r="D94">
        <v>80008</v>
      </c>
      <c r="E94" s="2" t="s">
        <v>13</v>
      </c>
      <c r="F94" s="4">
        <v>0.75</v>
      </c>
      <c r="J94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95" spans="1:10" x14ac:dyDescent="0.25">
      <c r="A95" s="1" t="s">
        <v>185</v>
      </c>
      <c r="B95" s="1" t="s">
        <v>204</v>
      </c>
      <c r="C95" s="1" t="s">
        <v>205</v>
      </c>
      <c r="D95">
        <v>80004</v>
      </c>
      <c r="E95" s="2" t="s">
        <v>13</v>
      </c>
      <c r="F95" s="4">
        <v>0.75</v>
      </c>
      <c r="J95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96" spans="1:10" x14ac:dyDescent="0.25">
      <c r="A96" s="1" t="s">
        <v>185</v>
      </c>
      <c r="B96" s="1" t="s">
        <v>206</v>
      </c>
      <c r="C96" s="1" t="s">
        <v>207</v>
      </c>
      <c r="D96">
        <v>80001</v>
      </c>
      <c r="E96" s="2" t="s">
        <v>13</v>
      </c>
      <c r="F96" s="4">
        <v>0.95</v>
      </c>
      <c r="J96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97" spans="1:10" x14ac:dyDescent="0.25">
      <c r="A97" s="1" t="s">
        <v>185</v>
      </c>
      <c r="B97" s="1" t="s">
        <v>208</v>
      </c>
      <c r="C97" s="1" t="s">
        <v>209</v>
      </c>
      <c r="D97">
        <v>80005</v>
      </c>
      <c r="E97" s="2" t="s">
        <v>13</v>
      </c>
      <c r="F97" s="4">
        <v>0.85</v>
      </c>
      <c r="J97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98" spans="1:10" x14ac:dyDescent="0.25">
      <c r="A98" s="1" t="s">
        <v>185</v>
      </c>
      <c r="B98" s="1" t="s">
        <v>210</v>
      </c>
      <c r="C98" s="1" t="s">
        <v>211</v>
      </c>
      <c r="D98">
        <v>80002</v>
      </c>
      <c r="E98" s="2" t="s">
        <v>13</v>
      </c>
      <c r="F98" s="4">
        <v>0.75</v>
      </c>
      <c r="J98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99" spans="1:10" x14ac:dyDescent="0.25">
      <c r="A99" s="1" t="s">
        <v>185</v>
      </c>
      <c r="B99" s="1" t="s">
        <v>212</v>
      </c>
      <c r="C99" s="1" t="s">
        <v>213</v>
      </c>
      <c r="D99">
        <v>80003</v>
      </c>
      <c r="E99" s="2" t="s">
        <v>13</v>
      </c>
      <c r="F99" s="4">
        <v>0.95</v>
      </c>
      <c r="J99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00" spans="1:10" ht="25.5" x14ac:dyDescent="0.25">
      <c r="A100" s="1" t="s">
        <v>185</v>
      </c>
      <c r="B100" s="1" t="s">
        <v>214</v>
      </c>
      <c r="C100" s="1" t="s">
        <v>215</v>
      </c>
      <c r="D100">
        <v>80014</v>
      </c>
      <c r="E100" s="2" t="s">
        <v>13</v>
      </c>
      <c r="F100" s="4">
        <v>0.85</v>
      </c>
      <c r="J100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01" spans="1:10" x14ac:dyDescent="0.25">
      <c r="A101" s="1" t="s">
        <v>216</v>
      </c>
      <c r="B101" s="1" t="s">
        <v>217</v>
      </c>
      <c r="C101" s="1" t="s">
        <v>218</v>
      </c>
      <c r="D101">
        <v>90000</v>
      </c>
      <c r="E101" s="2" t="s">
        <v>16</v>
      </c>
      <c r="F101" s="4">
        <v>0.75</v>
      </c>
      <c r="J101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02" spans="1:10" x14ac:dyDescent="0.25">
      <c r="A102" s="1" t="s">
        <v>216</v>
      </c>
      <c r="B102" s="1" t="s">
        <v>219</v>
      </c>
      <c r="C102" s="1" t="s">
        <v>220</v>
      </c>
      <c r="D102">
        <v>90003</v>
      </c>
      <c r="E102" s="2" t="s">
        <v>13</v>
      </c>
      <c r="F102" s="4">
        <v>0.75</v>
      </c>
      <c r="J102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03" spans="1:10" x14ac:dyDescent="0.25">
      <c r="A103" s="1" t="s">
        <v>216</v>
      </c>
      <c r="B103" s="1" t="s">
        <v>221</v>
      </c>
      <c r="C103" s="1" t="s">
        <v>222</v>
      </c>
      <c r="D103">
        <v>90009</v>
      </c>
      <c r="E103" s="2" t="s">
        <v>13</v>
      </c>
      <c r="F103" s="4">
        <v>0.85</v>
      </c>
      <c r="J103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04" spans="1:10" x14ac:dyDescent="0.25">
      <c r="A104" s="1" t="s">
        <v>216</v>
      </c>
      <c r="B104" s="1" t="s">
        <v>223</v>
      </c>
      <c r="C104" s="1" t="s">
        <v>224</v>
      </c>
      <c r="D104">
        <v>90002</v>
      </c>
      <c r="E104" s="2" t="s">
        <v>13</v>
      </c>
      <c r="F104" s="4">
        <v>0.75</v>
      </c>
      <c r="J104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05" spans="1:10" x14ac:dyDescent="0.25">
      <c r="A105" s="1" t="s">
        <v>216</v>
      </c>
      <c r="B105" s="1" t="s">
        <v>225</v>
      </c>
      <c r="C105" s="1" t="s">
        <v>226</v>
      </c>
      <c r="D105">
        <v>90001</v>
      </c>
      <c r="E105" s="2" t="s">
        <v>13</v>
      </c>
      <c r="F105" s="4">
        <v>0.75</v>
      </c>
      <c r="J105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06" spans="1:10" x14ac:dyDescent="0.25">
      <c r="A106" s="1" t="s">
        <v>216</v>
      </c>
      <c r="B106" s="1" t="s">
        <v>227</v>
      </c>
      <c r="C106" s="1" t="s">
        <v>228</v>
      </c>
      <c r="D106">
        <v>90006</v>
      </c>
      <c r="E106" s="2" t="s">
        <v>13</v>
      </c>
      <c r="F106" s="4">
        <v>0.75</v>
      </c>
      <c r="J106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07" spans="1:10" x14ac:dyDescent="0.25">
      <c r="A107" s="1" t="s">
        <v>216</v>
      </c>
      <c r="B107" s="1" t="s">
        <v>229</v>
      </c>
      <c r="C107" s="1" t="s">
        <v>230</v>
      </c>
      <c r="D107">
        <v>90007</v>
      </c>
      <c r="E107" s="2" t="s">
        <v>13</v>
      </c>
      <c r="F107" s="4">
        <v>0.85</v>
      </c>
      <c r="J107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08" spans="1:10" x14ac:dyDescent="0.25">
      <c r="A108" s="1" t="s">
        <v>216</v>
      </c>
      <c r="B108" s="1" t="s">
        <v>231</v>
      </c>
      <c r="C108" s="1" t="s">
        <v>232</v>
      </c>
      <c r="D108">
        <v>90004</v>
      </c>
      <c r="E108" s="2" t="s">
        <v>13</v>
      </c>
      <c r="F108" s="4">
        <v>0.75</v>
      </c>
      <c r="J108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09" spans="1:10" x14ac:dyDescent="0.25">
      <c r="A109" s="1" t="s">
        <v>216</v>
      </c>
      <c r="B109" s="1" t="s">
        <v>233</v>
      </c>
      <c r="C109" s="1" t="s">
        <v>234</v>
      </c>
      <c r="D109">
        <v>90005</v>
      </c>
      <c r="E109" s="2" t="s">
        <v>13</v>
      </c>
      <c r="F109" s="4">
        <v>0.75</v>
      </c>
      <c r="J109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10" spans="1:10" x14ac:dyDescent="0.25">
      <c r="A110" s="1" t="s">
        <v>235</v>
      </c>
      <c r="B110" s="1" t="s">
        <v>236</v>
      </c>
      <c r="C110" s="1" t="s">
        <v>237</v>
      </c>
      <c r="D110">
        <v>100000</v>
      </c>
      <c r="E110" s="2" t="s">
        <v>16</v>
      </c>
      <c r="F110" s="4">
        <v>0.75</v>
      </c>
      <c r="J110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11" spans="1:10" x14ac:dyDescent="0.25">
      <c r="A111" s="1" t="s">
        <v>235</v>
      </c>
      <c r="B111" s="1" t="s">
        <v>238</v>
      </c>
      <c r="C111" s="1" t="s">
        <v>239</v>
      </c>
      <c r="D111">
        <v>100009</v>
      </c>
      <c r="E111" s="2" t="s">
        <v>13</v>
      </c>
      <c r="F111" s="4">
        <v>0.85</v>
      </c>
      <c r="J111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12" spans="1:10" x14ac:dyDescent="0.25">
      <c r="A112" s="1" t="s">
        <v>235</v>
      </c>
      <c r="B112" s="1" t="s">
        <v>240</v>
      </c>
      <c r="C112" s="1" t="s">
        <v>241</v>
      </c>
      <c r="D112">
        <v>100008</v>
      </c>
      <c r="E112" s="2" t="s">
        <v>13</v>
      </c>
      <c r="F112" s="4">
        <v>0.95</v>
      </c>
      <c r="J112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13" spans="1:10" x14ac:dyDescent="0.25">
      <c r="A113" s="1" t="s">
        <v>235</v>
      </c>
      <c r="B113" s="1" t="s">
        <v>242</v>
      </c>
      <c r="C113" s="1" t="s">
        <v>243</v>
      </c>
      <c r="D113">
        <v>100003</v>
      </c>
      <c r="E113" s="2" t="s">
        <v>13</v>
      </c>
      <c r="F113" s="4">
        <v>0.75</v>
      </c>
      <c r="J113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14" spans="1:10" x14ac:dyDescent="0.25">
      <c r="A114" s="1" t="s">
        <v>235</v>
      </c>
      <c r="B114" s="1" t="s">
        <v>244</v>
      </c>
      <c r="C114" s="1" t="s">
        <v>245</v>
      </c>
      <c r="D114">
        <v>100010</v>
      </c>
      <c r="E114" s="2" t="s">
        <v>13</v>
      </c>
      <c r="F114" s="4">
        <v>0.85</v>
      </c>
      <c r="J114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15" spans="1:10" x14ac:dyDescent="0.25">
      <c r="A115" s="1" t="s">
        <v>235</v>
      </c>
      <c r="B115" s="1" t="s">
        <v>246</v>
      </c>
      <c r="C115" s="1" t="s">
        <v>247</v>
      </c>
      <c r="D115">
        <v>100007</v>
      </c>
      <c r="E115" s="2" t="s">
        <v>13</v>
      </c>
      <c r="F115" s="4">
        <v>0.85</v>
      </c>
      <c r="J115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16" spans="1:10" x14ac:dyDescent="0.25">
      <c r="A116" s="1" t="s">
        <v>235</v>
      </c>
      <c r="B116" s="1" t="s">
        <v>248</v>
      </c>
      <c r="C116" s="1" t="s">
        <v>249</v>
      </c>
      <c r="D116">
        <v>100011</v>
      </c>
      <c r="E116" s="2" t="s">
        <v>13</v>
      </c>
      <c r="F116" s="4">
        <v>0.85</v>
      </c>
      <c r="J116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17" spans="1:10" x14ac:dyDescent="0.25">
      <c r="A117" s="1" t="s">
        <v>235</v>
      </c>
      <c r="B117" s="1" t="s">
        <v>250</v>
      </c>
      <c r="C117" s="1" t="s">
        <v>251</v>
      </c>
      <c r="D117">
        <v>100006</v>
      </c>
      <c r="E117" s="2" t="s">
        <v>13</v>
      </c>
      <c r="F117" s="4">
        <v>0.85</v>
      </c>
      <c r="J117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18" spans="1:10" x14ac:dyDescent="0.25">
      <c r="A118" s="1" t="s">
        <v>235</v>
      </c>
      <c r="B118" s="1" t="s">
        <v>252</v>
      </c>
      <c r="C118" s="1" t="s">
        <v>253</v>
      </c>
      <c r="D118">
        <v>100002</v>
      </c>
      <c r="E118" s="2" t="s">
        <v>13</v>
      </c>
      <c r="F118" s="4">
        <v>0.85</v>
      </c>
      <c r="J118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19" spans="1:10" x14ac:dyDescent="0.25">
      <c r="A119" s="1" t="s">
        <v>235</v>
      </c>
      <c r="B119" s="1" t="s">
        <v>254</v>
      </c>
      <c r="C119" s="1" t="s">
        <v>255</v>
      </c>
      <c r="D119">
        <v>100004</v>
      </c>
      <c r="E119" s="2" t="s">
        <v>13</v>
      </c>
      <c r="F119" s="4">
        <v>0.85</v>
      </c>
      <c r="J119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20" spans="1:10" x14ac:dyDescent="0.25">
      <c r="A120" s="1" t="s">
        <v>235</v>
      </c>
      <c r="B120" s="1" t="s">
        <v>256</v>
      </c>
      <c r="C120" s="1" t="s">
        <v>257</v>
      </c>
      <c r="D120">
        <v>100005</v>
      </c>
      <c r="E120" s="2" t="s">
        <v>13</v>
      </c>
      <c r="F120" s="4">
        <v>0.85</v>
      </c>
      <c r="J120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21" spans="1:10" x14ac:dyDescent="0.25">
      <c r="A121" s="1" t="s">
        <v>235</v>
      </c>
      <c r="B121" s="1" t="s">
        <v>258</v>
      </c>
      <c r="C121" s="1" t="s">
        <v>259</v>
      </c>
      <c r="D121">
        <v>100001</v>
      </c>
      <c r="E121" s="2" t="s">
        <v>13</v>
      </c>
      <c r="F121" s="4">
        <v>0.95</v>
      </c>
      <c r="J121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22" spans="1:10" x14ac:dyDescent="0.25">
      <c r="A122" s="1" t="s">
        <v>260</v>
      </c>
      <c r="B122" s="1" t="s">
        <v>261</v>
      </c>
      <c r="C122" s="1" t="s">
        <v>262</v>
      </c>
      <c r="D122">
        <v>110000</v>
      </c>
      <c r="E122" s="2" t="s">
        <v>16</v>
      </c>
      <c r="F122" s="4">
        <v>0.75</v>
      </c>
      <c r="J122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23" spans="1:10" x14ac:dyDescent="0.25">
      <c r="A123" s="1" t="s">
        <v>260</v>
      </c>
      <c r="B123" s="1" t="s">
        <v>261</v>
      </c>
      <c r="C123" s="1" t="s">
        <v>263</v>
      </c>
      <c r="D123">
        <v>110001</v>
      </c>
      <c r="E123" s="2" t="s">
        <v>33</v>
      </c>
      <c r="F123" s="4">
        <v>0.75</v>
      </c>
      <c r="J123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24" spans="1:10" x14ac:dyDescent="0.25">
      <c r="A124" s="1" t="s">
        <v>260</v>
      </c>
      <c r="B124" s="1" t="s">
        <v>264</v>
      </c>
      <c r="C124" s="1" t="s">
        <v>265</v>
      </c>
      <c r="D124">
        <v>110002</v>
      </c>
      <c r="E124" s="2" t="s">
        <v>13</v>
      </c>
      <c r="F124" s="4">
        <v>0.95</v>
      </c>
      <c r="J124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25" spans="1:10" x14ac:dyDescent="0.25">
      <c r="A125" s="1" t="s">
        <v>260</v>
      </c>
      <c r="B125" s="1" t="s">
        <v>266</v>
      </c>
      <c r="C125" s="1" t="s">
        <v>267</v>
      </c>
      <c r="D125">
        <v>110003</v>
      </c>
      <c r="E125" s="2" t="s">
        <v>13</v>
      </c>
      <c r="F125" s="4">
        <v>0.95</v>
      </c>
      <c r="J125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26" spans="1:10" x14ac:dyDescent="0.25">
      <c r="A126" s="1" t="s">
        <v>260</v>
      </c>
      <c r="B126" s="1" t="s">
        <v>268</v>
      </c>
      <c r="C126" s="1" t="s">
        <v>269</v>
      </c>
      <c r="D126">
        <v>110005</v>
      </c>
      <c r="E126" s="2" t="s">
        <v>13</v>
      </c>
      <c r="F126" s="4">
        <v>0.95</v>
      </c>
      <c r="J126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27" spans="1:10" x14ac:dyDescent="0.25">
      <c r="A127" s="1" t="s">
        <v>260</v>
      </c>
      <c r="B127" s="1" t="s">
        <v>270</v>
      </c>
      <c r="C127" s="1" t="s">
        <v>271</v>
      </c>
      <c r="D127">
        <v>110004</v>
      </c>
      <c r="E127" s="2" t="s">
        <v>13</v>
      </c>
      <c r="F127" s="4">
        <v>0.95</v>
      </c>
      <c r="J127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28" spans="1:10" x14ac:dyDescent="0.25">
      <c r="A128" s="1" t="s">
        <v>272</v>
      </c>
      <c r="B128" s="1" t="s">
        <v>273</v>
      </c>
      <c r="C128" s="1" t="s">
        <v>274</v>
      </c>
      <c r="D128">
        <v>120000</v>
      </c>
      <c r="E128" s="2" t="s">
        <v>16</v>
      </c>
      <c r="F128" s="4">
        <v>0.75</v>
      </c>
      <c r="J128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29" spans="1:10" x14ac:dyDescent="0.25">
      <c r="A129" s="1" t="s">
        <v>272</v>
      </c>
      <c r="B129" s="1" t="s">
        <v>275</v>
      </c>
      <c r="C129" s="1" t="s">
        <v>276</v>
      </c>
      <c r="D129">
        <v>120008</v>
      </c>
      <c r="E129" s="2" t="s">
        <v>13</v>
      </c>
      <c r="F129" s="4">
        <v>0.95</v>
      </c>
      <c r="J129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30" spans="1:10" x14ac:dyDescent="0.25">
      <c r="A130" s="1" t="s">
        <v>272</v>
      </c>
      <c r="B130" s="1" t="s">
        <v>277</v>
      </c>
      <c r="C130" s="1" t="s">
        <v>278</v>
      </c>
      <c r="D130">
        <v>120007</v>
      </c>
      <c r="E130" s="2" t="s">
        <v>13</v>
      </c>
      <c r="F130" s="4">
        <v>0.85</v>
      </c>
      <c r="J130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31" spans="1:10" x14ac:dyDescent="0.25">
      <c r="A131" s="1" t="s">
        <v>272</v>
      </c>
      <c r="B131" s="1" t="s">
        <v>277</v>
      </c>
      <c r="C131" s="1" t="s">
        <v>279</v>
      </c>
      <c r="D131">
        <v>120014</v>
      </c>
      <c r="E131" s="2" t="s">
        <v>33</v>
      </c>
      <c r="F131" s="4">
        <v>0.85</v>
      </c>
      <c r="J131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32" spans="1:10" x14ac:dyDescent="0.25">
      <c r="A132" s="1" t="s">
        <v>272</v>
      </c>
      <c r="B132" s="1" t="s">
        <v>280</v>
      </c>
      <c r="C132" s="1" t="s">
        <v>281</v>
      </c>
      <c r="D132">
        <v>120004</v>
      </c>
      <c r="E132" s="2" t="s">
        <v>13</v>
      </c>
      <c r="F132" s="4">
        <v>0.95</v>
      </c>
      <c r="J132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33" spans="1:10" x14ac:dyDescent="0.25">
      <c r="A133" s="1" t="s">
        <v>272</v>
      </c>
      <c r="B133" s="1" t="s">
        <v>282</v>
      </c>
      <c r="C133" s="1" t="s">
        <v>283</v>
      </c>
      <c r="D133">
        <v>120001</v>
      </c>
      <c r="E133" s="2" t="s">
        <v>13</v>
      </c>
      <c r="F133" s="4">
        <v>0.95</v>
      </c>
      <c r="J133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34" spans="1:10" x14ac:dyDescent="0.25">
      <c r="A134" s="1" t="s">
        <v>272</v>
      </c>
      <c r="B134" s="1" t="s">
        <v>284</v>
      </c>
      <c r="C134" s="1" t="s">
        <v>285</v>
      </c>
      <c r="D134">
        <v>120003</v>
      </c>
      <c r="E134" s="2" t="s">
        <v>13</v>
      </c>
      <c r="F134" s="4">
        <v>0.95</v>
      </c>
      <c r="J134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35" spans="1:10" x14ac:dyDescent="0.25">
      <c r="A135" s="1" t="s">
        <v>272</v>
      </c>
      <c r="B135" s="1" t="s">
        <v>286</v>
      </c>
      <c r="C135" s="1" t="s">
        <v>287</v>
      </c>
      <c r="D135">
        <v>120002</v>
      </c>
      <c r="E135" s="2" t="s">
        <v>13</v>
      </c>
      <c r="F135" s="4">
        <v>0.95</v>
      </c>
      <c r="J135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36" spans="1:10" x14ac:dyDescent="0.25">
      <c r="A136" s="1" t="s">
        <v>272</v>
      </c>
      <c r="B136" s="1" t="s">
        <v>288</v>
      </c>
      <c r="C136" s="1" t="s">
        <v>289</v>
      </c>
      <c r="D136">
        <v>120005</v>
      </c>
      <c r="E136" s="2" t="s">
        <v>13</v>
      </c>
      <c r="F136" s="4">
        <v>0.95</v>
      </c>
      <c r="J136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37" spans="1:10" x14ac:dyDescent="0.25">
      <c r="A137" s="1" t="s">
        <v>272</v>
      </c>
      <c r="B137" s="1" t="s">
        <v>290</v>
      </c>
      <c r="C137" s="1" t="s">
        <v>291</v>
      </c>
      <c r="D137">
        <v>120009</v>
      </c>
      <c r="E137" s="2" t="s">
        <v>13</v>
      </c>
      <c r="F137" s="4">
        <v>0.95</v>
      </c>
      <c r="J137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38" spans="1:10" x14ac:dyDescent="0.25">
      <c r="A138" s="1" t="s">
        <v>272</v>
      </c>
      <c r="B138" s="1" t="s">
        <v>292</v>
      </c>
      <c r="C138" s="1" t="s">
        <v>293</v>
      </c>
      <c r="D138">
        <v>120006</v>
      </c>
      <c r="E138" s="2" t="s">
        <v>13</v>
      </c>
      <c r="F138" s="4">
        <v>0.95</v>
      </c>
      <c r="J138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39" spans="1:10" x14ac:dyDescent="0.25">
      <c r="A139" s="1" t="s">
        <v>272</v>
      </c>
      <c r="B139" s="1" t="s">
        <v>294</v>
      </c>
      <c r="C139" s="1" t="s">
        <v>295</v>
      </c>
      <c r="D139">
        <v>120011</v>
      </c>
      <c r="E139" s="2" t="s">
        <v>13</v>
      </c>
      <c r="F139" s="4">
        <v>0.75</v>
      </c>
      <c r="J139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40" spans="1:10" x14ac:dyDescent="0.25">
      <c r="A140" s="1" t="s">
        <v>272</v>
      </c>
      <c r="B140" s="1" t="s">
        <v>296</v>
      </c>
      <c r="C140" s="1" t="s">
        <v>297</v>
      </c>
      <c r="D140">
        <v>120010</v>
      </c>
      <c r="E140" s="2" t="s">
        <v>13</v>
      </c>
      <c r="F140" s="4">
        <v>0.75</v>
      </c>
      <c r="J140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41" spans="1:10" x14ac:dyDescent="0.25">
      <c r="A141" s="1" t="s">
        <v>272</v>
      </c>
      <c r="B141" s="1" t="s">
        <v>298</v>
      </c>
      <c r="C141" s="1" t="s">
        <v>299</v>
      </c>
      <c r="D141">
        <v>120012</v>
      </c>
      <c r="E141" s="2" t="s">
        <v>13</v>
      </c>
      <c r="F141" s="4">
        <v>0.75</v>
      </c>
      <c r="J141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42" spans="1:10" x14ac:dyDescent="0.25">
      <c r="A142" s="1" t="s">
        <v>300</v>
      </c>
      <c r="B142" s="1" t="s">
        <v>301</v>
      </c>
      <c r="C142" s="1" t="s">
        <v>302</v>
      </c>
      <c r="D142">
        <v>130000</v>
      </c>
      <c r="E142" s="2" t="s">
        <v>91</v>
      </c>
      <c r="F142" s="4">
        <v>0.75</v>
      </c>
      <c r="J142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43" spans="1:10" x14ac:dyDescent="0.25">
      <c r="A143" s="1" t="s">
        <v>300</v>
      </c>
      <c r="B143" s="1" t="s">
        <v>303</v>
      </c>
      <c r="C143" s="1" t="s">
        <v>304</v>
      </c>
      <c r="D143">
        <v>130005</v>
      </c>
      <c r="E143" s="2" t="s">
        <v>13</v>
      </c>
      <c r="F143" s="4">
        <v>0.95</v>
      </c>
      <c r="J143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44" spans="1:10" x14ac:dyDescent="0.25">
      <c r="A144" s="1" t="s">
        <v>300</v>
      </c>
      <c r="B144" s="1" t="s">
        <v>305</v>
      </c>
      <c r="C144" s="1" t="s">
        <v>306</v>
      </c>
      <c r="D144">
        <v>130008</v>
      </c>
      <c r="E144" s="2" t="s">
        <v>13</v>
      </c>
      <c r="F144" s="4">
        <v>0.95</v>
      </c>
      <c r="J144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45" spans="1:10" x14ac:dyDescent="0.25">
      <c r="A145" s="1" t="s">
        <v>300</v>
      </c>
      <c r="B145" s="1" t="s">
        <v>307</v>
      </c>
      <c r="C145" s="1" t="s">
        <v>308</v>
      </c>
      <c r="D145">
        <v>130003</v>
      </c>
      <c r="E145" s="2" t="s">
        <v>13</v>
      </c>
      <c r="F145" s="4">
        <v>0.95</v>
      </c>
      <c r="J145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46" spans="1:10" x14ac:dyDescent="0.25">
      <c r="A146" s="1" t="s">
        <v>300</v>
      </c>
      <c r="B146" s="1" t="s">
        <v>309</v>
      </c>
      <c r="C146" s="1" t="s">
        <v>310</v>
      </c>
      <c r="D146">
        <v>130012</v>
      </c>
      <c r="E146" s="2" t="s">
        <v>13</v>
      </c>
      <c r="F146" s="4">
        <v>0.85</v>
      </c>
      <c r="J146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47" spans="1:10" x14ac:dyDescent="0.25">
      <c r="A147" s="1" t="s">
        <v>300</v>
      </c>
      <c r="B147" s="1" t="s">
        <v>311</v>
      </c>
      <c r="C147" s="1" t="s">
        <v>312</v>
      </c>
      <c r="D147">
        <v>130007</v>
      </c>
      <c r="E147" s="2" t="s">
        <v>13</v>
      </c>
      <c r="F147" s="4">
        <v>0.75</v>
      </c>
      <c r="J147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48" spans="1:10" x14ac:dyDescent="0.25">
      <c r="A148" s="1" t="s">
        <v>300</v>
      </c>
      <c r="B148" s="1" t="s">
        <v>313</v>
      </c>
      <c r="C148" s="1" t="s">
        <v>314</v>
      </c>
      <c r="D148">
        <v>130011</v>
      </c>
      <c r="E148" s="2" t="s">
        <v>13</v>
      </c>
      <c r="F148" s="4">
        <v>0.75</v>
      </c>
      <c r="J148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49" spans="1:10" x14ac:dyDescent="0.25">
      <c r="A149" s="1" t="s">
        <v>300</v>
      </c>
      <c r="B149" s="1" t="s">
        <v>315</v>
      </c>
      <c r="C149" s="1" t="s">
        <v>316</v>
      </c>
      <c r="D149">
        <v>130010</v>
      </c>
      <c r="E149" s="2" t="s">
        <v>13</v>
      </c>
      <c r="F149" s="4">
        <v>0.85</v>
      </c>
      <c r="J149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50" spans="1:10" x14ac:dyDescent="0.25">
      <c r="A150" s="1" t="s">
        <v>300</v>
      </c>
      <c r="B150" s="1" t="s">
        <v>317</v>
      </c>
      <c r="C150" s="1" t="s">
        <v>318</v>
      </c>
      <c r="D150">
        <v>130009</v>
      </c>
      <c r="E150" s="2" t="s">
        <v>13</v>
      </c>
      <c r="F150" s="4">
        <v>0.85</v>
      </c>
      <c r="J150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51" spans="1:10" x14ac:dyDescent="0.25">
      <c r="A151" s="1" t="s">
        <v>300</v>
      </c>
      <c r="B151" s="1" t="s">
        <v>319</v>
      </c>
      <c r="C151" s="1" t="s">
        <v>320</v>
      </c>
      <c r="D151">
        <v>130004</v>
      </c>
      <c r="E151" s="2" t="s">
        <v>13</v>
      </c>
      <c r="F151" s="4">
        <v>0.85</v>
      </c>
      <c r="J151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52" spans="1:10" x14ac:dyDescent="0.25">
      <c r="A152" s="1" t="s">
        <v>300</v>
      </c>
      <c r="B152" s="1" t="s">
        <v>321</v>
      </c>
      <c r="C152" s="1" t="s">
        <v>322</v>
      </c>
      <c r="D152">
        <v>130006</v>
      </c>
      <c r="E152" s="2" t="s">
        <v>13</v>
      </c>
      <c r="F152" s="4">
        <v>0.85</v>
      </c>
      <c r="J152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53" spans="1:10" x14ac:dyDescent="0.25">
      <c r="A153" s="1" t="s">
        <v>300</v>
      </c>
      <c r="B153" s="1" t="s">
        <v>323</v>
      </c>
      <c r="C153" s="1" t="s">
        <v>324</v>
      </c>
      <c r="D153">
        <v>130002</v>
      </c>
      <c r="E153" s="2" t="s">
        <v>13</v>
      </c>
      <c r="F153" s="4">
        <v>0.95</v>
      </c>
      <c r="J153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54" spans="1:10" x14ac:dyDescent="0.25">
      <c r="A154" s="1" t="s">
        <v>300</v>
      </c>
      <c r="B154" s="1" t="s">
        <v>325</v>
      </c>
      <c r="C154" s="1" t="s">
        <v>326</v>
      </c>
      <c r="D154">
        <v>130014</v>
      </c>
      <c r="E154" s="2" t="s">
        <v>13</v>
      </c>
      <c r="F154" s="4">
        <v>0.95</v>
      </c>
      <c r="J154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55" spans="1:10" x14ac:dyDescent="0.25">
      <c r="A155" s="1" t="s">
        <v>300</v>
      </c>
      <c r="B155" s="1" t="s">
        <v>327</v>
      </c>
      <c r="C155" s="1" t="s">
        <v>328</v>
      </c>
      <c r="D155">
        <v>130015</v>
      </c>
      <c r="E155" s="2" t="s">
        <v>13</v>
      </c>
      <c r="F155" s="4">
        <v>0.95</v>
      </c>
      <c r="J155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56" spans="1:10" x14ac:dyDescent="0.25">
      <c r="A156" s="1" t="s">
        <v>300</v>
      </c>
      <c r="B156" s="1" t="s">
        <v>329</v>
      </c>
      <c r="C156" s="1" t="s">
        <v>330</v>
      </c>
      <c r="D156">
        <v>130016</v>
      </c>
      <c r="E156" s="2" t="s">
        <v>13</v>
      </c>
      <c r="F156" s="4">
        <v>0.95</v>
      </c>
      <c r="J156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57" spans="1:10" x14ac:dyDescent="0.25">
      <c r="A157" s="1" t="s">
        <v>300</v>
      </c>
      <c r="B157" s="1" t="s">
        <v>331</v>
      </c>
      <c r="C157" s="1" t="s">
        <v>332</v>
      </c>
      <c r="D157">
        <v>130017</v>
      </c>
      <c r="E157" s="2" t="s">
        <v>13</v>
      </c>
      <c r="F157" s="4">
        <v>0.95</v>
      </c>
      <c r="J157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58" spans="1:10" x14ac:dyDescent="0.25">
      <c r="A158" s="1" t="s">
        <v>333</v>
      </c>
      <c r="B158" s="1" t="s">
        <v>334</v>
      </c>
      <c r="C158" s="1" t="s">
        <v>335</v>
      </c>
      <c r="D158">
        <v>140001</v>
      </c>
      <c r="E158" s="2" t="s">
        <v>13</v>
      </c>
      <c r="F158" s="4">
        <v>0.95</v>
      </c>
      <c r="J158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59" spans="1:10" x14ac:dyDescent="0.25">
      <c r="A159" s="1" t="s">
        <v>333</v>
      </c>
      <c r="B159" s="1" t="s">
        <v>336</v>
      </c>
      <c r="C159" s="1" t="s">
        <v>337</v>
      </c>
      <c r="D159">
        <v>140003</v>
      </c>
      <c r="E159" s="2" t="s">
        <v>13</v>
      </c>
      <c r="F159" s="4">
        <v>0.95</v>
      </c>
      <c r="J159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60" spans="1:10" x14ac:dyDescent="0.25">
      <c r="A160" s="1" t="s">
        <v>333</v>
      </c>
      <c r="B160" s="1" t="s">
        <v>338</v>
      </c>
      <c r="C160" s="1" t="s">
        <v>339</v>
      </c>
      <c r="D160">
        <v>140002</v>
      </c>
      <c r="E160" s="2" t="s">
        <v>13</v>
      </c>
      <c r="F160" s="4">
        <v>0.85</v>
      </c>
      <c r="J160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61" spans="1:10" ht="25.5" x14ac:dyDescent="0.25">
      <c r="A161" s="1" t="s">
        <v>333</v>
      </c>
      <c r="B161" s="1" t="s">
        <v>340</v>
      </c>
      <c r="C161" s="1" t="s">
        <v>341</v>
      </c>
      <c r="D161">
        <v>140000</v>
      </c>
      <c r="E161" s="2" t="s">
        <v>91</v>
      </c>
      <c r="F161" s="4">
        <v>0.85</v>
      </c>
      <c r="J161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62" spans="1:10" x14ac:dyDescent="0.25">
      <c r="A162" s="1" t="s">
        <v>342</v>
      </c>
      <c r="B162" s="1" t="s">
        <v>343</v>
      </c>
      <c r="C162" s="1" t="s">
        <v>344</v>
      </c>
      <c r="D162">
        <v>160001</v>
      </c>
      <c r="E162" s="2" t="s">
        <v>33</v>
      </c>
      <c r="F162" s="4">
        <v>0.75</v>
      </c>
      <c r="J162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63" spans="1:10" x14ac:dyDescent="0.25">
      <c r="A163" s="1" t="s">
        <v>342</v>
      </c>
      <c r="B163" s="1" t="s">
        <v>343</v>
      </c>
      <c r="C163" s="1" t="s">
        <v>345</v>
      </c>
      <c r="D163">
        <v>160000</v>
      </c>
      <c r="E163" s="2" t="s">
        <v>16</v>
      </c>
      <c r="F163" s="4">
        <v>0.75</v>
      </c>
      <c r="J163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64" spans="1:10" ht="25.5" x14ac:dyDescent="0.25">
      <c r="A164" s="1" t="s">
        <v>342</v>
      </c>
      <c r="B164" s="1" t="s">
        <v>346</v>
      </c>
      <c r="C164" s="1" t="s">
        <v>347</v>
      </c>
      <c r="D164">
        <v>160002</v>
      </c>
      <c r="E164" s="2" t="s">
        <v>13</v>
      </c>
      <c r="F164" s="4">
        <v>0.85</v>
      </c>
      <c r="J164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65" spans="1:10" x14ac:dyDescent="0.25">
      <c r="A165" s="1" t="s">
        <v>342</v>
      </c>
      <c r="B165" s="1" t="s">
        <v>348</v>
      </c>
      <c r="C165" s="1" t="s">
        <v>349</v>
      </c>
      <c r="D165">
        <v>160007</v>
      </c>
      <c r="E165" s="2" t="s">
        <v>13</v>
      </c>
      <c r="F165" s="4">
        <v>0.75</v>
      </c>
      <c r="J165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66" spans="1:10" ht="25.5" x14ac:dyDescent="0.25">
      <c r="A166" s="1" t="s">
        <v>342</v>
      </c>
      <c r="B166" s="1" t="s">
        <v>350</v>
      </c>
      <c r="C166" s="1" t="s">
        <v>351</v>
      </c>
      <c r="D166">
        <v>160005</v>
      </c>
      <c r="E166" s="2" t="s">
        <v>13</v>
      </c>
      <c r="F166" s="4">
        <v>0.85</v>
      </c>
      <c r="J166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67" spans="1:10" x14ac:dyDescent="0.25">
      <c r="A167" s="1" t="s">
        <v>342</v>
      </c>
      <c r="B167" s="1" t="s">
        <v>352</v>
      </c>
      <c r="C167" s="1" t="s">
        <v>353</v>
      </c>
      <c r="D167">
        <v>160006</v>
      </c>
      <c r="E167" s="2" t="s">
        <v>13</v>
      </c>
      <c r="F167" s="4">
        <v>0.75</v>
      </c>
      <c r="J167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68" spans="1:10" x14ac:dyDescent="0.25">
      <c r="A168" s="1" t="s">
        <v>342</v>
      </c>
      <c r="B168" s="1" t="s">
        <v>354</v>
      </c>
      <c r="C168" s="1" t="s">
        <v>355</v>
      </c>
      <c r="D168">
        <v>160004</v>
      </c>
      <c r="E168" s="2" t="s">
        <v>13</v>
      </c>
      <c r="F168" s="4">
        <v>0.85</v>
      </c>
      <c r="J168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69" spans="1:10" ht="25.5" x14ac:dyDescent="0.25">
      <c r="A169" s="1" t="s">
        <v>342</v>
      </c>
      <c r="B169" s="1" t="s">
        <v>356</v>
      </c>
      <c r="C169" s="1" t="s">
        <v>357</v>
      </c>
      <c r="D169">
        <v>160003</v>
      </c>
      <c r="E169" s="2" t="s">
        <v>13</v>
      </c>
      <c r="F169" s="4">
        <v>0.75</v>
      </c>
      <c r="J169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70" spans="1:10" x14ac:dyDescent="0.25">
      <c r="A170" s="1" t="s">
        <v>342</v>
      </c>
      <c r="B170" s="1" t="s">
        <v>358</v>
      </c>
      <c r="C170" s="1" t="s">
        <v>359</v>
      </c>
      <c r="D170">
        <v>160008</v>
      </c>
      <c r="E170" s="2" t="s">
        <v>13</v>
      </c>
      <c r="F170" s="4">
        <v>0.85</v>
      </c>
      <c r="J170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71" spans="1:10" x14ac:dyDescent="0.25">
      <c r="A171" s="1" t="s">
        <v>360</v>
      </c>
      <c r="B171" s="1" t="s">
        <v>361</v>
      </c>
      <c r="C171" s="1" t="s">
        <v>362</v>
      </c>
      <c r="D171">
        <v>170003</v>
      </c>
      <c r="E171" s="2" t="s">
        <v>33</v>
      </c>
      <c r="F171" s="4">
        <v>0.95</v>
      </c>
      <c r="J171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72" spans="1:10" x14ac:dyDescent="0.25">
      <c r="A172" s="1" t="s">
        <v>360</v>
      </c>
      <c r="B172" s="1" t="s">
        <v>361</v>
      </c>
      <c r="C172" s="1" t="s">
        <v>363</v>
      </c>
      <c r="D172">
        <v>170000</v>
      </c>
      <c r="E172" s="2" t="s">
        <v>16</v>
      </c>
      <c r="F172" s="4">
        <v>0.85</v>
      </c>
      <c r="J172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73" spans="1:10" x14ac:dyDescent="0.25">
      <c r="A173" s="1" t="s">
        <v>360</v>
      </c>
      <c r="B173" s="1" t="s">
        <v>361</v>
      </c>
      <c r="C173" s="1" t="s">
        <v>364</v>
      </c>
      <c r="D173">
        <v>170002</v>
      </c>
      <c r="E173" s="2" t="s">
        <v>33</v>
      </c>
      <c r="F173" s="4">
        <v>0.85</v>
      </c>
      <c r="J173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74" spans="1:10" x14ac:dyDescent="0.25">
      <c r="A174" s="1" t="s">
        <v>360</v>
      </c>
      <c r="B174" s="1" t="s">
        <v>361</v>
      </c>
      <c r="C174" s="1" t="s">
        <v>365</v>
      </c>
      <c r="D174">
        <v>170001</v>
      </c>
      <c r="E174" s="2" t="s">
        <v>33</v>
      </c>
      <c r="F174" s="4">
        <v>0.95</v>
      </c>
      <c r="J174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75" spans="1:10" x14ac:dyDescent="0.25">
      <c r="A175" s="1" t="s">
        <v>366</v>
      </c>
      <c r="B175" s="1" t="s">
        <v>367</v>
      </c>
      <c r="C175" s="1" t="s">
        <v>368</v>
      </c>
      <c r="D175">
        <v>180000</v>
      </c>
      <c r="E175" s="2" t="s">
        <v>91</v>
      </c>
      <c r="F175" s="4">
        <v>0.75</v>
      </c>
      <c r="J175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76" spans="1:10" ht="25.5" x14ac:dyDescent="0.25">
      <c r="A176" s="1" t="s">
        <v>366</v>
      </c>
      <c r="B176" s="1" t="s">
        <v>367</v>
      </c>
      <c r="C176" s="1" t="s">
        <v>369</v>
      </c>
      <c r="D176">
        <v>180005</v>
      </c>
      <c r="E176" s="2" t="s">
        <v>33</v>
      </c>
      <c r="F176" s="4">
        <v>0.75</v>
      </c>
      <c r="J176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77" spans="1:10" x14ac:dyDescent="0.25">
      <c r="A177" s="1" t="s">
        <v>366</v>
      </c>
      <c r="B177" s="1" t="s">
        <v>370</v>
      </c>
      <c r="C177" s="1" t="s">
        <v>371</v>
      </c>
      <c r="D177">
        <v>180003</v>
      </c>
      <c r="E177" s="2" t="s">
        <v>13</v>
      </c>
      <c r="F177" s="4">
        <v>0.95</v>
      </c>
      <c r="J177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78" spans="1:10" x14ac:dyDescent="0.25">
      <c r="A178" s="1" t="s">
        <v>366</v>
      </c>
      <c r="B178" s="1" t="s">
        <v>372</v>
      </c>
      <c r="C178" s="1" t="s">
        <v>373</v>
      </c>
      <c r="D178">
        <v>180001</v>
      </c>
      <c r="E178" s="2" t="s">
        <v>13</v>
      </c>
      <c r="F178" s="4">
        <v>0.95</v>
      </c>
      <c r="J178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79" spans="1:10" x14ac:dyDescent="0.25">
      <c r="A179" s="1" t="s">
        <v>366</v>
      </c>
      <c r="B179" s="1" t="s">
        <v>374</v>
      </c>
      <c r="C179" s="1" t="s">
        <v>375</v>
      </c>
      <c r="D179">
        <v>180002</v>
      </c>
      <c r="E179" s="2" t="s">
        <v>13</v>
      </c>
      <c r="F179" s="4">
        <v>0.85</v>
      </c>
      <c r="J179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80" spans="1:10" x14ac:dyDescent="0.25">
      <c r="A180" s="1" t="s">
        <v>376</v>
      </c>
      <c r="B180" s="1" t="s">
        <v>377</v>
      </c>
      <c r="C180" s="1" t="s">
        <v>378</v>
      </c>
      <c r="D180">
        <v>190000</v>
      </c>
      <c r="E180" s="2" t="s">
        <v>16</v>
      </c>
      <c r="F180" s="4">
        <v>0.75</v>
      </c>
      <c r="J180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81" spans="1:10" x14ac:dyDescent="0.25">
      <c r="A181" s="1" t="s">
        <v>376</v>
      </c>
      <c r="B181" s="1" t="s">
        <v>379</v>
      </c>
      <c r="C181" s="1" t="s">
        <v>380</v>
      </c>
      <c r="D181">
        <v>190006</v>
      </c>
      <c r="E181" s="2" t="s">
        <v>33</v>
      </c>
      <c r="F181" s="4">
        <v>0.75</v>
      </c>
      <c r="J181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82" spans="1:10" x14ac:dyDescent="0.25">
      <c r="A182" s="1" t="s">
        <v>376</v>
      </c>
      <c r="B182" s="1" t="s">
        <v>379</v>
      </c>
      <c r="C182" s="1" t="s">
        <v>381</v>
      </c>
      <c r="D182">
        <v>190003</v>
      </c>
      <c r="E182" s="2" t="s">
        <v>13</v>
      </c>
      <c r="F182" s="4">
        <v>0.85</v>
      </c>
      <c r="J182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83" spans="1:10" x14ac:dyDescent="0.25">
      <c r="A183" s="1" t="s">
        <v>376</v>
      </c>
      <c r="B183" s="1" t="s">
        <v>382</v>
      </c>
      <c r="C183" s="1" t="s">
        <v>383</v>
      </c>
      <c r="D183">
        <v>190002</v>
      </c>
      <c r="E183" s="2" t="s">
        <v>13</v>
      </c>
      <c r="F183" s="4">
        <v>0.85</v>
      </c>
      <c r="J183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84" spans="1:10" x14ac:dyDescent="0.25">
      <c r="A184" s="1" t="s">
        <v>376</v>
      </c>
      <c r="B184" s="1" t="s">
        <v>384</v>
      </c>
      <c r="C184" s="1" t="s">
        <v>385</v>
      </c>
      <c r="D184">
        <v>190001</v>
      </c>
      <c r="E184" s="2" t="s">
        <v>13</v>
      </c>
      <c r="F184" s="4">
        <v>0.75</v>
      </c>
      <c r="J184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85" spans="1:10" x14ac:dyDescent="0.25">
      <c r="A185" s="1" t="s">
        <v>386</v>
      </c>
      <c r="B185" s="1" t="s">
        <v>387</v>
      </c>
      <c r="C185" s="1" t="s">
        <v>388</v>
      </c>
      <c r="D185">
        <v>200004</v>
      </c>
      <c r="E185" s="2" t="s">
        <v>33</v>
      </c>
      <c r="F185" s="4">
        <v>0.75</v>
      </c>
      <c r="J185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86" spans="1:10" x14ac:dyDescent="0.25">
      <c r="A186" s="1" t="s">
        <v>386</v>
      </c>
      <c r="B186" s="1" t="s">
        <v>387</v>
      </c>
      <c r="C186" s="1" t="s">
        <v>389</v>
      </c>
      <c r="D186">
        <v>200003</v>
      </c>
      <c r="E186" s="2" t="s">
        <v>33</v>
      </c>
      <c r="F186" s="4">
        <v>0.95</v>
      </c>
      <c r="J186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87" spans="1:10" x14ac:dyDescent="0.25">
      <c r="A187" s="1" t="s">
        <v>386</v>
      </c>
      <c r="B187" s="1" t="s">
        <v>387</v>
      </c>
      <c r="C187" s="1" t="s">
        <v>390</v>
      </c>
      <c r="D187">
        <v>200000</v>
      </c>
      <c r="E187" s="2" t="s">
        <v>16</v>
      </c>
      <c r="F187" s="4">
        <v>0.75</v>
      </c>
      <c r="J187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88" spans="1:10" x14ac:dyDescent="0.25">
      <c r="A188" s="1" t="s">
        <v>386</v>
      </c>
      <c r="B188" s="1" t="s">
        <v>387</v>
      </c>
      <c r="C188" s="1" t="s">
        <v>391</v>
      </c>
      <c r="D188">
        <v>200001</v>
      </c>
      <c r="E188" s="2" t="s">
        <v>33</v>
      </c>
      <c r="F188" s="4">
        <v>0.95</v>
      </c>
      <c r="J188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89" spans="1:10" x14ac:dyDescent="0.25">
      <c r="A189" s="1" t="s">
        <v>386</v>
      </c>
      <c r="B189" s="1" t="s">
        <v>387</v>
      </c>
      <c r="C189" s="1" t="s">
        <v>392</v>
      </c>
      <c r="D189">
        <v>200002</v>
      </c>
      <c r="E189" s="2" t="s">
        <v>33</v>
      </c>
      <c r="F189" s="4">
        <v>0.75</v>
      </c>
      <c r="J189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90" spans="1:10" x14ac:dyDescent="0.25">
      <c r="A190" s="1" t="s">
        <v>386</v>
      </c>
      <c r="B190" s="1" t="s">
        <v>393</v>
      </c>
      <c r="C190" s="1" t="s">
        <v>394</v>
      </c>
      <c r="D190">
        <v>200010</v>
      </c>
      <c r="E190" s="2" t="s">
        <v>13</v>
      </c>
      <c r="F190" s="4">
        <v>0.95</v>
      </c>
      <c r="J190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91" spans="1:10" x14ac:dyDescent="0.25">
      <c r="A191" s="1" t="s">
        <v>386</v>
      </c>
      <c r="B191" s="1" t="s">
        <v>395</v>
      </c>
      <c r="C191" s="1" t="s">
        <v>396</v>
      </c>
      <c r="D191">
        <v>200007</v>
      </c>
      <c r="E191" s="2" t="s">
        <v>13</v>
      </c>
      <c r="F191" s="4">
        <v>0.75</v>
      </c>
      <c r="J191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92" spans="1:10" x14ac:dyDescent="0.25">
      <c r="A192" s="1" t="s">
        <v>386</v>
      </c>
      <c r="B192" s="1" t="s">
        <v>397</v>
      </c>
      <c r="C192" s="1" t="s">
        <v>398</v>
      </c>
      <c r="D192">
        <v>200009</v>
      </c>
      <c r="E192" s="2" t="s">
        <v>13</v>
      </c>
      <c r="F192" s="4">
        <v>0.95</v>
      </c>
      <c r="J192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93" spans="1:10" x14ac:dyDescent="0.25">
      <c r="A193" s="1" t="s">
        <v>386</v>
      </c>
      <c r="B193" s="1" t="s">
        <v>399</v>
      </c>
      <c r="C193" s="1" t="s">
        <v>400</v>
      </c>
      <c r="D193">
        <v>200011</v>
      </c>
      <c r="E193" s="2" t="s">
        <v>13</v>
      </c>
      <c r="F193" s="4">
        <v>0.95</v>
      </c>
      <c r="J193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94" spans="1:10" x14ac:dyDescent="0.25">
      <c r="A194" s="1" t="s">
        <v>386</v>
      </c>
      <c r="B194" s="1" t="s">
        <v>401</v>
      </c>
      <c r="C194" s="1" t="s">
        <v>402</v>
      </c>
      <c r="D194">
        <v>200008</v>
      </c>
      <c r="E194" s="2" t="s">
        <v>13</v>
      </c>
      <c r="F194" s="4">
        <v>0.85</v>
      </c>
      <c r="J194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95" spans="1:10" x14ac:dyDescent="0.25">
      <c r="A195" s="1" t="s">
        <v>386</v>
      </c>
      <c r="B195" s="1" t="s">
        <v>403</v>
      </c>
      <c r="C195" s="1" t="s">
        <v>404</v>
      </c>
      <c r="D195">
        <v>200005</v>
      </c>
      <c r="E195" s="2" t="s">
        <v>13</v>
      </c>
      <c r="F195" s="4">
        <v>0.85</v>
      </c>
      <c r="J195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96" spans="1:10" ht="25.5" x14ac:dyDescent="0.25">
      <c r="A196" s="1" t="s">
        <v>386</v>
      </c>
      <c r="B196" s="1" t="s">
        <v>405</v>
      </c>
      <c r="C196" s="1" t="s">
        <v>406</v>
      </c>
      <c r="D196">
        <v>200006</v>
      </c>
      <c r="E196" s="2" t="s">
        <v>13</v>
      </c>
      <c r="F196" s="4">
        <v>0.85</v>
      </c>
      <c r="J196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97" spans="1:10" x14ac:dyDescent="0.25">
      <c r="A197" s="1" t="s">
        <v>386</v>
      </c>
      <c r="B197" s="1" t="s">
        <v>407</v>
      </c>
      <c r="C197" s="1" t="s">
        <v>408</v>
      </c>
      <c r="D197">
        <v>200012</v>
      </c>
      <c r="E197" s="2" t="s">
        <v>13</v>
      </c>
      <c r="F197" s="4">
        <v>0.85</v>
      </c>
      <c r="J197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98" spans="1:10" x14ac:dyDescent="0.25">
      <c r="A198" s="1" t="s">
        <v>409</v>
      </c>
      <c r="B198" s="1" t="s">
        <v>410</v>
      </c>
      <c r="C198" s="1" t="s">
        <v>411</v>
      </c>
      <c r="D198">
        <v>210000</v>
      </c>
      <c r="E198" s="2" t="s">
        <v>16</v>
      </c>
      <c r="F198" s="4">
        <v>0.75</v>
      </c>
      <c r="J198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199" spans="1:10" x14ac:dyDescent="0.25">
      <c r="A199" s="1" t="s">
        <v>409</v>
      </c>
      <c r="B199" s="1" t="s">
        <v>412</v>
      </c>
      <c r="C199" s="1" t="s">
        <v>413</v>
      </c>
      <c r="D199">
        <v>210011</v>
      </c>
      <c r="E199" s="2" t="s">
        <v>13</v>
      </c>
      <c r="F199" s="4">
        <v>0.95</v>
      </c>
      <c r="J199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00" spans="1:10" x14ac:dyDescent="0.25">
      <c r="A200" s="1" t="s">
        <v>409</v>
      </c>
      <c r="B200" s="1" t="s">
        <v>414</v>
      </c>
      <c r="C200" s="1" t="s">
        <v>415</v>
      </c>
      <c r="D200">
        <v>210010</v>
      </c>
      <c r="E200" s="2" t="s">
        <v>13</v>
      </c>
      <c r="F200" s="4">
        <v>0.95</v>
      </c>
      <c r="J200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01" spans="1:10" x14ac:dyDescent="0.25">
      <c r="A201" s="1" t="s">
        <v>409</v>
      </c>
      <c r="B201" s="1" t="s">
        <v>416</v>
      </c>
      <c r="C201" s="1" t="s">
        <v>417</v>
      </c>
      <c r="D201">
        <v>210002</v>
      </c>
      <c r="E201" s="2" t="s">
        <v>13</v>
      </c>
      <c r="F201" s="4">
        <v>0.85</v>
      </c>
      <c r="J201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02" spans="1:10" x14ac:dyDescent="0.25">
      <c r="A202" s="1" t="s">
        <v>409</v>
      </c>
      <c r="B202" s="1" t="s">
        <v>418</v>
      </c>
      <c r="C202" s="1" t="s">
        <v>419</v>
      </c>
      <c r="D202">
        <v>210006</v>
      </c>
      <c r="E202" s="2" t="s">
        <v>13</v>
      </c>
      <c r="F202" s="4">
        <v>0.85</v>
      </c>
      <c r="J202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03" spans="1:10" x14ac:dyDescent="0.25">
      <c r="A203" s="1" t="s">
        <v>409</v>
      </c>
      <c r="B203" s="1" t="s">
        <v>420</v>
      </c>
      <c r="C203" s="1" t="s">
        <v>421</v>
      </c>
      <c r="D203">
        <v>210007</v>
      </c>
      <c r="E203" s="2" t="s">
        <v>13</v>
      </c>
      <c r="F203" s="4">
        <v>0.95</v>
      </c>
      <c r="J203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04" spans="1:10" x14ac:dyDescent="0.25">
      <c r="A204" s="1" t="s">
        <v>409</v>
      </c>
      <c r="B204" s="1" t="s">
        <v>422</v>
      </c>
      <c r="C204" s="1" t="s">
        <v>423</v>
      </c>
      <c r="D204">
        <v>210004</v>
      </c>
      <c r="E204" s="2" t="s">
        <v>13</v>
      </c>
      <c r="F204" s="4">
        <v>0.75</v>
      </c>
      <c r="J204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05" spans="1:10" x14ac:dyDescent="0.25">
      <c r="A205" s="1" t="s">
        <v>409</v>
      </c>
      <c r="B205" s="1" t="s">
        <v>424</v>
      </c>
      <c r="C205" s="1" t="s">
        <v>425</v>
      </c>
      <c r="D205">
        <v>210005</v>
      </c>
      <c r="E205" s="2" t="s">
        <v>13</v>
      </c>
      <c r="F205" s="4">
        <v>0.85</v>
      </c>
      <c r="J205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06" spans="1:10" x14ac:dyDescent="0.25">
      <c r="A206" s="1" t="s">
        <v>409</v>
      </c>
      <c r="B206" s="1" t="s">
        <v>426</v>
      </c>
      <c r="C206" s="1" t="s">
        <v>427</v>
      </c>
      <c r="D206">
        <v>210013</v>
      </c>
      <c r="E206" s="2" t="s">
        <v>13</v>
      </c>
      <c r="F206" s="4">
        <v>0.75</v>
      </c>
      <c r="J206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07" spans="1:10" x14ac:dyDescent="0.25">
      <c r="A207" s="1" t="s">
        <v>409</v>
      </c>
      <c r="B207" s="1" t="s">
        <v>428</v>
      </c>
      <c r="C207" s="1" t="s">
        <v>429</v>
      </c>
      <c r="D207">
        <v>210003</v>
      </c>
      <c r="E207" s="2" t="s">
        <v>13</v>
      </c>
      <c r="F207" s="4">
        <v>0.95</v>
      </c>
      <c r="J207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08" spans="1:10" x14ac:dyDescent="0.25">
      <c r="A208" s="1" t="s">
        <v>409</v>
      </c>
      <c r="B208" s="1" t="s">
        <v>430</v>
      </c>
      <c r="C208" s="1" t="s">
        <v>431</v>
      </c>
      <c r="D208">
        <v>210012</v>
      </c>
      <c r="E208" s="2" t="s">
        <v>13</v>
      </c>
      <c r="F208" s="4">
        <v>0.85</v>
      </c>
      <c r="J208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09" spans="1:10" x14ac:dyDescent="0.25">
      <c r="A209" s="1" t="s">
        <v>409</v>
      </c>
      <c r="B209" s="1" t="s">
        <v>432</v>
      </c>
      <c r="C209" s="1" t="s">
        <v>433</v>
      </c>
      <c r="D209">
        <v>210001</v>
      </c>
      <c r="E209" s="2" t="s">
        <v>13</v>
      </c>
      <c r="F209" s="4">
        <v>0.95</v>
      </c>
      <c r="J209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10" spans="1:10" x14ac:dyDescent="0.25">
      <c r="A210" s="1" t="s">
        <v>409</v>
      </c>
      <c r="B210" s="1" t="s">
        <v>434</v>
      </c>
      <c r="C210" s="1" t="s">
        <v>435</v>
      </c>
      <c r="D210">
        <v>210009</v>
      </c>
      <c r="E210" s="2" t="s">
        <v>13</v>
      </c>
      <c r="F210" s="4">
        <v>0.95</v>
      </c>
      <c r="J210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11" spans="1:10" x14ac:dyDescent="0.25">
      <c r="A211" s="1" t="s">
        <v>409</v>
      </c>
      <c r="B211" s="1" t="s">
        <v>436</v>
      </c>
      <c r="C211" s="1" t="s">
        <v>437</v>
      </c>
      <c r="D211">
        <v>210008</v>
      </c>
      <c r="E211" s="2" t="s">
        <v>13</v>
      </c>
      <c r="F211" s="4">
        <v>0.75</v>
      </c>
      <c r="J211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12" spans="1:10" x14ac:dyDescent="0.25">
      <c r="A212" s="1" t="s">
        <v>409</v>
      </c>
      <c r="B212" s="1" t="s">
        <v>438</v>
      </c>
      <c r="C212" s="1" t="s">
        <v>439</v>
      </c>
      <c r="D212">
        <v>210014</v>
      </c>
      <c r="E212" s="2" t="s">
        <v>13</v>
      </c>
      <c r="F212" s="4">
        <v>0.75</v>
      </c>
      <c r="J212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13" spans="1:10" x14ac:dyDescent="0.25">
      <c r="A213" s="1" t="s">
        <v>440</v>
      </c>
      <c r="B213" s="1" t="s">
        <v>441</v>
      </c>
      <c r="C213" s="1" t="s">
        <v>442</v>
      </c>
      <c r="D213">
        <v>220001</v>
      </c>
      <c r="E213" s="2" t="s">
        <v>33</v>
      </c>
      <c r="F213" s="4">
        <v>0.85</v>
      </c>
      <c r="J213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14" spans="1:10" x14ac:dyDescent="0.25">
      <c r="A214" s="1" t="s">
        <v>440</v>
      </c>
      <c r="B214" s="1" t="s">
        <v>441</v>
      </c>
      <c r="C214" s="1" t="s">
        <v>443</v>
      </c>
      <c r="D214">
        <v>220000</v>
      </c>
      <c r="E214" s="2" t="s">
        <v>16</v>
      </c>
      <c r="F214" s="4">
        <v>0.75</v>
      </c>
      <c r="J214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15" spans="1:10" x14ac:dyDescent="0.25">
      <c r="A215" s="1" t="s">
        <v>440</v>
      </c>
      <c r="B215" s="1" t="s">
        <v>444</v>
      </c>
      <c r="C215" s="1" t="s">
        <v>445</v>
      </c>
      <c r="D215">
        <v>220005</v>
      </c>
      <c r="E215" s="2" t="s">
        <v>13</v>
      </c>
      <c r="F215" s="4">
        <v>0.75</v>
      </c>
      <c r="J215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16" spans="1:10" x14ac:dyDescent="0.25">
      <c r="A216" s="1" t="s">
        <v>440</v>
      </c>
      <c r="B216" s="1" t="s">
        <v>444</v>
      </c>
      <c r="C216" s="1" t="s">
        <v>446</v>
      </c>
      <c r="D216">
        <v>220009</v>
      </c>
      <c r="E216" s="2" t="s">
        <v>33</v>
      </c>
      <c r="F216" s="4">
        <v>0.95</v>
      </c>
      <c r="J216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17" spans="1:10" x14ac:dyDescent="0.25">
      <c r="A217" s="1" t="s">
        <v>440</v>
      </c>
      <c r="B217" s="1" t="s">
        <v>444</v>
      </c>
      <c r="C217" s="1" t="s">
        <v>447</v>
      </c>
      <c r="D217">
        <v>220007</v>
      </c>
      <c r="E217" s="2" t="s">
        <v>33</v>
      </c>
      <c r="F217" s="4">
        <v>0.75</v>
      </c>
      <c r="J217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18" spans="1:10" x14ac:dyDescent="0.25">
      <c r="A218" s="1" t="s">
        <v>440</v>
      </c>
      <c r="B218" s="1" t="s">
        <v>448</v>
      </c>
      <c r="C218" s="1" t="s">
        <v>449</v>
      </c>
      <c r="D218">
        <v>220003</v>
      </c>
      <c r="E218" s="2" t="s">
        <v>33</v>
      </c>
      <c r="F218" s="4">
        <v>0.75</v>
      </c>
      <c r="J218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19" spans="1:10" x14ac:dyDescent="0.25">
      <c r="A219" s="1" t="s">
        <v>440</v>
      </c>
      <c r="B219" s="1" t="s">
        <v>448</v>
      </c>
      <c r="C219" s="1" t="s">
        <v>450</v>
      </c>
      <c r="D219">
        <v>220006</v>
      </c>
      <c r="E219" s="2" t="s">
        <v>13</v>
      </c>
      <c r="F219" s="4">
        <v>0.95</v>
      </c>
      <c r="J219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20" spans="1:10" x14ac:dyDescent="0.25">
      <c r="A220" s="1" t="s">
        <v>440</v>
      </c>
      <c r="B220" s="1" t="s">
        <v>451</v>
      </c>
      <c r="C220" s="1" t="s">
        <v>452</v>
      </c>
      <c r="D220">
        <v>220010</v>
      </c>
      <c r="E220" s="2" t="s">
        <v>13</v>
      </c>
      <c r="F220" s="4">
        <v>0.95</v>
      </c>
      <c r="J220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21" spans="1:10" x14ac:dyDescent="0.25">
      <c r="A221" s="1" t="s">
        <v>440</v>
      </c>
      <c r="B221" s="1" t="s">
        <v>453</v>
      </c>
      <c r="C221" s="1" t="s">
        <v>454</v>
      </c>
      <c r="D221">
        <v>220004</v>
      </c>
      <c r="E221" s="2" t="s">
        <v>13</v>
      </c>
      <c r="F221" s="4">
        <v>0.75</v>
      </c>
      <c r="J221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22" spans="1:10" x14ac:dyDescent="0.25">
      <c r="A222" s="1" t="s">
        <v>440</v>
      </c>
      <c r="B222" s="1" t="s">
        <v>455</v>
      </c>
      <c r="C222" s="1" t="s">
        <v>456</v>
      </c>
      <c r="D222">
        <v>220008</v>
      </c>
      <c r="E222" s="2" t="s">
        <v>13</v>
      </c>
      <c r="F222" s="4">
        <v>0.95</v>
      </c>
      <c r="J222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23" spans="1:10" x14ac:dyDescent="0.25">
      <c r="A223" s="1" t="s">
        <v>440</v>
      </c>
      <c r="B223" s="1" t="s">
        <v>457</v>
      </c>
      <c r="C223" s="1" t="s">
        <v>458</v>
      </c>
      <c r="D223">
        <v>220002</v>
      </c>
      <c r="E223" s="2" t="s">
        <v>13</v>
      </c>
      <c r="F223" s="4">
        <v>0.85</v>
      </c>
      <c r="J223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24" spans="1:10" x14ac:dyDescent="0.25">
      <c r="A224" s="1" t="s">
        <v>459</v>
      </c>
      <c r="B224" s="1" t="s">
        <v>460</v>
      </c>
      <c r="C224" s="1" t="s">
        <v>461</v>
      </c>
      <c r="D224">
        <v>230003</v>
      </c>
      <c r="E224" s="2" t="s">
        <v>33</v>
      </c>
      <c r="F224" s="4">
        <v>0.95</v>
      </c>
      <c r="J224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25" spans="1:10" x14ac:dyDescent="0.25">
      <c r="A225" s="1" t="s">
        <v>459</v>
      </c>
      <c r="B225" s="1" t="s">
        <v>460</v>
      </c>
      <c r="C225" s="1" t="s">
        <v>462</v>
      </c>
      <c r="D225">
        <v>230002</v>
      </c>
      <c r="E225" s="2" t="s">
        <v>33</v>
      </c>
      <c r="F225" s="4">
        <v>0.85</v>
      </c>
      <c r="J225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26" spans="1:10" x14ac:dyDescent="0.25">
      <c r="A226" s="1" t="s">
        <v>459</v>
      </c>
      <c r="B226" s="1" t="s">
        <v>460</v>
      </c>
      <c r="C226" s="1" t="s">
        <v>463</v>
      </c>
      <c r="D226">
        <v>230004</v>
      </c>
      <c r="E226" s="2" t="s">
        <v>33</v>
      </c>
      <c r="F226" s="4">
        <v>0.85</v>
      </c>
      <c r="J226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27" spans="1:10" x14ac:dyDescent="0.25">
      <c r="A227" s="1" t="s">
        <v>459</v>
      </c>
      <c r="B227" s="1" t="s">
        <v>460</v>
      </c>
      <c r="C227" s="1" t="s">
        <v>464</v>
      </c>
      <c r="D227">
        <v>230000</v>
      </c>
      <c r="E227" s="2" t="s">
        <v>16</v>
      </c>
      <c r="F227" s="4">
        <v>0.85</v>
      </c>
      <c r="J227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28" spans="1:10" x14ac:dyDescent="0.25">
      <c r="A228" s="1" t="s">
        <v>459</v>
      </c>
      <c r="B228" s="1" t="s">
        <v>465</v>
      </c>
      <c r="C228" s="1" t="s">
        <v>466</v>
      </c>
      <c r="D228">
        <v>230001</v>
      </c>
      <c r="E228" s="2" t="s">
        <v>13</v>
      </c>
      <c r="F228" s="4">
        <v>0.95</v>
      </c>
      <c r="J228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29" spans="1:10" x14ac:dyDescent="0.25">
      <c r="A229" s="1" t="s">
        <v>467</v>
      </c>
      <c r="B229" s="1" t="s">
        <v>468</v>
      </c>
      <c r="C229" s="1" t="s">
        <v>469</v>
      </c>
      <c r="D229">
        <v>240000</v>
      </c>
      <c r="E229" s="2" t="s">
        <v>16</v>
      </c>
      <c r="F229" s="4">
        <v>0.95</v>
      </c>
      <c r="J229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30" spans="1:10" x14ac:dyDescent="0.25">
      <c r="A230" s="1" t="s">
        <v>467</v>
      </c>
      <c r="B230" s="1" t="s">
        <v>470</v>
      </c>
      <c r="C230" s="1" t="s">
        <v>471</v>
      </c>
      <c r="D230">
        <v>240001</v>
      </c>
      <c r="E230" s="2" t="s">
        <v>13</v>
      </c>
      <c r="F230" s="4">
        <v>0.95</v>
      </c>
      <c r="J230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31" spans="1:10" ht="25.5" x14ac:dyDescent="0.25">
      <c r="A231" s="1" t="s">
        <v>467</v>
      </c>
      <c r="B231" s="1" t="s">
        <v>472</v>
      </c>
      <c r="C231" s="1" t="s">
        <v>473</v>
      </c>
      <c r="D231">
        <v>240002</v>
      </c>
      <c r="E231" s="2" t="s">
        <v>13</v>
      </c>
      <c r="F231" s="4">
        <v>0.95</v>
      </c>
      <c r="J231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32" spans="1:10" x14ac:dyDescent="0.25">
      <c r="A232" s="1" t="s">
        <v>467</v>
      </c>
      <c r="B232" s="1" t="s">
        <v>474</v>
      </c>
      <c r="C232" s="1" t="s">
        <v>475</v>
      </c>
      <c r="D232">
        <v>240003</v>
      </c>
      <c r="E232" s="2" t="s">
        <v>13</v>
      </c>
      <c r="F232" s="4">
        <v>0.95</v>
      </c>
      <c r="J232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33" spans="1:10" x14ac:dyDescent="0.25">
      <c r="A233" s="1" t="s">
        <v>476</v>
      </c>
      <c r="B233" s="1" t="s">
        <v>477</v>
      </c>
      <c r="C233" s="1" t="s">
        <v>478</v>
      </c>
      <c r="D233">
        <v>250000</v>
      </c>
      <c r="E233" s="2" t="s">
        <v>16</v>
      </c>
      <c r="F233" s="4">
        <v>0.75</v>
      </c>
      <c r="J233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34" spans="1:10" x14ac:dyDescent="0.25">
      <c r="A234" s="1" t="s">
        <v>476</v>
      </c>
      <c r="B234" s="1" t="s">
        <v>479</v>
      </c>
      <c r="C234" s="1" t="s">
        <v>480</v>
      </c>
      <c r="D234">
        <v>250004</v>
      </c>
      <c r="E234" s="2" t="s">
        <v>13</v>
      </c>
      <c r="F234" s="4">
        <v>0.75</v>
      </c>
      <c r="J234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35" spans="1:10" x14ac:dyDescent="0.25">
      <c r="A235" s="1" t="s">
        <v>476</v>
      </c>
      <c r="B235" s="1" t="s">
        <v>481</v>
      </c>
      <c r="C235" s="1" t="s">
        <v>482</v>
      </c>
      <c r="D235">
        <v>250002</v>
      </c>
      <c r="E235" s="2" t="s">
        <v>13</v>
      </c>
      <c r="F235" s="4">
        <v>0.85</v>
      </c>
      <c r="J235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36" spans="1:10" x14ac:dyDescent="0.25">
      <c r="A236" s="1" t="s">
        <v>476</v>
      </c>
      <c r="B236" s="1" t="s">
        <v>483</v>
      </c>
      <c r="C236" s="1" t="s">
        <v>484</v>
      </c>
      <c r="D236">
        <v>250001</v>
      </c>
      <c r="E236" s="2" t="s">
        <v>13</v>
      </c>
      <c r="F236" s="4">
        <v>0.75</v>
      </c>
      <c r="J236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37" spans="1:10" x14ac:dyDescent="0.25">
      <c r="A237" s="1" t="s">
        <v>476</v>
      </c>
      <c r="B237" s="1" t="s">
        <v>485</v>
      </c>
      <c r="C237" s="1" t="s">
        <v>486</v>
      </c>
      <c r="D237">
        <v>250003</v>
      </c>
      <c r="E237" s="2" t="s">
        <v>13</v>
      </c>
      <c r="F237" s="4">
        <v>0.85</v>
      </c>
      <c r="J237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38" spans="1:10" x14ac:dyDescent="0.25">
      <c r="A238" s="1" t="s">
        <v>487</v>
      </c>
      <c r="B238" s="1" t="s">
        <v>488</v>
      </c>
      <c r="C238" s="1" t="s">
        <v>489</v>
      </c>
      <c r="D238">
        <v>150200</v>
      </c>
      <c r="E238" s="2" t="s">
        <v>16</v>
      </c>
      <c r="F238" s="4">
        <v>0.75</v>
      </c>
      <c r="J238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39" spans="1:10" x14ac:dyDescent="0.25">
      <c r="A239" s="1" t="s">
        <v>487</v>
      </c>
      <c r="B239" s="1" t="s">
        <v>490</v>
      </c>
      <c r="C239" s="1" t="s">
        <v>491</v>
      </c>
      <c r="D239">
        <v>150201</v>
      </c>
      <c r="E239" s="2" t="s">
        <v>13</v>
      </c>
      <c r="F239" s="4">
        <v>0.75</v>
      </c>
      <c r="J239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40" spans="1:10" x14ac:dyDescent="0.25">
      <c r="A240" s="1" t="s">
        <v>487</v>
      </c>
      <c r="B240" s="1" t="s">
        <v>492</v>
      </c>
      <c r="C240" s="1" t="s">
        <v>493</v>
      </c>
      <c r="D240">
        <v>150202</v>
      </c>
      <c r="E240" s="2" t="s">
        <v>13</v>
      </c>
      <c r="F240" s="4">
        <v>0.95</v>
      </c>
      <c r="J240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41" spans="1:10" x14ac:dyDescent="0.25">
      <c r="A241" s="1" t="s">
        <v>487</v>
      </c>
      <c r="B241" s="1" t="s">
        <v>494</v>
      </c>
      <c r="C241" s="1" t="s">
        <v>495</v>
      </c>
      <c r="D241">
        <v>150203</v>
      </c>
      <c r="E241" s="2" t="s">
        <v>13</v>
      </c>
      <c r="F241" s="4">
        <v>0.95</v>
      </c>
      <c r="J241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42" spans="1:10" x14ac:dyDescent="0.25">
      <c r="A242" s="1" t="s">
        <v>487</v>
      </c>
      <c r="B242" s="1" t="s">
        <v>496</v>
      </c>
      <c r="C242" s="1" t="s">
        <v>497</v>
      </c>
      <c r="D242">
        <v>150204</v>
      </c>
      <c r="E242" s="2" t="s">
        <v>13</v>
      </c>
      <c r="F242" s="4">
        <v>0.75</v>
      </c>
      <c r="J242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43" spans="1:10" x14ac:dyDescent="0.25">
      <c r="A243" s="1" t="s">
        <v>487</v>
      </c>
      <c r="B243" s="1" t="s">
        <v>498</v>
      </c>
      <c r="C243" s="1" t="s">
        <v>499</v>
      </c>
      <c r="D243">
        <v>150205</v>
      </c>
      <c r="E243" s="2" t="s">
        <v>13</v>
      </c>
      <c r="F243" s="4">
        <v>0.75</v>
      </c>
      <c r="J243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44" spans="1:10" x14ac:dyDescent="0.25">
      <c r="A244" s="1" t="s">
        <v>487</v>
      </c>
      <c r="B244" s="1" t="s">
        <v>500</v>
      </c>
      <c r="C244" s="1" t="s">
        <v>501</v>
      </c>
      <c r="D244">
        <v>150206</v>
      </c>
      <c r="E244" s="2" t="s">
        <v>13</v>
      </c>
      <c r="F244" s="4">
        <v>0.75</v>
      </c>
      <c r="J244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45" spans="1:10" x14ac:dyDescent="0.25">
      <c r="A245" s="1" t="s">
        <v>487</v>
      </c>
      <c r="B245" s="1" t="s">
        <v>502</v>
      </c>
      <c r="C245" s="1" t="s">
        <v>503</v>
      </c>
      <c r="D245">
        <v>150207</v>
      </c>
      <c r="E245" s="2" t="s">
        <v>13</v>
      </c>
      <c r="F245" s="4">
        <v>0.75</v>
      </c>
      <c r="J245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46" spans="1:10" x14ac:dyDescent="0.25">
      <c r="A246" s="1" t="s">
        <v>487</v>
      </c>
      <c r="B246" s="1" t="s">
        <v>504</v>
      </c>
      <c r="C246" s="1" t="s">
        <v>505</v>
      </c>
      <c r="D246">
        <v>150208</v>
      </c>
      <c r="E246" s="2" t="s">
        <v>13</v>
      </c>
      <c r="F246" s="4">
        <v>0.95</v>
      </c>
      <c r="J246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47" spans="1:10" x14ac:dyDescent="0.25">
      <c r="A247" s="1" t="s">
        <v>487</v>
      </c>
      <c r="B247" s="1" t="s">
        <v>506</v>
      </c>
      <c r="C247" s="1" t="s">
        <v>507</v>
      </c>
      <c r="D247">
        <v>150209</v>
      </c>
      <c r="E247" s="2" t="s">
        <v>13</v>
      </c>
      <c r="F247" s="4">
        <v>0.95</v>
      </c>
      <c r="J247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48" spans="1:10" x14ac:dyDescent="0.25">
      <c r="A248" s="1" t="s">
        <v>508</v>
      </c>
      <c r="B248" s="1" t="s">
        <v>509</v>
      </c>
      <c r="C248" s="1" t="s">
        <v>510</v>
      </c>
      <c r="D248">
        <v>70101</v>
      </c>
      <c r="E248" s="2" t="s">
        <v>16</v>
      </c>
      <c r="F248" s="4">
        <v>0.95</v>
      </c>
      <c r="J248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  <row r="249" spans="1:10" x14ac:dyDescent="0.25">
      <c r="A249" s="1" t="s">
        <v>508</v>
      </c>
      <c r="B249" s="1" t="s">
        <v>511</v>
      </c>
      <c r="C249" s="1" t="s">
        <v>512</v>
      </c>
      <c r="D249">
        <v>70102</v>
      </c>
      <c r="E249" s="2" t="s">
        <v>13</v>
      </c>
      <c r="F249" s="4">
        <v>0.95</v>
      </c>
      <c r="J249" s="3" t="str">
        <f>IF(AND(Tabla115262728293031[[#This Row],[Valor logrado]]&gt;=Tabla115262728293031[[#This Row],[Meta]],Tabla115262728293031[[#This Row],[Valor logrado]]&gt;0,Tabla115262728293031[[#This Row],[Meta]]&gt;0),"Sí","No")</f>
        <v>No</v>
      </c>
    </row>
  </sheetData>
  <pageMargins left="0.7" right="0.7" top="0.75" bottom="0.75" header="0.3" footer="0.3"/>
  <tableParts count="1">
    <tablePart r:id="rId1"/>
  </tablePart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1B5794-B767-4B61-9B85-436276FB51EB}">
  <sheetPr codeName="Hoja31">
    <tabColor theme="9" tint="-0.249977111117893"/>
  </sheetPr>
  <dimension ref="A1:J249"/>
  <sheetViews>
    <sheetView workbookViewId="0"/>
  </sheetViews>
  <sheetFormatPr baseColWidth="10" defaultColWidth="11.42578125" defaultRowHeight="15" x14ac:dyDescent="0.25"/>
  <cols>
    <col min="1" max="1" width="21.7109375" bestFit="1" customWidth="1"/>
    <col min="2" max="2" width="74.85546875" customWidth="1"/>
    <col min="3" max="3" width="36.28515625" customWidth="1"/>
    <col min="4" max="4" width="25.140625" customWidth="1"/>
    <col min="5" max="5" width="17.7109375" bestFit="1" customWidth="1"/>
    <col min="6" max="6" width="14.7109375" style="4" customWidth="1"/>
    <col min="7" max="7" width="13.28515625" style="3" customWidth="1"/>
    <col min="8" max="8" width="15.28515625" style="3" customWidth="1"/>
    <col min="9" max="9" width="15" style="4" customWidth="1"/>
    <col min="10" max="10" width="15.85546875" style="3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4" t="s">
        <v>5</v>
      </c>
      <c r="G1" s="3" t="s">
        <v>6</v>
      </c>
      <c r="H1" s="3" t="s">
        <v>7</v>
      </c>
      <c r="I1" s="4" t="s">
        <v>8</v>
      </c>
      <c r="J1" s="3" t="s">
        <v>9</v>
      </c>
    </row>
    <row r="2" spans="1:10" x14ac:dyDescent="0.25">
      <c r="A2" s="1" t="s">
        <v>10</v>
      </c>
      <c r="B2" s="1" t="s">
        <v>11</v>
      </c>
      <c r="C2" s="1" t="s">
        <v>12</v>
      </c>
      <c r="D2">
        <v>150102</v>
      </c>
      <c r="E2" s="2" t="s">
        <v>13</v>
      </c>
      <c r="F2" s="4" t="s">
        <v>17</v>
      </c>
      <c r="J2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3" spans="1:10" x14ac:dyDescent="0.25">
      <c r="A3" s="1" t="s">
        <v>10</v>
      </c>
      <c r="B3" s="1" t="s">
        <v>14</v>
      </c>
      <c r="C3" s="1" t="s">
        <v>15</v>
      </c>
      <c r="D3">
        <v>150101</v>
      </c>
      <c r="E3" s="2" t="s">
        <v>16</v>
      </c>
      <c r="F3" s="4">
        <v>0.7</v>
      </c>
      <c r="J3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4" spans="1:10" x14ac:dyDescent="0.25">
      <c r="A4" s="1" t="s">
        <v>10</v>
      </c>
      <c r="B4" s="1" t="s">
        <v>18</v>
      </c>
      <c r="C4" s="1" t="s">
        <v>19</v>
      </c>
      <c r="D4">
        <v>150103</v>
      </c>
      <c r="E4" s="2" t="s">
        <v>13</v>
      </c>
      <c r="F4" s="4" t="s">
        <v>17</v>
      </c>
      <c r="J4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5" spans="1:10" x14ac:dyDescent="0.25">
      <c r="A5" s="1" t="s">
        <v>10</v>
      </c>
      <c r="B5" s="1" t="s">
        <v>20</v>
      </c>
      <c r="C5" s="1" t="s">
        <v>21</v>
      </c>
      <c r="D5">
        <v>150104</v>
      </c>
      <c r="E5" s="2" t="s">
        <v>13</v>
      </c>
      <c r="F5" s="4" t="s">
        <v>17</v>
      </c>
      <c r="J5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6" spans="1:10" x14ac:dyDescent="0.25">
      <c r="A6" s="1" t="s">
        <v>10</v>
      </c>
      <c r="B6" s="1" t="s">
        <v>22</v>
      </c>
      <c r="C6" s="1" t="s">
        <v>23</v>
      </c>
      <c r="D6">
        <v>150105</v>
      </c>
      <c r="E6" s="2" t="s">
        <v>13</v>
      </c>
      <c r="F6" s="4" t="s">
        <v>17</v>
      </c>
      <c r="J6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7" spans="1:10" x14ac:dyDescent="0.25">
      <c r="A7" s="1" t="s">
        <v>10</v>
      </c>
      <c r="B7" s="1" t="s">
        <v>24</v>
      </c>
      <c r="C7" s="1" t="s">
        <v>25</v>
      </c>
      <c r="D7">
        <v>150106</v>
      </c>
      <c r="E7" s="2" t="s">
        <v>13</v>
      </c>
      <c r="F7" s="4" t="s">
        <v>17</v>
      </c>
      <c r="J7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8" spans="1:10" x14ac:dyDescent="0.25">
      <c r="A8" s="1" t="s">
        <v>10</v>
      </c>
      <c r="B8" s="1" t="s">
        <v>26</v>
      </c>
      <c r="C8" s="1" t="s">
        <v>27</v>
      </c>
      <c r="D8">
        <v>150107</v>
      </c>
      <c r="E8" s="2" t="s">
        <v>13</v>
      </c>
      <c r="F8" s="4" t="s">
        <v>17</v>
      </c>
      <c r="J8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9" spans="1:10" x14ac:dyDescent="0.25">
      <c r="A9" s="1" t="s">
        <v>10</v>
      </c>
      <c r="B9" s="1" t="s">
        <v>28</v>
      </c>
      <c r="C9" s="1" t="s">
        <v>29</v>
      </c>
      <c r="D9">
        <v>150108</v>
      </c>
      <c r="E9" s="2" t="s">
        <v>13</v>
      </c>
      <c r="F9" s="4" t="s">
        <v>17</v>
      </c>
      <c r="J9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0" spans="1:10" x14ac:dyDescent="0.25">
      <c r="A10" s="1" t="s">
        <v>30</v>
      </c>
      <c r="B10" s="1" t="s">
        <v>31</v>
      </c>
      <c r="C10" s="1" t="s">
        <v>32</v>
      </c>
      <c r="D10">
        <v>10003</v>
      </c>
      <c r="E10" s="2" t="s">
        <v>33</v>
      </c>
      <c r="F10" s="4" t="s">
        <v>17</v>
      </c>
      <c r="J10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1" spans="1:10" x14ac:dyDescent="0.25">
      <c r="A11" s="1" t="s">
        <v>30</v>
      </c>
      <c r="B11" s="1" t="s">
        <v>31</v>
      </c>
      <c r="C11" s="1" t="s">
        <v>34</v>
      </c>
      <c r="D11">
        <v>10001</v>
      </c>
      <c r="E11" s="2" t="s">
        <v>33</v>
      </c>
      <c r="F11" s="4" t="s">
        <v>17</v>
      </c>
      <c r="J11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2" spans="1:10" x14ac:dyDescent="0.25">
      <c r="A12" s="1" t="s">
        <v>30</v>
      </c>
      <c r="B12" s="1" t="s">
        <v>31</v>
      </c>
      <c r="C12" s="1" t="s">
        <v>35</v>
      </c>
      <c r="D12">
        <v>10000</v>
      </c>
      <c r="E12" s="2" t="s">
        <v>16</v>
      </c>
      <c r="F12" s="4">
        <v>0.6</v>
      </c>
      <c r="J12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3" spans="1:10" x14ac:dyDescent="0.25">
      <c r="A13" s="1" t="s">
        <v>30</v>
      </c>
      <c r="B13" s="1" t="s">
        <v>31</v>
      </c>
      <c r="C13" s="1" t="s">
        <v>36</v>
      </c>
      <c r="D13">
        <v>10005</v>
      </c>
      <c r="E13" s="2" t="s">
        <v>33</v>
      </c>
      <c r="F13" s="4" t="s">
        <v>17</v>
      </c>
      <c r="J13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4" spans="1:10" x14ac:dyDescent="0.25">
      <c r="A14" s="1" t="s">
        <v>30</v>
      </c>
      <c r="B14" s="1" t="s">
        <v>31</v>
      </c>
      <c r="C14" s="1" t="s">
        <v>37</v>
      </c>
      <c r="D14">
        <v>10006</v>
      </c>
      <c r="E14" s="2" t="s">
        <v>33</v>
      </c>
      <c r="F14" s="4" t="s">
        <v>17</v>
      </c>
      <c r="J14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5" spans="1:10" x14ac:dyDescent="0.25">
      <c r="A15" s="1" t="s">
        <v>30</v>
      </c>
      <c r="B15" s="1" t="s">
        <v>38</v>
      </c>
      <c r="C15" s="1" t="s">
        <v>39</v>
      </c>
      <c r="D15">
        <v>10007</v>
      </c>
      <c r="E15" s="2" t="s">
        <v>13</v>
      </c>
      <c r="F15" s="4" t="s">
        <v>17</v>
      </c>
      <c r="J15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6" spans="1:10" x14ac:dyDescent="0.25">
      <c r="A16" s="1" t="s">
        <v>30</v>
      </c>
      <c r="B16" s="1" t="s">
        <v>40</v>
      </c>
      <c r="C16" s="1" t="s">
        <v>41</v>
      </c>
      <c r="D16">
        <v>10004</v>
      </c>
      <c r="E16" s="2" t="s">
        <v>13</v>
      </c>
      <c r="F16" s="4" t="s">
        <v>17</v>
      </c>
      <c r="J16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7" spans="1:10" x14ac:dyDescent="0.25">
      <c r="A17" s="1" t="s">
        <v>30</v>
      </c>
      <c r="B17" s="1" t="s">
        <v>42</v>
      </c>
      <c r="C17" s="1" t="s">
        <v>43</v>
      </c>
      <c r="D17">
        <v>10002</v>
      </c>
      <c r="E17" s="2" t="s">
        <v>13</v>
      </c>
      <c r="F17" s="4" t="s">
        <v>17</v>
      </c>
      <c r="J17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8" spans="1:10" x14ac:dyDescent="0.25">
      <c r="A18" s="1" t="s">
        <v>30</v>
      </c>
      <c r="B18" s="1" t="s">
        <v>42</v>
      </c>
      <c r="C18" s="1" t="s">
        <v>44</v>
      </c>
      <c r="D18">
        <v>10009</v>
      </c>
      <c r="E18" s="2" t="s">
        <v>33</v>
      </c>
      <c r="F18" s="4" t="s">
        <v>17</v>
      </c>
      <c r="J18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9" spans="1:10" x14ac:dyDescent="0.25">
      <c r="A19" s="1" t="s">
        <v>45</v>
      </c>
      <c r="B19" s="1" t="s">
        <v>46</v>
      </c>
      <c r="C19" s="1" t="s">
        <v>47</v>
      </c>
      <c r="D19">
        <v>20000</v>
      </c>
      <c r="E19" s="2" t="s">
        <v>16</v>
      </c>
      <c r="F19" s="4">
        <v>0.5</v>
      </c>
      <c r="J19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0" spans="1:10" x14ac:dyDescent="0.25">
      <c r="A20" s="1" t="s">
        <v>45</v>
      </c>
      <c r="B20" s="1" t="s">
        <v>48</v>
      </c>
      <c r="C20" s="1" t="s">
        <v>49</v>
      </c>
      <c r="D20">
        <v>20018</v>
      </c>
      <c r="E20" s="2" t="s">
        <v>13</v>
      </c>
      <c r="F20" s="4" t="s">
        <v>17</v>
      </c>
      <c r="J20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1" spans="1:10" x14ac:dyDescent="0.25">
      <c r="A21" s="1" t="s">
        <v>45</v>
      </c>
      <c r="B21" s="1" t="s">
        <v>50</v>
      </c>
      <c r="C21" s="1" t="s">
        <v>51</v>
      </c>
      <c r="D21">
        <v>20012</v>
      </c>
      <c r="E21" s="2" t="s">
        <v>13</v>
      </c>
      <c r="F21" s="4" t="s">
        <v>17</v>
      </c>
      <c r="J21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2" spans="1:10" x14ac:dyDescent="0.25">
      <c r="A22" s="1" t="s">
        <v>45</v>
      </c>
      <c r="B22" s="1" t="s">
        <v>52</v>
      </c>
      <c r="C22" s="1" t="s">
        <v>53</v>
      </c>
      <c r="D22">
        <v>20011</v>
      </c>
      <c r="E22" s="2" t="s">
        <v>13</v>
      </c>
      <c r="F22" s="4" t="s">
        <v>17</v>
      </c>
      <c r="J22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3" spans="1:10" x14ac:dyDescent="0.25">
      <c r="A23" s="1" t="s">
        <v>45</v>
      </c>
      <c r="B23" s="1" t="s">
        <v>54</v>
      </c>
      <c r="C23" s="1" t="s">
        <v>55</v>
      </c>
      <c r="D23">
        <v>20002</v>
      </c>
      <c r="E23" s="2" t="s">
        <v>13</v>
      </c>
      <c r="F23" s="4" t="s">
        <v>17</v>
      </c>
      <c r="J23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4" spans="1:10" x14ac:dyDescent="0.25">
      <c r="A24" s="1" t="s">
        <v>45</v>
      </c>
      <c r="B24" s="1" t="s">
        <v>56</v>
      </c>
      <c r="C24" s="1" t="s">
        <v>57</v>
      </c>
      <c r="D24">
        <v>20016</v>
      </c>
      <c r="E24" s="2" t="s">
        <v>13</v>
      </c>
      <c r="F24" s="4" t="s">
        <v>17</v>
      </c>
      <c r="J24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5" spans="1:10" x14ac:dyDescent="0.25">
      <c r="A25" s="1" t="s">
        <v>45</v>
      </c>
      <c r="B25" s="1" t="s">
        <v>58</v>
      </c>
      <c r="C25" s="1" t="s">
        <v>59</v>
      </c>
      <c r="D25">
        <v>20019</v>
      </c>
      <c r="E25" s="2" t="s">
        <v>13</v>
      </c>
      <c r="F25" s="4" t="s">
        <v>17</v>
      </c>
      <c r="J25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6" spans="1:10" x14ac:dyDescent="0.25">
      <c r="A26" s="1" t="s">
        <v>45</v>
      </c>
      <c r="B26" s="1" t="s">
        <v>60</v>
      </c>
      <c r="C26" s="1" t="s">
        <v>61</v>
      </c>
      <c r="D26">
        <v>20007</v>
      </c>
      <c r="E26" s="2" t="s">
        <v>13</v>
      </c>
      <c r="F26" s="4" t="s">
        <v>17</v>
      </c>
      <c r="J26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7" spans="1:10" x14ac:dyDescent="0.25">
      <c r="A27" s="1" t="s">
        <v>45</v>
      </c>
      <c r="B27" s="1" t="s">
        <v>62</v>
      </c>
      <c r="C27" s="1" t="s">
        <v>63</v>
      </c>
      <c r="D27">
        <v>20010</v>
      </c>
      <c r="E27" s="2" t="s">
        <v>13</v>
      </c>
      <c r="F27" s="4" t="s">
        <v>17</v>
      </c>
      <c r="J27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8" spans="1:10" x14ac:dyDescent="0.25">
      <c r="A28" s="1" t="s">
        <v>45</v>
      </c>
      <c r="B28" s="1" t="s">
        <v>64</v>
      </c>
      <c r="C28" s="1" t="s">
        <v>65</v>
      </c>
      <c r="D28">
        <v>20015</v>
      </c>
      <c r="E28" s="2" t="s">
        <v>13</v>
      </c>
      <c r="F28" s="4" t="s">
        <v>17</v>
      </c>
      <c r="J28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9" spans="1:10" x14ac:dyDescent="0.25">
      <c r="A29" s="1" t="s">
        <v>45</v>
      </c>
      <c r="B29" s="1" t="s">
        <v>66</v>
      </c>
      <c r="C29" s="1" t="s">
        <v>67</v>
      </c>
      <c r="D29">
        <v>20008</v>
      </c>
      <c r="E29" s="2" t="s">
        <v>13</v>
      </c>
      <c r="F29" s="4" t="s">
        <v>17</v>
      </c>
      <c r="J29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30" spans="1:10" x14ac:dyDescent="0.25">
      <c r="A30" s="1" t="s">
        <v>45</v>
      </c>
      <c r="B30" s="1" t="s">
        <v>68</v>
      </c>
      <c r="C30" s="1" t="s">
        <v>69</v>
      </c>
      <c r="D30">
        <v>20001</v>
      </c>
      <c r="E30" s="2" t="s">
        <v>13</v>
      </c>
      <c r="F30" s="4" t="s">
        <v>17</v>
      </c>
      <c r="J30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31" spans="1:10" x14ac:dyDescent="0.25">
      <c r="A31" s="1" t="s">
        <v>45</v>
      </c>
      <c r="B31" s="1" t="s">
        <v>70</v>
      </c>
      <c r="C31" s="1" t="s">
        <v>71</v>
      </c>
      <c r="D31">
        <v>20003</v>
      </c>
      <c r="E31" s="2" t="s">
        <v>13</v>
      </c>
      <c r="F31" s="4" t="s">
        <v>17</v>
      </c>
      <c r="J31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32" spans="1:10" x14ac:dyDescent="0.25">
      <c r="A32" s="1" t="s">
        <v>45</v>
      </c>
      <c r="B32" s="1" t="s">
        <v>72</v>
      </c>
      <c r="C32" s="1" t="s">
        <v>73</v>
      </c>
      <c r="D32">
        <v>20005</v>
      </c>
      <c r="E32" s="2" t="s">
        <v>13</v>
      </c>
      <c r="F32" s="4" t="s">
        <v>17</v>
      </c>
      <c r="J32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33" spans="1:10" x14ac:dyDescent="0.25">
      <c r="A33" s="1" t="s">
        <v>45</v>
      </c>
      <c r="B33" s="1" t="s">
        <v>74</v>
      </c>
      <c r="C33" s="1" t="s">
        <v>75</v>
      </c>
      <c r="D33">
        <v>20004</v>
      </c>
      <c r="E33" s="2" t="s">
        <v>13</v>
      </c>
      <c r="F33" s="4" t="s">
        <v>17</v>
      </c>
      <c r="J33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34" spans="1:10" x14ac:dyDescent="0.25">
      <c r="A34" s="1" t="s">
        <v>45</v>
      </c>
      <c r="B34" s="1" t="s">
        <v>76</v>
      </c>
      <c r="C34" s="1" t="s">
        <v>77</v>
      </c>
      <c r="D34">
        <v>20006</v>
      </c>
      <c r="E34" s="2" t="s">
        <v>13</v>
      </c>
      <c r="F34" s="4" t="s">
        <v>17</v>
      </c>
      <c r="J34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35" spans="1:10" x14ac:dyDescent="0.25">
      <c r="A35" s="1" t="s">
        <v>45</v>
      </c>
      <c r="B35" s="1" t="s">
        <v>78</v>
      </c>
      <c r="C35" s="1" t="s">
        <v>79</v>
      </c>
      <c r="D35">
        <v>20013</v>
      </c>
      <c r="E35" s="2" t="s">
        <v>13</v>
      </c>
      <c r="F35" s="4" t="s">
        <v>17</v>
      </c>
      <c r="J35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36" spans="1:10" x14ac:dyDescent="0.25">
      <c r="A36" s="1" t="s">
        <v>45</v>
      </c>
      <c r="B36" s="1" t="s">
        <v>80</v>
      </c>
      <c r="C36" s="1" t="s">
        <v>81</v>
      </c>
      <c r="D36">
        <v>20014</v>
      </c>
      <c r="E36" s="2" t="s">
        <v>13</v>
      </c>
      <c r="F36" s="4" t="s">
        <v>17</v>
      </c>
      <c r="J36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37" spans="1:10" x14ac:dyDescent="0.25">
      <c r="A37" s="1" t="s">
        <v>45</v>
      </c>
      <c r="B37" s="1" t="s">
        <v>82</v>
      </c>
      <c r="C37" s="1" t="s">
        <v>83</v>
      </c>
      <c r="D37">
        <v>20017</v>
      </c>
      <c r="E37" s="2" t="s">
        <v>13</v>
      </c>
      <c r="F37" s="4" t="s">
        <v>17</v>
      </c>
      <c r="J37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38" spans="1:10" x14ac:dyDescent="0.25">
      <c r="A38" s="1" t="s">
        <v>45</v>
      </c>
      <c r="B38" s="1" t="s">
        <v>84</v>
      </c>
      <c r="C38" s="1" t="s">
        <v>85</v>
      </c>
      <c r="D38">
        <v>20020</v>
      </c>
      <c r="E38" s="2" t="s">
        <v>13</v>
      </c>
      <c r="F38" s="4" t="s">
        <v>17</v>
      </c>
      <c r="J38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39" spans="1:10" x14ac:dyDescent="0.25">
      <c r="A39" s="1" t="s">
        <v>45</v>
      </c>
      <c r="B39" s="1" t="s">
        <v>86</v>
      </c>
      <c r="C39" s="1" t="s">
        <v>87</v>
      </c>
      <c r="D39">
        <v>20009</v>
      </c>
      <c r="E39" s="2" t="s">
        <v>13</v>
      </c>
      <c r="F39" s="4" t="s">
        <v>17</v>
      </c>
      <c r="J39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40" spans="1:10" x14ac:dyDescent="0.25">
      <c r="A40" s="1" t="s">
        <v>88</v>
      </c>
      <c r="B40" s="1" t="s">
        <v>89</v>
      </c>
      <c r="C40" s="1" t="s">
        <v>90</v>
      </c>
      <c r="D40">
        <v>30000</v>
      </c>
      <c r="E40" s="2" t="s">
        <v>91</v>
      </c>
      <c r="F40" s="4">
        <v>0.6</v>
      </c>
      <c r="J40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41" spans="1:10" x14ac:dyDescent="0.25">
      <c r="A41" s="1" t="s">
        <v>88</v>
      </c>
      <c r="B41" s="1" t="s">
        <v>92</v>
      </c>
      <c r="C41" s="1" t="s">
        <v>93</v>
      </c>
      <c r="D41">
        <v>30002</v>
      </c>
      <c r="E41" s="2" t="s">
        <v>13</v>
      </c>
      <c r="F41" s="4" t="s">
        <v>17</v>
      </c>
      <c r="J41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42" spans="1:10" x14ac:dyDescent="0.25">
      <c r="A42" s="1" t="s">
        <v>88</v>
      </c>
      <c r="B42" s="1" t="s">
        <v>94</v>
      </c>
      <c r="C42" s="1" t="s">
        <v>95</v>
      </c>
      <c r="D42">
        <v>30005</v>
      </c>
      <c r="E42" s="2" t="s">
        <v>13</v>
      </c>
      <c r="F42" s="4" t="s">
        <v>17</v>
      </c>
      <c r="J42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43" spans="1:10" x14ac:dyDescent="0.25">
      <c r="A43" s="1" t="s">
        <v>88</v>
      </c>
      <c r="B43" s="1" t="s">
        <v>96</v>
      </c>
      <c r="C43" s="1" t="s">
        <v>97</v>
      </c>
      <c r="D43">
        <v>30006</v>
      </c>
      <c r="E43" s="2" t="s">
        <v>13</v>
      </c>
      <c r="F43" s="4" t="s">
        <v>17</v>
      </c>
      <c r="J43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44" spans="1:10" x14ac:dyDescent="0.25">
      <c r="A44" s="1" t="s">
        <v>88</v>
      </c>
      <c r="B44" s="1" t="s">
        <v>98</v>
      </c>
      <c r="C44" s="1" t="s">
        <v>99</v>
      </c>
      <c r="D44">
        <v>30007</v>
      </c>
      <c r="E44" s="2" t="s">
        <v>13</v>
      </c>
      <c r="F44" s="4" t="s">
        <v>17</v>
      </c>
      <c r="J44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45" spans="1:10" x14ac:dyDescent="0.25">
      <c r="A45" s="1" t="s">
        <v>88</v>
      </c>
      <c r="B45" s="1" t="s">
        <v>100</v>
      </c>
      <c r="C45" s="1" t="s">
        <v>101</v>
      </c>
      <c r="D45">
        <v>30008</v>
      </c>
      <c r="E45" s="2" t="s">
        <v>13</v>
      </c>
      <c r="F45" s="4" t="s">
        <v>17</v>
      </c>
      <c r="J45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46" spans="1:10" x14ac:dyDescent="0.25">
      <c r="A46" s="1" t="s">
        <v>88</v>
      </c>
      <c r="B46" s="1" t="s">
        <v>102</v>
      </c>
      <c r="C46" s="1" t="s">
        <v>103</v>
      </c>
      <c r="D46">
        <v>30004</v>
      </c>
      <c r="E46" s="2" t="s">
        <v>13</v>
      </c>
      <c r="F46" s="4" t="s">
        <v>17</v>
      </c>
      <c r="J46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47" spans="1:10" x14ac:dyDescent="0.25">
      <c r="A47" s="1" t="s">
        <v>88</v>
      </c>
      <c r="B47" s="1" t="s">
        <v>104</v>
      </c>
      <c r="C47" s="1" t="s">
        <v>105</v>
      </c>
      <c r="D47">
        <v>30001</v>
      </c>
      <c r="E47" s="2" t="s">
        <v>13</v>
      </c>
      <c r="F47" s="4" t="s">
        <v>17</v>
      </c>
      <c r="J47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48" spans="1:10" x14ac:dyDescent="0.25">
      <c r="A48" s="1" t="s">
        <v>88</v>
      </c>
      <c r="B48" s="1" t="s">
        <v>106</v>
      </c>
      <c r="C48" s="1" t="s">
        <v>107</v>
      </c>
      <c r="D48">
        <v>30003</v>
      </c>
      <c r="E48" s="2" t="s">
        <v>13</v>
      </c>
      <c r="F48" s="4" t="s">
        <v>17</v>
      </c>
      <c r="J48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49" spans="1:10" x14ac:dyDescent="0.25">
      <c r="A49" s="1" t="s">
        <v>108</v>
      </c>
      <c r="B49" s="1" t="s">
        <v>109</v>
      </c>
      <c r="C49" s="1" t="s">
        <v>110</v>
      </c>
      <c r="D49">
        <v>40000</v>
      </c>
      <c r="E49" s="2" t="s">
        <v>91</v>
      </c>
      <c r="F49" s="4">
        <v>0.7</v>
      </c>
      <c r="J49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50" spans="1:10" x14ac:dyDescent="0.25">
      <c r="A50" s="1" t="s">
        <v>108</v>
      </c>
      <c r="B50" s="1" t="s">
        <v>111</v>
      </c>
      <c r="C50" s="1" t="s">
        <v>112</v>
      </c>
      <c r="D50">
        <v>40001</v>
      </c>
      <c r="E50" s="2" t="s">
        <v>13</v>
      </c>
      <c r="F50" s="4" t="s">
        <v>17</v>
      </c>
      <c r="J50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51" spans="1:10" x14ac:dyDescent="0.25">
      <c r="A51" s="1" t="s">
        <v>108</v>
      </c>
      <c r="B51" s="1" t="s">
        <v>113</v>
      </c>
      <c r="C51" s="1" t="s">
        <v>114</v>
      </c>
      <c r="D51">
        <v>40002</v>
      </c>
      <c r="E51" s="2" t="s">
        <v>13</v>
      </c>
      <c r="F51" s="4" t="s">
        <v>17</v>
      </c>
      <c r="J51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52" spans="1:10" x14ac:dyDescent="0.25">
      <c r="A52" s="1" t="s">
        <v>108</v>
      </c>
      <c r="B52" s="1" t="s">
        <v>115</v>
      </c>
      <c r="C52" s="1" t="s">
        <v>116</v>
      </c>
      <c r="D52">
        <v>40003</v>
      </c>
      <c r="E52" s="2" t="s">
        <v>13</v>
      </c>
      <c r="F52" s="4" t="s">
        <v>17</v>
      </c>
      <c r="J52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53" spans="1:10" x14ac:dyDescent="0.25">
      <c r="A53" s="1" t="s">
        <v>108</v>
      </c>
      <c r="B53" s="1" t="s">
        <v>117</v>
      </c>
      <c r="C53" s="1" t="s">
        <v>118</v>
      </c>
      <c r="D53">
        <v>40004</v>
      </c>
      <c r="E53" s="2" t="s">
        <v>13</v>
      </c>
      <c r="F53" s="4" t="s">
        <v>17</v>
      </c>
      <c r="J53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54" spans="1:10" x14ac:dyDescent="0.25">
      <c r="A54" s="1" t="s">
        <v>108</v>
      </c>
      <c r="B54" s="1" t="s">
        <v>119</v>
      </c>
      <c r="C54" s="1" t="s">
        <v>120</v>
      </c>
      <c r="D54">
        <v>40005</v>
      </c>
      <c r="E54" s="2" t="s">
        <v>13</v>
      </c>
      <c r="F54" s="4" t="s">
        <v>17</v>
      </c>
      <c r="J54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55" spans="1:10" x14ac:dyDescent="0.25">
      <c r="A55" s="1" t="s">
        <v>108</v>
      </c>
      <c r="B55" s="1" t="s">
        <v>121</v>
      </c>
      <c r="C55" s="1" t="s">
        <v>122</v>
      </c>
      <c r="D55">
        <v>40007</v>
      </c>
      <c r="E55" s="2" t="s">
        <v>13</v>
      </c>
      <c r="F55" s="4" t="s">
        <v>17</v>
      </c>
      <c r="J55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56" spans="1:10" x14ac:dyDescent="0.25">
      <c r="A56" s="1" t="s">
        <v>108</v>
      </c>
      <c r="B56" s="1" t="s">
        <v>123</v>
      </c>
      <c r="C56" s="1" t="s">
        <v>124</v>
      </c>
      <c r="D56">
        <v>40008</v>
      </c>
      <c r="E56" s="2" t="s">
        <v>13</v>
      </c>
      <c r="F56" s="4" t="s">
        <v>17</v>
      </c>
      <c r="J56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57" spans="1:10" x14ac:dyDescent="0.25">
      <c r="A57" s="1" t="s">
        <v>108</v>
      </c>
      <c r="B57" s="1" t="s">
        <v>125</v>
      </c>
      <c r="C57" s="1" t="s">
        <v>126</v>
      </c>
      <c r="D57">
        <v>40009</v>
      </c>
      <c r="E57" s="2" t="s">
        <v>13</v>
      </c>
      <c r="F57" s="4" t="s">
        <v>17</v>
      </c>
      <c r="J57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58" spans="1:10" x14ac:dyDescent="0.25">
      <c r="A58" s="1" t="s">
        <v>108</v>
      </c>
      <c r="B58" s="1" t="s">
        <v>127</v>
      </c>
      <c r="C58" s="1" t="s">
        <v>128</v>
      </c>
      <c r="D58">
        <v>40006</v>
      </c>
      <c r="E58" s="2" t="s">
        <v>13</v>
      </c>
      <c r="F58" s="4" t="s">
        <v>17</v>
      </c>
      <c r="J58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59" spans="1:10" x14ac:dyDescent="0.25">
      <c r="A59" s="1" t="s">
        <v>108</v>
      </c>
      <c r="B59" s="1" t="s">
        <v>129</v>
      </c>
      <c r="C59" s="1" t="s">
        <v>130</v>
      </c>
      <c r="D59">
        <v>40010</v>
      </c>
      <c r="E59" s="2" t="s">
        <v>13</v>
      </c>
      <c r="F59" s="4" t="s">
        <v>17</v>
      </c>
      <c r="J59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60" spans="1:10" x14ac:dyDescent="0.25">
      <c r="A60" s="1" t="s">
        <v>131</v>
      </c>
      <c r="B60" s="1" t="s">
        <v>132</v>
      </c>
      <c r="C60" s="1" t="s">
        <v>133</v>
      </c>
      <c r="D60">
        <v>50000</v>
      </c>
      <c r="E60" s="2" t="s">
        <v>16</v>
      </c>
      <c r="F60" s="4">
        <v>0.6</v>
      </c>
      <c r="J60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61" spans="1:10" x14ac:dyDescent="0.25">
      <c r="A61" s="1" t="s">
        <v>131</v>
      </c>
      <c r="B61" s="1" t="s">
        <v>134</v>
      </c>
      <c r="C61" s="1" t="s">
        <v>135</v>
      </c>
      <c r="D61">
        <v>50002</v>
      </c>
      <c r="E61" s="2" t="s">
        <v>13</v>
      </c>
      <c r="F61" s="4" t="s">
        <v>17</v>
      </c>
      <c r="J61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62" spans="1:10" x14ac:dyDescent="0.25">
      <c r="A62" s="1" t="s">
        <v>131</v>
      </c>
      <c r="B62" s="1" t="s">
        <v>136</v>
      </c>
      <c r="C62" s="1" t="s">
        <v>137</v>
      </c>
      <c r="D62">
        <v>50006</v>
      </c>
      <c r="E62" s="2" t="s">
        <v>13</v>
      </c>
      <c r="F62" s="4" t="s">
        <v>17</v>
      </c>
      <c r="J62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63" spans="1:10" x14ac:dyDescent="0.25">
      <c r="A63" s="1" t="s">
        <v>131</v>
      </c>
      <c r="B63" s="1" t="s">
        <v>138</v>
      </c>
      <c r="C63" s="1" t="s">
        <v>139</v>
      </c>
      <c r="D63">
        <v>50007</v>
      </c>
      <c r="E63" s="2" t="s">
        <v>13</v>
      </c>
      <c r="F63" s="4" t="s">
        <v>17</v>
      </c>
      <c r="J63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64" spans="1:10" x14ac:dyDescent="0.25">
      <c r="A64" s="1" t="s">
        <v>131</v>
      </c>
      <c r="B64" s="1" t="s">
        <v>140</v>
      </c>
      <c r="C64" s="1" t="s">
        <v>141</v>
      </c>
      <c r="D64">
        <v>50008</v>
      </c>
      <c r="E64" s="2" t="s">
        <v>13</v>
      </c>
      <c r="F64" s="4" t="s">
        <v>17</v>
      </c>
      <c r="J64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65" spans="1:10" x14ac:dyDescent="0.25">
      <c r="A65" s="1" t="s">
        <v>131</v>
      </c>
      <c r="B65" s="1" t="s">
        <v>142</v>
      </c>
      <c r="C65" s="1" t="s">
        <v>143</v>
      </c>
      <c r="D65">
        <v>50004</v>
      </c>
      <c r="E65" s="2" t="s">
        <v>13</v>
      </c>
      <c r="F65" s="4" t="s">
        <v>17</v>
      </c>
      <c r="J65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66" spans="1:10" x14ac:dyDescent="0.25">
      <c r="A66" s="1" t="s">
        <v>131</v>
      </c>
      <c r="B66" s="1" t="s">
        <v>144</v>
      </c>
      <c r="C66" s="1" t="s">
        <v>145</v>
      </c>
      <c r="D66">
        <v>50005</v>
      </c>
      <c r="E66" s="2" t="s">
        <v>13</v>
      </c>
      <c r="F66" s="4" t="s">
        <v>17</v>
      </c>
      <c r="J66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67" spans="1:10" x14ac:dyDescent="0.25">
      <c r="A67" s="1" t="s">
        <v>131</v>
      </c>
      <c r="B67" s="1" t="s">
        <v>146</v>
      </c>
      <c r="C67" s="1" t="s">
        <v>147</v>
      </c>
      <c r="D67">
        <v>50001</v>
      </c>
      <c r="E67" s="2" t="s">
        <v>13</v>
      </c>
      <c r="F67" s="4" t="s">
        <v>17</v>
      </c>
      <c r="J67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68" spans="1:10" x14ac:dyDescent="0.25">
      <c r="A68" s="1" t="s">
        <v>131</v>
      </c>
      <c r="B68" s="1" t="s">
        <v>148</v>
      </c>
      <c r="C68" s="1" t="s">
        <v>149</v>
      </c>
      <c r="D68">
        <v>50009</v>
      </c>
      <c r="E68" s="2" t="s">
        <v>13</v>
      </c>
      <c r="F68" s="4" t="s">
        <v>17</v>
      </c>
      <c r="J68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69" spans="1:10" x14ac:dyDescent="0.25">
      <c r="A69" s="1" t="s">
        <v>131</v>
      </c>
      <c r="B69" s="1" t="s">
        <v>150</v>
      </c>
      <c r="C69" s="1" t="s">
        <v>151</v>
      </c>
      <c r="D69">
        <v>50010</v>
      </c>
      <c r="E69" s="2" t="s">
        <v>13</v>
      </c>
      <c r="F69" s="4" t="s">
        <v>17</v>
      </c>
      <c r="J69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70" spans="1:10" x14ac:dyDescent="0.25">
      <c r="A70" s="1" t="s">
        <v>131</v>
      </c>
      <c r="B70" s="1" t="s">
        <v>152</v>
      </c>
      <c r="C70" s="1" t="s">
        <v>153</v>
      </c>
      <c r="D70">
        <v>50011</v>
      </c>
      <c r="E70" s="2" t="s">
        <v>13</v>
      </c>
      <c r="F70" s="4" t="s">
        <v>17</v>
      </c>
      <c r="J70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71" spans="1:10" x14ac:dyDescent="0.25">
      <c r="A71" s="1" t="s">
        <v>131</v>
      </c>
      <c r="B71" s="1" t="s">
        <v>154</v>
      </c>
      <c r="C71" s="1" t="s">
        <v>155</v>
      </c>
      <c r="D71">
        <v>50003</v>
      </c>
      <c r="E71" s="2" t="s">
        <v>13</v>
      </c>
      <c r="F71" s="4" t="s">
        <v>17</v>
      </c>
      <c r="J71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72" spans="1:10" x14ac:dyDescent="0.25">
      <c r="A72" s="1" t="s">
        <v>156</v>
      </c>
      <c r="B72" s="1" t="s">
        <v>157</v>
      </c>
      <c r="C72" s="1" t="s">
        <v>158</v>
      </c>
      <c r="D72">
        <v>60000</v>
      </c>
      <c r="E72" s="2" t="s">
        <v>16</v>
      </c>
      <c r="F72" s="4">
        <v>0.5</v>
      </c>
      <c r="J72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73" spans="1:10" x14ac:dyDescent="0.25">
      <c r="A73" s="1" t="s">
        <v>156</v>
      </c>
      <c r="B73" s="1" t="s">
        <v>159</v>
      </c>
      <c r="C73" s="1" t="s">
        <v>160</v>
      </c>
      <c r="D73">
        <v>60004</v>
      </c>
      <c r="E73" s="2" t="s">
        <v>13</v>
      </c>
      <c r="F73" s="4" t="s">
        <v>17</v>
      </c>
      <c r="J73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74" spans="1:10" x14ac:dyDescent="0.25">
      <c r="A74" s="1" t="s">
        <v>156</v>
      </c>
      <c r="B74" s="1" t="s">
        <v>161</v>
      </c>
      <c r="C74" s="1" t="s">
        <v>162</v>
      </c>
      <c r="D74">
        <v>60006</v>
      </c>
      <c r="E74" s="2" t="s">
        <v>13</v>
      </c>
      <c r="F74" s="4" t="s">
        <v>17</v>
      </c>
      <c r="J74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75" spans="1:10" x14ac:dyDescent="0.25">
      <c r="A75" s="1" t="s">
        <v>156</v>
      </c>
      <c r="B75" s="1" t="s">
        <v>163</v>
      </c>
      <c r="C75" s="1" t="s">
        <v>164</v>
      </c>
      <c r="D75">
        <v>60008</v>
      </c>
      <c r="E75" s="2" t="s">
        <v>13</v>
      </c>
      <c r="F75" s="4" t="s">
        <v>17</v>
      </c>
      <c r="J75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76" spans="1:10" x14ac:dyDescent="0.25">
      <c r="A76" s="1" t="s">
        <v>156</v>
      </c>
      <c r="B76" s="1" t="s">
        <v>165</v>
      </c>
      <c r="C76" s="1" t="s">
        <v>166</v>
      </c>
      <c r="D76">
        <v>60009</v>
      </c>
      <c r="E76" s="2" t="s">
        <v>13</v>
      </c>
      <c r="F76" s="4" t="s">
        <v>17</v>
      </c>
      <c r="J76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77" spans="1:10" x14ac:dyDescent="0.25">
      <c r="A77" s="1" t="s">
        <v>156</v>
      </c>
      <c r="B77" s="1" t="s">
        <v>167</v>
      </c>
      <c r="C77" s="1" t="s">
        <v>168</v>
      </c>
      <c r="D77">
        <v>60013</v>
      </c>
      <c r="E77" s="2" t="s">
        <v>13</v>
      </c>
      <c r="F77" s="4" t="s">
        <v>17</v>
      </c>
      <c r="J77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78" spans="1:10" x14ac:dyDescent="0.25">
      <c r="A78" s="1" t="s">
        <v>156</v>
      </c>
      <c r="B78" s="1" t="s">
        <v>169</v>
      </c>
      <c r="C78" s="1" t="s">
        <v>170</v>
      </c>
      <c r="D78">
        <v>60002</v>
      </c>
      <c r="E78" s="2" t="s">
        <v>13</v>
      </c>
      <c r="F78" s="4" t="s">
        <v>17</v>
      </c>
      <c r="J78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79" spans="1:10" x14ac:dyDescent="0.25">
      <c r="A79" s="1" t="s">
        <v>156</v>
      </c>
      <c r="B79" s="1" t="s">
        <v>171</v>
      </c>
      <c r="C79" s="1" t="s">
        <v>172</v>
      </c>
      <c r="D79">
        <v>60007</v>
      </c>
      <c r="E79" s="2" t="s">
        <v>13</v>
      </c>
      <c r="F79" s="4" t="s">
        <v>17</v>
      </c>
      <c r="J79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80" spans="1:10" x14ac:dyDescent="0.25">
      <c r="A80" s="1" t="s">
        <v>156</v>
      </c>
      <c r="B80" s="1" t="s">
        <v>173</v>
      </c>
      <c r="C80" s="1" t="s">
        <v>174</v>
      </c>
      <c r="D80">
        <v>60003</v>
      </c>
      <c r="E80" s="2" t="s">
        <v>13</v>
      </c>
      <c r="F80" s="4" t="s">
        <v>17</v>
      </c>
      <c r="J80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81" spans="1:10" x14ac:dyDescent="0.25">
      <c r="A81" s="1" t="s">
        <v>156</v>
      </c>
      <c r="B81" s="1" t="s">
        <v>175</v>
      </c>
      <c r="C81" s="1" t="s">
        <v>176</v>
      </c>
      <c r="D81">
        <v>60001</v>
      </c>
      <c r="E81" s="2" t="s">
        <v>13</v>
      </c>
      <c r="F81" s="4" t="s">
        <v>17</v>
      </c>
      <c r="J81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82" spans="1:10" x14ac:dyDescent="0.25">
      <c r="A82" s="1" t="s">
        <v>156</v>
      </c>
      <c r="B82" s="1" t="s">
        <v>177</v>
      </c>
      <c r="C82" s="1" t="s">
        <v>178</v>
      </c>
      <c r="D82">
        <v>60010</v>
      </c>
      <c r="E82" s="2" t="s">
        <v>13</v>
      </c>
      <c r="F82" s="4" t="s">
        <v>17</v>
      </c>
      <c r="J82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83" spans="1:10" x14ac:dyDescent="0.25">
      <c r="A83" s="1" t="s">
        <v>156</v>
      </c>
      <c r="B83" s="1" t="s">
        <v>179</v>
      </c>
      <c r="C83" s="1" t="s">
        <v>180</v>
      </c>
      <c r="D83">
        <v>60005</v>
      </c>
      <c r="E83" s="2" t="s">
        <v>13</v>
      </c>
      <c r="F83" s="4" t="s">
        <v>17</v>
      </c>
      <c r="J83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84" spans="1:10" x14ac:dyDescent="0.25">
      <c r="A84" s="1" t="s">
        <v>156</v>
      </c>
      <c r="B84" s="1" t="s">
        <v>181</v>
      </c>
      <c r="C84" s="1" t="s">
        <v>182</v>
      </c>
      <c r="D84">
        <v>60011</v>
      </c>
      <c r="E84" s="2" t="s">
        <v>13</v>
      </c>
      <c r="F84" s="4" t="s">
        <v>17</v>
      </c>
      <c r="J84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85" spans="1:10" x14ac:dyDescent="0.25">
      <c r="A85" s="1" t="s">
        <v>156</v>
      </c>
      <c r="B85" s="1" t="s">
        <v>183</v>
      </c>
      <c r="C85" s="1" t="s">
        <v>184</v>
      </c>
      <c r="D85">
        <v>60012</v>
      </c>
      <c r="E85" s="2" t="s">
        <v>13</v>
      </c>
      <c r="F85" s="4" t="s">
        <v>17</v>
      </c>
      <c r="J85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86" spans="1:10" x14ac:dyDescent="0.25">
      <c r="A86" s="1" t="s">
        <v>185</v>
      </c>
      <c r="B86" s="1" t="s">
        <v>186</v>
      </c>
      <c r="C86" s="1" t="s">
        <v>187</v>
      </c>
      <c r="D86">
        <v>80000</v>
      </c>
      <c r="E86" s="2" t="s">
        <v>16</v>
      </c>
      <c r="F86" s="4">
        <v>0.6</v>
      </c>
      <c r="J86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87" spans="1:10" x14ac:dyDescent="0.25">
      <c r="A87" s="1" t="s">
        <v>185</v>
      </c>
      <c r="B87" s="1" t="s">
        <v>188</v>
      </c>
      <c r="C87" s="1" t="s">
        <v>189</v>
      </c>
      <c r="D87">
        <v>80006</v>
      </c>
      <c r="E87" s="2" t="s">
        <v>13</v>
      </c>
      <c r="F87" s="4" t="s">
        <v>17</v>
      </c>
      <c r="J87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88" spans="1:10" x14ac:dyDescent="0.25">
      <c r="A88" s="1" t="s">
        <v>185</v>
      </c>
      <c r="B88" s="1" t="s">
        <v>190</v>
      </c>
      <c r="C88" s="1" t="s">
        <v>191</v>
      </c>
      <c r="D88">
        <v>80012</v>
      </c>
      <c r="E88" s="2" t="s">
        <v>13</v>
      </c>
      <c r="F88" s="4" t="s">
        <v>17</v>
      </c>
      <c r="J88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89" spans="1:10" x14ac:dyDescent="0.25">
      <c r="A89" s="1" t="s">
        <v>185</v>
      </c>
      <c r="B89" s="1" t="s">
        <v>192</v>
      </c>
      <c r="C89" s="1" t="s">
        <v>193</v>
      </c>
      <c r="D89">
        <v>80009</v>
      </c>
      <c r="E89" s="2" t="s">
        <v>13</v>
      </c>
      <c r="F89" s="4" t="s">
        <v>17</v>
      </c>
      <c r="J89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90" spans="1:10" x14ac:dyDescent="0.25">
      <c r="A90" s="1" t="s">
        <v>185</v>
      </c>
      <c r="B90" s="1" t="s">
        <v>194</v>
      </c>
      <c r="C90" s="1" t="s">
        <v>195</v>
      </c>
      <c r="D90">
        <v>80007</v>
      </c>
      <c r="E90" s="2" t="s">
        <v>13</v>
      </c>
      <c r="F90" s="4" t="s">
        <v>17</v>
      </c>
      <c r="J90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91" spans="1:10" x14ac:dyDescent="0.25">
      <c r="A91" s="1" t="s">
        <v>185</v>
      </c>
      <c r="B91" s="1" t="s">
        <v>196</v>
      </c>
      <c r="C91" s="1" t="s">
        <v>197</v>
      </c>
      <c r="D91">
        <v>80010</v>
      </c>
      <c r="E91" s="2" t="s">
        <v>13</v>
      </c>
      <c r="F91" s="4" t="s">
        <v>17</v>
      </c>
      <c r="J91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92" spans="1:10" x14ac:dyDescent="0.25">
      <c r="A92" s="1" t="s">
        <v>185</v>
      </c>
      <c r="B92" s="1" t="s">
        <v>198</v>
      </c>
      <c r="C92" s="1" t="s">
        <v>199</v>
      </c>
      <c r="D92">
        <v>80013</v>
      </c>
      <c r="E92" s="2" t="s">
        <v>13</v>
      </c>
      <c r="F92" s="4" t="s">
        <v>17</v>
      </c>
      <c r="J92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93" spans="1:10" x14ac:dyDescent="0.25">
      <c r="A93" s="1" t="s">
        <v>185</v>
      </c>
      <c r="B93" s="1" t="s">
        <v>200</v>
      </c>
      <c r="C93" s="1" t="s">
        <v>201</v>
      </c>
      <c r="D93">
        <v>80011</v>
      </c>
      <c r="E93" s="2" t="s">
        <v>13</v>
      </c>
      <c r="F93" s="4" t="s">
        <v>17</v>
      </c>
      <c r="J93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94" spans="1:10" x14ac:dyDescent="0.25">
      <c r="A94" s="1" t="s">
        <v>185</v>
      </c>
      <c r="B94" s="1" t="s">
        <v>202</v>
      </c>
      <c r="C94" s="1" t="s">
        <v>203</v>
      </c>
      <c r="D94">
        <v>80008</v>
      </c>
      <c r="E94" s="2" t="s">
        <v>13</v>
      </c>
      <c r="F94" s="4" t="s">
        <v>17</v>
      </c>
      <c r="J94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95" spans="1:10" x14ac:dyDescent="0.25">
      <c r="A95" s="1" t="s">
        <v>185</v>
      </c>
      <c r="B95" s="1" t="s">
        <v>204</v>
      </c>
      <c r="C95" s="1" t="s">
        <v>205</v>
      </c>
      <c r="D95">
        <v>80004</v>
      </c>
      <c r="E95" s="2" t="s">
        <v>13</v>
      </c>
      <c r="F95" s="4" t="s">
        <v>17</v>
      </c>
      <c r="J95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96" spans="1:10" x14ac:dyDescent="0.25">
      <c r="A96" s="1" t="s">
        <v>185</v>
      </c>
      <c r="B96" s="1" t="s">
        <v>206</v>
      </c>
      <c r="C96" s="1" t="s">
        <v>207</v>
      </c>
      <c r="D96">
        <v>80001</v>
      </c>
      <c r="E96" s="2" t="s">
        <v>13</v>
      </c>
      <c r="F96" s="4" t="s">
        <v>17</v>
      </c>
      <c r="J96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97" spans="1:10" x14ac:dyDescent="0.25">
      <c r="A97" s="1" t="s">
        <v>185</v>
      </c>
      <c r="B97" s="1" t="s">
        <v>208</v>
      </c>
      <c r="C97" s="1" t="s">
        <v>209</v>
      </c>
      <c r="D97">
        <v>80005</v>
      </c>
      <c r="E97" s="2" t="s">
        <v>13</v>
      </c>
      <c r="F97" s="4" t="s">
        <v>17</v>
      </c>
      <c r="J97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98" spans="1:10" x14ac:dyDescent="0.25">
      <c r="A98" s="1" t="s">
        <v>185</v>
      </c>
      <c r="B98" s="1" t="s">
        <v>210</v>
      </c>
      <c r="C98" s="1" t="s">
        <v>211</v>
      </c>
      <c r="D98">
        <v>80002</v>
      </c>
      <c r="E98" s="2" t="s">
        <v>13</v>
      </c>
      <c r="F98" s="4" t="s">
        <v>17</v>
      </c>
      <c r="J98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99" spans="1:10" x14ac:dyDescent="0.25">
      <c r="A99" s="1" t="s">
        <v>185</v>
      </c>
      <c r="B99" s="1" t="s">
        <v>212</v>
      </c>
      <c r="C99" s="1" t="s">
        <v>213</v>
      </c>
      <c r="D99">
        <v>80003</v>
      </c>
      <c r="E99" s="2" t="s">
        <v>13</v>
      </c>
      <c r="F99" s="4" t="s">
        <v>17</v>
      </c>
      <c r="J99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00" spans="1:10" ht="25.5" x14ac:dyDescent="0.25">
      <c r="A100" s="1" t="s">
        <v>185</v>
      </c>
      <c r="B100" s="1" t="s">
        <v>214</v>
      </c>
      <c r="C100" s="1" t="s">
        <v>215</v>
      </c>
      <c r="D100">
        <v>80014</v>
      </c>
      <c r="E100" s="2" t="s">
        <v>13</v>
      </c>
      <c r="F100" s="4" t="s">
        <v>17</v>
      </c>
      <c r="J100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01" spans="1:10" x14ac:dyDescent="0.25">
      <c r="A101" s="1" t="s">
        <v>216</v>
      </c>
      <c r="B101" s="1" t="s">
        <v>217</v>
      </c>
      <c r="C101" s="1" t="s">
        <v>218</v>
      </c>
      <c r="D101">
        <v>90000</v>
      </c>
      <c r="E101" s="2" t="s">
        <v>16</v>
      </c>
      <c r="F101" s="4">
        <v>0.6</v>
      </c>
      <c r="J101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02" spans="1:10" x14ac:dyDescent="0.25">
      <c r="A102" s="1" t="s">
        <v>216</v>
      </c>
      <c r="B102" s="1" t="s">
        <v>219</v>
      </c>
      <c r="C102" s="1" t="s">
        <v>220</v>
      </c>
      <c r="D102">
        <v>90003</v>
      </c>
      <c r="E102" s="2" t="s">
        <v>13</v>
      </c>
      <c r="F102" s="4" t="s">
        <v>17</v>
      </c>
      <c r="J102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03" spans="1:10" x14ac:dyDescent="0.25">
      <c r="A103" s="1" t="s">
        <v>216</v>
      </c>
      <c r="B103" s="1" t="s">
        <v>221</v>
      </c>
      <c r="C103" s="1" t="s">
        <v>222</v>
      </c>
      <c r="D103">
        <v>90009</v>
      </c>
      <c r="E103" s="2" t="s">
        <v>13</v>
      </c>
      <c r="F103" s="4" t="s">
        <v>17</v>
      </c>
      <c r="J103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04" spans="1:10" x14ac:dyDescent="0.25">
      <c r="A104" s="1" t="s">
        <v>216</v>
      </c>
      <c r="B104" s="1" t="s">
        <v>223</v>
      </c>
      <c r="C104" s="1" t="s">
        <v>224</v>
      </c>
      <c r="D104">
        <v>90002</v>
      </c>
      <c r="E104" s="2" t="s">
        <v>13</v>
      </c>
      <c r="F104" s="4" t="s">
        <v>17</v>
      </c>
      <c r="J104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05" spans="1:10" x14ac:dyDescent="0.25">
      <c r="A105" s="1" t="s">
        <v>216</v>
      </c>
      <c r="B105" s="1" t="s">
        <v>225</v>
      </c>
      <c r="C105" s="1" t="s">
        <v>226</v>
      </c>
      <c r="D105">
        <v>90001</v>
      </c>
      <c r="E105" s="2" t="s">
        <v>13</v>
      </c>
      <c r="F105" s="4" t="s">
        <v>17</v>
      </c>
      <c r="J105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06" spans="1:10" x14ac:dyDescent="0.25">
      <c r="A106" s="1" t="s">
        <v>216</v>
      </c>
      <c r="B106" s="1" t="s">
        <v>227</v>
      </c>
      <c r="C106" s="1" t="s">
        <v>228</v>
      </c>
      <c r="D106">
        <v>90006</v>
      </c>
      <c r="E106" s="2" t="s">
        <v>13</v>
      </c>
      <c r="F106" s="4" t="s">
        <v>17</v>
      </c>
      <c r="J106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07" spans="1:10" x14ac:dyDescent="0.25">
      <c r="A107" s="1" t="s">
        <v>216</v>
      </c>
      <c r="B107" s="1" t="s">
        <v>229</v>
      </c>
      <c r="C107" s="1" t="s">
        <v>230</v>
      </c>
      <c r="D107">
        <v>90007</v>
      </c>
      <c r="E107" s="2" t="s">
        <v>13</v>
      </c>
      <c r="F107" s="4" t="s">
        <v>17</v>
      </c>
      <c r="J107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08" spans="1:10" x14ac:dyDescent="0.25">
      <c r="A108" s="1" t="s">
        <v>216</v>
      </c>
      <c r="B108" s="1" t="s">
        <v>231</v>
      </c>
      <c r="C108" s="1" t="s">
        <v>232</v>
      </c>
      <c r="D108">
        <v>90004</v>
      </c>
      <c r="E108" s="2" t="s">
        <v>13</v>
      </c>
      <c r="F108" s="4" t="s">
        <v>17</v>
      </c>
      <c r="J108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09" spans="1:10" x14ac:dyDescent="0.25">
      <c r="A109" s="1" t="s">
        <v>216</v>
      </c>
      <c r="B109" s="1" t="s">
        <v>233</v>
      </c>
      <c r="C109" s="1" t="s">
        <v>234</v>
      </c>
      <c r="D109">
        <v>90005</v>
      </c>
      <c r="E109" s="2" t="s">
        <v>13</v>
      </c>
      <c r="F109" s="4" t="s">
        <v>17</v>
      </c>
      <c r="J109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10" spans="1:10" x14ac:dyDescent="0.25">
      <c r="A110" s="1" t="s">
        <v>235</v>
      </c>
      <c r="B110" s="1" t="s">
        <v>236</v>
      </c>
      <c r="C110" s="1" t="s">
        <v>237</v>
      </c>
      <c r="D110">
        <v>100000</v>
      </c>
      <c r="E110" s="2" t="s">
        <v>16</v>
      </c>
      <c r="F110" s="4">
        <v>0.6</v>
      </c>
      <c r="J110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11" spans="1:10" x14ac:dyDescent="0.25">
      <c r="A111" s="1" t="s">
        <v>235</v>
      </c>
      <c r="B111" s="1" t="s">
        <v>238</v>
      </c>
      <c r="C111" s="1" t="s">
        <v>239</v>
      </c>
      <c r="D111">
        <v>100009</v>
      </c>
      <c r="E111" s="2" t="s">
        <v>13</v>
      </c>
      <c r="F111" s="4" t="s">
        <v>17</v>
      </c>
      <c r="J111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12" spans="1:10" x14ac:dyDescent="0.25">
      <c r="A112" s="1" t="s">
        <v>235</v>
      </c>
      <c r="B112" s="1" t="s">
        <v>240</v>
      </c>
      <c r="C112" s="1" t="s">
        <v>241</v>
      </c>
      <c r="D112">
        <v>100008</v>
      </c>
      <c r="E112" s="2" t="s">
        <v>13</v>
      </c>
      <c r="F112" s="4" t="s">
        <v>17</v>
      </c>
      <c r="J112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13" spans="1:10" x14ac:dyDescent="0.25">
      <c r="A113" s="1" t="s">
        <v>235</v>
      </c>
      <c r="B113" s="1" t="s">
        <v>242</v>
      </c>
      <c r="C113" s="1" t="s">
        <v>243</v>
      </c>
      <c r="D113">
        <v>100003</v>
      </c>
      <c r="E113" s="2" t="s">
        <v>13</v>
      </c>
      <c r="F113" s="4" t="s">
        <v>17</v>
      </c>
      <c r="J113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14" spans="1:10" x14ac:dyDescent="0.25">
      <c r="A114" s="1" t="s">
        <v>235</v>
      </c>
      <c r="B114" s="1" t="s">
        <v>244</v>
      </c>
      <c r="C114" s="1" t="s">
        <v>245</v>
      </c>
      <c r="D114">
        <v>100010</v>
      </c>
      <c r="E114" s="2" t="s">
        <v>13</v>
      </c>
      <c r="F114" s="4" t="s">
        <v>17</v>
      </c>
      <c r="J114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15" spans="1:10" x14ac:dyDescent="0.25">
      <c r="A115" s="1" t="s">
        <v>235</v>
      </c>
      <c r="B115" s="1" t="s">
        <v>246</v>
      </c>
      <c r="C115" s="1" t="s">
        <v>247</v>
      </c>
      <c r="D115">
        <v>100007</v>
      </c>
      <c r="E115" s="2" t="s">
        <v>13</v>
      </c>
      <c r="F115" s="4" t="s">
        <v>17</v>
      </c>
      <c r="J115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16" spans="1:10" x14ac:dyDescent="0.25">
      <c r="A116" s="1" t="s">
        <v>235</v>
      </c>
      <c r="B116" s="1" t="s">
        <v>248</v>
      </c>
      <c r="C116" s="1" t="s">
        <v>249</v>
      </c>
      <c r="D116">
        <v>100011</v>
      </c>
      <c r="E116" s="2" t="s">
        <v>13</v>
      </c>
      <c r="F116" s="4" t="s">
        <v>17</v>
      </c>
      <c r="J116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17" spans="1:10" x14ac:dyDescent="0.25">
      <c r="A117" s="1" t="s">
        <v>235</v>
      </c>
      <c r="B117" s="1" t="s">
        <v>250</v>
      </c>
      <c r="C117" s="1" t="s">
        <v>251</v>
      </c>
      <c r="D117">
        <v>100006</v>
      </c>
      <c r="E117" s="2" t="s">
        <v>13</v>
      </c>
      <c r="F117" s="4" t="s">
        <v>17</v>
      </c>
      <c r="J117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18" spans="1:10" x14ac:dyDescent="0.25">
      <c r="A118" s="1" t="s">
        <v>235</v>
      </c>
      <c r="B118" s="1" t="s">
        <v>252</v>
      </c>
      <c r="C118" s="1" t="s">
        <v>253</v>
      </c>
      <c r="D118">
        <v>100002</v>
      </c>
      <c r="E118" s="2" t="s">
        <v>13</v>
      </c>
      <c r="F118" s="4" t="s">
        <v>17</v>
      </c>
      <c r="J118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19" spans="1:10" x14ac:dyDescent="0.25">
      <c r="A119" s="1" t="s">
        <v>235</v>
      </c>
      <c r="B119" s="1" t="s">
        <v>254</v>
      </c>
      <c r="C119" s="1" t="s">
        <v>255</v>
      </c>
      <c r="D119">
        <v>100004</v>
      </c>
      <c r="E119" s="2" t="s">
        <v>13</v>
      </c>
      <c r="F119" s="4" t="s">
        <v>17</v>
      </c>
      <c r="J119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20" spans="1:10" x14ac:dyDescent="0.25">
      <c r="A120" s="1" t="s">
        <v>235</v>
      </c>
      <c r="B120" s="1" t="s">
        <v>256</v>
      </c>
      <c r="C120" s="1" t="s">
        <v>257</v>
      </c>
      <c r="D120">
        <v>100005</v>
      </c>
      <c r="E120" s="2" t="s">
        <v>13</v>
      </c>
      <c r="F120" s="4" t="s">
        <v>17</v>
      </c>
      <c r="J120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21" spans="1:10" x14ac:dyDescent="0.25">
      <c r="A121" s="1" t="s">
        <v>235</v>
      </c>
      <c r="B121" s="1" t="s">
        <v>258</v>
      </c>
      <c r="C121" s="1" t="s">
        <v>259</v>
      </c>
      <c r="D121">
        <v>100001</v>
      </c>
      <c r="E121" s="2" t="s">
        <v>13</v>
      </c>
      <c r="F121" s="4" t="s">
        <v>17</v>
      </c>
      <c r="J121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22" spans="1:10" x14ac:dyDescent="0.25">
      <c r="A122" s="1" t="s">
        <v>260</v>
      </c>
      <c r="B122" s="1" t="s">
        <v>261</v>
      </c>
      <c r="C122" s="1" t="s">
        <v>262</v>
      </c>
      <c r="D122">
        <v>110000</v>
      </c>
      <c r="E122" s="2" t="s">
        <v>16</v>
      </c>
      <c r="F122" s="4">
        <v>0.7</v>
      </c>
      <c r="J122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23" spans="1:10" x14ac:dyDescent="0.25">
      <c r="A123" s="1" t="s">
        <v>260</v>
      </c>
      <c r="B123" s="1" t="s">
        <v>261</v>
      </c>
      <c r="C123" s="1" t="s">
        <v>263</v>
      </c>
      <c r="D123">
        <v>110001</v>
      </c>
      <c r="E123" s="2" t="s">
        <v>33</v>
      </c>
      <c r="F123" s="4" t="s">
        <v>17</v>
      </c>
      <c r="J123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24" spans="1:10" x14ac:dyDescent="0.25">
      <c r="A124" s="1" t="s">
        <v>260</v>
      </c>
      <c r="B124" s="1" t="s">
        <v>264</v>
      </c>
      <c r="C124" s="1" t="s">
        <v>265</v>
      </c>
      <c r="D124">
        <v>110002</v>
      </c>
      <c r="E124" s="2" t="s">
        <v>13</v>
      </c>
      <c r="F124" s="4" t="s">
        <v>17</v>
      </c>
      <c r="J124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25" spans="1:10" x14ac:dyDescent="0.25">
      <c r="A125" s="1" t="s">
        <v>260</v>
      </c>
      <c r="B125" s="1" t="s">
        <v>266</v>
      </c>
      <c r="C125" s="1" t="s">
        <v>267</v>
      </c>
      <c r="D125">
        <v>110003</v>
      </c>
      <c r="E125" s="2" t="s">
        <v>13</v>
      </c>
      <c r="F125" s="4" t="s">
        <v>17</v>
      </c>
      <c r="J125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26" spans="1:10" x14ac:dyDescent="0.25">
      <c r="A126" s="1" t="s">
        <v>260</v>
      </c>
      <c r="B126" s="1" t="s">
        <v>268</v>
      </c>
      <c r="C126" s="1" t="s">
        <v>269</v>
      </c>
      <c r="D126">
        <v>110005</v>
      </c>
      <c r="E126" s="2" t="s">
        <v>13</v>
      </c>
      <c r="F126" s="4" t="s">
        <v>17</v>
      </c>
      <c r="J126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27" spans="1:10" x14ac:dyDescent="0.25">
      <c r="A127" s="1" t="s">
        <v>260</v>
      </c>
      <c r="B127" s="1" t="s">
        <v>270</v>
      </c>
      <c r="C127" s="1" t="s">
        <v>271</v>
      </c>
      <c r="D127">
        <v>110004</v>
      </c>
      <c r="E127" s="2" t="s">
        <v>13</v>
      </c>
      <c r="F127" s="4" t="s">
        <v>17</v>
      </c>
      <c r="J127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28" spans="1:10" x14ac:dyDescent="0.25">
      <c r="A128" s="1" t="s">
        <v>272</v>
      </c>
      <c r="B128" s="1" t="s">
        <v>273</v>
      </c>
      <c r="C128" s="1" t="s">
        <v>274</v>
      </c>
      <c r="D128">
        <v>120000</v>
      </c>
      <c r="E128" s="2" t="s">
        <v>16</v>
      </c>
      <c r="F128" s="4">
        <v>0.6</v>
      </c>
      <c r="J128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29" spans="1:10" x14ac:dyDescent="0.25">
      <c r="A129" s="1" t="s">
        <v>272</v>
      </c>
      <c r="B129" s="1" t="s">
        <v>275</v>
      </c>
      <c r="C129" s="1" t="s">
        <v>276</v>
      </c>
      <c r="D129">
        <v>120008</v>
      </c>
      <c r="E129" s="2" t="s">
        <v>13</v>
      </c>
      <c r="F129" s="4" t="s">
        <v>17</v>
      </c>
      <c r="J129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30" spans="1:10" x14ac:dyDescent="0.25">
      <c r="A130" s="1" t="s">
        <v>272</v>
      </c>
      <c r="B130" s="1" t="s">
        <v>277</v>
      </c>
      <c r="C130" s="1" t="s">
        <v>278</v>
      </c>
      <c r="D130">
        <v>120007</v>
      </c>
      <c r="E130" s="2" t="s">
        <v>13</v>
      </c>
      <c r="F130" s="4" t="s">
        <v>17</v>
      </c>
      <c r="J130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31" spans="1:10" x14ac:dyDescent="0.25">
      <c r="A131" s="1" t="s">
        <v>272</v>
      </c>
      <c r="B131" s="1" t="s">
        <v>277</v>
      </c>
      <c r="C131" s="1" t="s">
        <v>279</v>
      </c>
      <c r="D131">
        <v>120014</v>
      </c>
      <c r="E131" s="2" t="s">
        <v>33</v>
      </c>
      <c r="F131" s="4" t="s">
        <v>17</v>
      </c>
      <c r="J131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32" spans="1:10" x14ac:dyDescent="0.25">
      <c r="A132" s="1" t="s">
        <v>272</v>
      </c>
      <c r="B132" s="1" t="s">
        <v>280</v>
      </c>
      <c r="C132" s="1" t="s">
        <v>281</v>
      </c>
      <c r="D132">
        <v>120004</v>
      </c>
      <c r="E132" s="2" t="s">
        <v>13</v>
      </c>
      <c r="F132" s="4" t="s">
        <v>17</v>
      </c>
      <c r="J132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33" spans="1:10" x14ac:dyDescent="0.25">
      <c r="A133" s="1" t="s">
        <v>272</v>
      </c>
      <c r="B133" s="1" t="s">
        <v>282</v>
      </c>
      <c r="C133" s="1" t="s">
        <v>283</v>
      </c>
      <c r="D133">
        <v>120001</v>
      </c>
      <c r="E133" s="2" t="s">
        <v>13</v>
      </c>
      <c r="F133" s="4" t="s">
        <v>17</v>
      </c>
      <c r="J133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34" spans="1:10" x14ac:dyDescent="0.25">
      <c r="A134" s="1" t="s">
        <v>272</v>
      </c>
      <c r="B134" s="1" t="s">
        <v>284</v>
      </c>
      <c r="C134" s="1" t="s">
        <v>285</v>
      </c>
      <c r="D134">
        <v>120003</v>
      </c>
      <c r="E134" s="2" t="s">
        <v>13</v>
      </c>
      <c r="F134" s="4" t="s">
        <v>17</v>
      </c>
      <c r="J134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35" spans="1:10" x14ac:dyDescent="0.25">
      <c r="A135" s="1" t="s">
        <v>272</v>
      </c>
      <c r="B135" s="1" t="s">
        <v>286</v>
      </c>
      <c r="C135" s="1" t="s">
        <v>287</v>
      </c>
      <c r="D135">
        <v>120002</v>
      </c>
      <c r="E135" s="2" t="s">
        <v>13</v>
      </c>
      <c r="F135" s="4" t="s">
        <v>17</v>
      </c>
      <c r="J135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36" spans="1:10" x14ac:dyDescent="0.25">
      <c r="A136" s="1" t="s">
        <v>272</v>
      </c>
      <c r="B136" s="1" t="s">
        <v>288</v>
      </c>
      <c r="C136" s="1" t="s">
        <v>289</v>
      </c>
      <c r="D136">
        <v>120005</v>
      </c>
      <c r="E136" s="2" t="s">
        <v>13</v>
      </c>
      <c r="F136" s="4" t="s">
        <v>17</v>
      </c>
      <c r="J136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37" spans="1:10" x14ac:dyDescent="0.25">
      <c r="A137" s="1" t="s">
        <v>272</v>
      </c>
      <c r="B137" s="1" t="s">
        <v>290</v>
      </c>
      <c r="C137" s="1" t="s">
        <v>291</v>
      </c>
      <c r="D137">
        <v>120009</v>
      </c>
      <c r="E137" s="2" t="s">
        <v>13</v>
      </c>
      <c r="F137" s="4" t="s">
        <v>17</v>
      </c>
      <c r="J137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38" spans="1:10" x14ac:dyDescent="0.25">
      <c r="A138" s="1" t="s">
        <v>272</v>
      </c>
      <c r="B138" s="1" t="s">
        <v>292</v>
      </c>
      <c r="C138" s="1" t="s">
        <v>293</v>
      </c>
      <c r="D138">
        <v>120006</v>
      </c>
      <c r="E138" s="2" t="s">
        <v>13</v>
      </c>
      <c r="F138" s="4" t="s">
        <v>17</v>
      </c>
      <c r="J138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39" spans="1:10" x14ac:dyDescent="0.25">
      <c r="A139" s="1" t="s">
        <v>272</v>
      </c>
      <c r="B139" s="1" t="s">
        <v>294</v>
      </c>
      <c r="C139" s="1" t="s">
        <v>295</v>
      </c>
      <c r="D139">
        <v>120011</v>
      </c>
      <c r="E139" s="2" t="s">
        <v>13</v>
      </c>
      <c r="F139" s="4" t="s">
        <v>17</v>
      </c>
      <c r="J139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40" spans="1:10" x14ac:dyDescent="0.25">
      <c r="A140" s="1" t="s">
        <v>272</v>
      </c>
      <c r="B140" s="1" t="s">
        <v>296</v>
      </c>
      <c r="C140" s="1" t="s">
        <v>297</v>
      </c>
      <c r="D140">
        <v>120010</v>
      </c>
      <c r="E140" s="2" t="s">
        <v>13</v>
      </c>
      <c r="F140" s="4" t="s">
        <v>17</v>
      </c>
      <c r="J140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41" spans="1:10" x14ac:dyDescent="0.25">
      <c r="A141" s="1" t="s">
        <v>272</v>
      </c>
      <c r="B141" s="1" t="s">
        <v>298</v>
      </c>
      <c r="C141" s="1" t="s">
        <v>299</v>
      </c>
      <c r="D141">
        <v>120012</v>
      </c>
      <c r="E141" s="2" t="s">
        <v>13</v>
      </c>
      <c r="F141" s="4" t="s">
        <v>17</v>
      </c>
      <c r="J141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42" spans="1:10" x14ac:dyDescent="0.25">
      <c r="A142" s="1" t="s">
        <v>300</v>
      </c>
      <c r="B142" s="1" t="s">
        <v>301</v>
      </c>
      <c r="C142" s="1" t="s">
        <v>302</v>
      </c>
      <c r="D142">
        <v>130000</v>
      </c>
      <c r="E142" s="2" t="s">
        <v>91</v>
      </c>
      <c r="F142" s="4">
        <v>0.7</v>
      </c>
      <c r="J142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43" spans="1:10" x14ac:dyDescent="0.25">
      <c r="A143" s="1" t="s">
        <v>300</v>
      </c>
      <c r="B143" s="1" t="s">
        <v>303</v>
      </c>
      <c r="C143" s="1" t="s">
        <v>304</v>
      </c>
      <c r="D143">
        <v>130005</v>
      </c>
      <c r="E143" s="2" t="s">
        <v>13</v>
      </c>
      <c r="F143" s="4" t="s">
        <v>17</v>
      </c>
      <c r="J143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44" spans="1:10" x14ac:dyDescent="0.25">
      <c r="A144" s="1" t="s">
        <v>300</v>
      </c>
      <c r="B144" s="1" t="s">
        <v>305</v>
      </c>
      <c r="C144" s="1" t="s">
        <v>306</v>
      </c>
      <c r="D144">
        <v>130008</v>
      </c>
      <c r="E144" s="2" t="s">
        <v>13</v>
      </c>
      <c r="F144" s="4" t="s">
        <v>17</v>
      </c>
      <c r="J144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45" spans="1:10" x14ac:dyDescent="0.25">
      <c r="A145" s="1" t="s">
        <v>300</v>
      </c>
      <c r="B145" s="1" t="s">
        <v>307</v>
      </c>
      <c r="C145" s="1" t="s">
        <v>308</v>
      </c>
      <c r="D145">
        <v>130003</v>
      </c>
      <c r="E145" s="2" t="s">
        <v>13</v>
      </c>
      <c r="F145" s="4" t="s">
        <v>17</v>
      </c>
      <c r="J145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46" spans="1:10" x14ac:dyDescent="0.25">
      <c r="A146" s="1" t="s">
        <v>300</v>
      </c>
      <c r="B146" s="1" t="s">
        <v>309</v>
      </c>
      <c r="C146" s="1" t="s">
        <v>310</v>
      </c>
      <c r="D146">
        <v>130012</v>
      </c>
      <c r="E146" s="2" t="s">
        <v>13</v>
      </c>
      <c r="F146" s="4" t="s">
        <v>17</v>
      </c>
      <c r="J146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47" spans="1:10" x14ac:dyDescent="0.25">
      <c r="A147" s="1" t="s">
        <v>300</v>
      </c>
      <c r="B147" s="1" t="s">
        <v>311</v>
      </c>
      <c r="C147" s="1" t="s">
        <v>312</v>
      </c>
      <c r="D147">
        <v>130007</v>
      </c>
      <c r="E147" s="2" t="s">
        <v>13</v>
      </c>
      <c r="F147" s="4" t="s">
        <v>17</v>
      </c>
      <c r="J147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48" spans="1:10" x14ac:dyDescent="0.25">
      <c r="A148" s="1" t="s">
        <v>300</v>
      </c>
      <c r="B148" s="1" t="s">
        <v>313</v>
      </c>
      <c r="C148" s="1" t="s">
        <v>314</v>
      </c>
      <c r="D148">
        <v>130011</v>
      </c>
      <c r="E148" s="2" t="s">
        <v>13</v>
      </c>
      <c r="F148" s="4" t="s">
        <v>17</v>
      </c>
      <c r="J148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49" spans="1:10" x14ac:dyDescent="0.25">
      <c r="A149" s="1" t="s">
        <v>300</v>
      </c>
      <c r="B149" s="1" t="s">
        <v>315</v>
      </c>
      <c r="C149" s="1" t="s">
        <v>316</v>
      </c>
      <c r="D149">
        <v>130010</v>
      </c>
      <c r="E149" s="2" t="s">
        <v>13</v>
      </c>
      <c r="F149" s="4" t="s">
        <v>17</v>
      </c>
      <c r="J149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50" spans="1:10" x14ac:dyDescent="0.25">
      <c r="A150" s="1" t="s">
        <v>300</v>
      </c>
      <c r="B150" s="1" t="s">
        <v>317</v>
      </c>
      <c r="C150" s="1" t="s">
        <v>318</v>
      </c>
      <c r="D150">
        <v>130009</v>
      </c>
      <c r="E150" s="2" t="s">
        <v>13</v>
      </c>
      <c r="F150" s="4" t="s">
        <v>17</v>
      </c>
      <c r="J150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51" spans="1:10" x14ac:dyDescent="0.25">
      <c r="A151" s="1" t="s">
        <v>300</v>
      </c>
      <c r="B151" s="1" t="s">
        <v>319</v>
      </c>
      <c r="C151" s="1" t="s">
        <v>320</v>
      </c>
      <c r="D151">
        <v>130004</v>
      </c>
      <c r="E151" s="2" t="s">
        <v>13</v>
      </c>
      <c r="F151" s="4" t="s">
        <v>17</v>
      </c>
      <c r="J151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52" spans="1:10" x14ac:dyDescent="0.25">
      <c r="A152" s="1" t="s">
        <v>300</v>
      </c>
      <c r="B152" s="1" t="s">
        <v>321</v>
      </c>
      <c r="C152" s="1" t="s">
        <v>322</v>
      </c>
      <c r="D152">
        <v>130006</v>
      </c>
      <c r="E152" s="2" t="s">
        <v>13</v>
      </c>
      <c r="F152" s="4" t="s">
        <v>17</v>
      </c>
      <c r="J152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53" spans="1:10" x14ac:dyDescent="0.25">
      <c r="A153" s="1" t="s">
        <v>300</v>
      </c>
      <c r="B153" s="1" t="s">
        <v>323</v>
      </c>
      <c r="C153" s="1" t="s">
        <v>324</v>
      </c>
      <c r="D153">
        <v>130002</v>
      </c>
      <c r="E153" s="2" t="s">
        <v>13</v>
      </c>
      <c r="F153" s="4" t="s">
        <v>17</v>
      </c>
      <c r="J153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54" spans="1:10" x14ac:dyDescent="0.25">
      <c r="A154" s="1" t="s">
        <v>300</v>
      </c>
      <c r="B154" s="1" t="s">
        <v>325</v>
      </c>
      <c r="C154" s="1" t="s">
        <v>326</v>
      </c>
      <c r="D154">
        <v>130014</v>
      </c>
      <c r="E154" s="2" t="s">
        <v>13</v>
      </c>
      <c r="F154" s="4" t="s">
        <v>17</v>
      </c>
      <c r="J154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55" spans="1:10" x14ac:dyDescent="0.25">
      <c r="A155" s="1" t="s">
        <v>300</v>
      </c>
      <c r="B155" s="1" t="s">
        <v>327</v>
      </c>
      <c r="C155" s="1" t="s">
        <v>328</v>
      </c>
      <c r="D155">
        <v>130015</v>
      </c>
      <c r="E155" s="2" t="s">
        <v>13</v>
      </c>
      <c r="F155" s="4" t="s">
        <v>17</v>
      </c>
      <c r="J155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56" spans="1:10" x14ac:dyDescent="0.25">
      <c r="A156" s="1" t="s">
        <v>300</v>
      </c>
      <c r="B156" s="1" t="s">
        <v>329</v>
      </c>
      <c r="C156" s="1" t="s">
        <v>330</v>
      </c>
      <c r="D156">
        <v>130016</v>
      </c>
      <c r="E156" s="2" t="s">
        <v>13</v>
      </c>
      <c r="F156" s="4" t="s">
        <v>17</v>
      </c>
      <c r="J156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57" spans="1:10" x14ac:dyDescent="0.25">
      <c r="A157" s="1" t="s">
        <v>300</v>
      </c>
      <c r="B157" s="1" t="s">
        <v>331</v>
      </c>
      <c r="C157" s="1" t="s">
        <v>332</v>
      </c>
      <c r="D157">
        <v>130017</v>
      </c>
      <c r="E157" s="2" t="s">
        <v>13</v>
      </c>
      <c r="F157" s="4" t="s">
        <v>17</v>
      </c>
      <c r="J157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58" spans="1:10" x14ac:dyDescent="0.25">
      <c r="A158" s="1" t="s">
        <v>333</v>
      </c>
      <c r="B158" s="1" t="s">
        <v>334</v>
      </c>
      <c r="C158" s="1" t="s">
        <v>335</v>
      </c>
      <c r="D158">
        <v>140001</v>
      </c>
      <c r="E158" s="2" t="s">
        <v>13</v>
      </c>
      <c r="F158" s="4" t="s">
        <v>17</v>
      </c>
      <c r="J158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59" spans="1:10" x14ac:dyDescent="0.25">
      <c r="A159" s="1" t="s">
        <v>333</v>
      </c>
      <c r="B159" s="1" t="s">
        <v>336</v>
      </c>
      <c r="C159" s="1" t="s">
        <v>337</v>
      </c>
      <c r="D159">
        <v>140003</v>
      </c>
      <c r="E159" s="2" t="s">
        <v>13</v>
      </c>
      <c r="F159" s="4" t="s">
        <v>17</v>
      </c>
      <c r="J159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60" spans="1:10" x14ac:dyDescent="0.25">
      <c r="A160" s="1" t="s">
        <v>333</v>
      </c>
      <c r="B160" s="1" t="s">
        <v>338</v>
      </c>
      <c r="C160" s="1" t="s">
        <v>339</v>
      </c>
      <c r="D160">
        <v>140002</v>
      </c>
      <c r="E160" s="2" t="s">
        <v>13</v>
      </c>
      <c r="F160" s="4" t="s">
        <v>17</v>
      </c>
      <c r="J160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61" spans="1:10" ht="25.5" x14ac:dyDescent="0.25">
      <c r="A161" s="1" t="s">
        <v>333</v>
      </c>
      <c r="B161" s="1" t="s">
        <v>340</v>
      </c>
      <c r="C161" s="1" t="s">
        <v>341</v>
      </c>
      <c r="D161">
        <v>140000</v>
      </c>
      <c r="E161" s="2" t="s">
        <v>91</v>
      </c>
      <c r="F161" s="4">
        <v>0.7</v>
      </c>
      <c r="J161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62" spans="1:10" x14ac:dyDescent="0.25">
      <c r="A162" s="1" t="s">
        <v>342</v>
      </c>
      <c r="B162" s="1" t="s">
        <v>343</v>
      </c>
      <c r="C162" s="1" t="s">
        <v>344</v>
      </c>
      <c r="D162">
        <v>160001</v>
      </c>
      <c r="E162" s="2" t="s">
        <v>33</v>
      </c>
      <c r="F162" s="4" t="s">
        <v>17</v>
      </c>
      <c r="J162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63" spans="1:10" x14ac:dyDescent="0.25">
      <c r="A163" s="1" t="s">
        <v>342</v>
      </c>
      <c r="B163" s="1" t="s">
        <v>343</v>
      </c>
      <c r="C163" s="1" t="s">
        <v>345</v>
      </c>
      <c r="D163">
        <v>160000</v>
      </c>
      <c r="E163" s="2" t="s">
        <v>16</v>
      </c>
      <c r="F163" s="4">
        <v>0.6</v>
      </c>
      <c r="J163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64" spans="1:10" ht="25.5" x14ac:dyDescent="0.25">
      <c r="A164" s="1" t="s">
        <v>342</v>
      </c>
      <c r="B164" s="1" t="s">
        <v>346</v>
      </c>
      <c r="C164" s="1" t="s">
        <v>347</v>
      </c>
      <c r="D164">
        <v>160002</v>
      </c>
      <c r="E164" s="2" t="s">
        <v>13</v>
      </c>
      <c r="F164" s="4" t="s">
        <v>17</v>
      </c>
      <c r="J164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65" spans="1:10" x14ac:dyDescent="0.25">
      <c r="A165" s="1" t="s">
        <v>342</v>
      </c>
      <c r="B165" s="1" t="s">
        <v>348</v>
      </c>
      <c r="C165" s="1" t="s">
        <v>349</v>
      </c>
      <c r="D165">
        <v>160007</v>
      </c>
      <c r="E165" s="2" t="s">
        <v>13</v>
      </c>
      <c r="F165" s="4" t="s">
        <v>17</v>
      </c>
      <c r="J165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66" spans="1:10" ht="25.5" x14ac:dyDescent="0.25">
      <c r="A166" s="1" t="s">
        <v>342</v>
      </c>
      <c r="B166" s="1" t="s">
        <v>350</v>
      </c>
      <c r="C166" s="1" t="s">
        <v>351</v>
      </c>
      <c r="D166">
        <v>160005</v>
      </c>
      <c r="E166" s="2" t="s">
        <v>13</v>
      </c>
      <c r="F166" s="4" t="s">
        <v>17</v>
      </c>
      <c r="J166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67" spans="1:10" x14ac:dyDescent="0.25">
      <c r="A167" s="1" t="s">
        <v>342</v>
      </c>
      <c r="B167" s="1" t="s">
        <v>352</v>
      </c>
      <c r="C167" s="1" t="s">
        <v>353</v>
      </c>
      <c r="D167">
        <v>160006</v>
      </c>
      <c r="E167" s="2" t="s">
        <v>13</v>
      </c>
      <c r="F167" s="4" t="s">
        <v>17</v>
      </c>
      <c r="J167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68" spans="1:10" x14ac:dyDescent="0.25">
      <c r="A168" s="1" t="s">
        <v>342</v>
      </c>
      <c r="B168" s="1" t="s">
        <v>354</v>
      </c>
      <c r="C168" s="1" t="s">
        <v>355</v>
      </c>
      <c r="D168">
        <v>160004</v>
      </c>
      <c r="E168" s="2" t="s">
        <v>13</v>
      </c>
      <c r="F168" s="4" t="s">
        <v>17</v>
      </c>
      <c r="J168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69" spans="1:10" ht="25.5" x14ac:dyDescent="0.25">
      <c r="A169" s="1" t="s">
        <v>342</v>
      </c>
      <c r="B169" s="1" t="s">
        <v>356</v>
      </c>
      <c r="C169" s="1" t="s">
        <v>357</v>
      </c>
      <c r="D169">
        <v>160003</v>
      </c>
      <c r="E169" s="2" t="s">
        <v>13</v>
      </c>
      <c r="F169" s="4" t="s">
        <v>17</v>
      </c>
      <c r="J169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70" spans="1:10" x14ac:dyDescent="0.25">
      <c r="A170" s="1" t="s">
        <v>342</v>
      </c>
      <c r="B170" s="1" t="s">
        <v>358</v>
      </c>
      <c r="C170" s="1" t="s">
        <v>359</v>
      </c>
      <c r="D170">
        <v>160008</v>
      </c>
      <c r="E170" s="2" t="s">
        <v>13</v>
      </c>
      <c r="F170" s="4" t="s">
        <v>17</v>
      </c>
      <c r="J170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71" spans="1:10" x14ac:dyDescent="0.25">
      <c r="A171" s="1" t="s">
        <v>360</v>
      </c>
      <c r="B171" s="1" t="s">
        <v>361</v>
      </c>
      <c r="C171" s="1" t="s">
        <v>362</v>
      </c>
      <c r="D171">
        <v>170003</v>
      </c>
      <c r="E171" s="2" t="s">
        <v>33</v>
      </c>
      <c r="F171" s="4" t="s">
        <v>17</v>
      </c>
      <c r="J171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72" spans="1:10" x14ac:dyDescent="0.25">
      <c r="A172" s="1" t="s">
        <v>360</v>
      </c>
      <c r="B172" s="1" t="s">
        <v>361</v>
      </c>
      <c r="C172" s="1" t="s">
        <v>363</v>
      </c>
      <c r="D172">
        <v>170000</v>
      </c>
      <c r="E172" s="2" t="s">
        <v>16</v>
      </c>
      <c r="F172" s="4">
        <v>0.6</v>
      </c>
      <c r="J172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73" spans="1:10" x14ac:dyDescent="0.25">
      <c r="A173" s="1" t="s">
        <v>360</v>
      </c>
      <c r="B173" s="1" t="s">
        <v>361</v>
      </c>
      <c r="C173" s="1" t="s">
        <v>364</v>
      </c>
      <c r="D173">
        <v>170002</v>
      </c>
      <c r="E173" s="2" t="s">
        <v>33</v>
      </c>
      <c r="F173" s="4" t="s">
        <v>17</v>
      </c>
      <c r="J173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74" spans="1:10" x14ac:dyDescent="0.25">
      <c r="A174" s="1" t="s">
        <v>360</v>
      </c>
      <c r="B174" s="1" t="s">
        <v>361</v>
      </c>
      <c r="C174" s="1" t="s">
        <v>365</v>
      </c>
      <c r="D174">
        <v>170001</v>
      </c>
      <c r="E174" s="2" t="s">
        <v>33</v>
      </c>
      <c r="F174" s="4" t="s">
        <v>17</v>
      </c>
      <c r="J174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75" spans="1:10" x14ac:dyDescent="0.25">
      <c r="A175" s="1" t="s">
        <v>366</v>
      </c>
      <c r="B175" s="1" t="s">
        <v>367</v>
      </c>
      <c r="C175" s="1" t="s">
        <v>368</v>
      </c>
      <c r="D175">
        <v>180000</v>
      </c>
      <c r="E175" s="2" t="s">
        <v>91</v>
      </c>
      <c r="F175" s="4">
        <v>0.7</v>
      </c>
      <c r="J175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76" spans="1:10" ht="25.5" x14ac:dyDescent="0.25">
      <c r="A176" s="1" t="s">
        <v>366</v>
      </c>
      <c r="B176" s="1" t="s">
        <v>367</v>
      </c>
      <c r="C176" s="1" t="s">
        <v>369</v>
      </c>
      <c r="D176">
        <v>180005</v>
      </c>
      <c r="E176" s="2" t="s">
        <v>33</v>
      </c>
      <c r="F176" s="4" t="s">
        <v>17</v>
      </c>
      <c r="J176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77" spans="1:10" x14ac:dyDescent="0.25">
      <c r="A177" s="1" t="s">
        <v>366</v>
      </c>
      <c r="B177" s="1" t="s">
        <v>370</v>
      </c>
      <c r="C177" s="1" t="s">
        <v>371</v>
      </c>
      <c r="D177">
        <v>180003</v>
      </c>
      <c r="E177" s="2" t="s">
        <v>13</v>
      </c>
      <c r="F177" s="4" t="s">
        <v>17</v>
      </c>
      <c r="J177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78" spans="1:10" x14ac:dyDescent="0.25">
      <c r="A178" s="1" t="s">
        <v>366</v>
      </c>
      <c r="B178" s="1" t="s">
        <v>372</v>
      </c>
      <c r="C178" s="1" t="s">
        <v>373</v>
      </c>
      <c r="D178">
        <v>180001</v>
      </c>
      <c r="E178" s="2" t="s">
        <v>13</v>
      </c>
      <c r="F178" s="4" t="s">
        <v>17</v>
      </c>
      <c r="J178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79" spans="1:10" x14ac:dyDescent="0.25">
      <c r="A179" s="1" t="s">
        <v>366</v>
      </c>
      <c r="B179" s="1" t="s">
        <v>374</v>
      </c>
      <c r="C179" s="1" t="s">
        <v>375</v>
      </c>
      <c r="D179">
        <v>180002</v>
      </c>
      <c r="E179" s="2" t="s">
        <v>13</v>
      </c>
      <c r="F179" s="4" t="s">
        <v>17</v>
      </c>
      <c r="J179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80" spans="1:10" x14ac:dyDescent="0.25">
      <c r="A180" s="1" t="s">
        <v>376</v>
      </c>
      <c r="B180" s="1" t="s">
        <v>377</v>
      </c>
      <c r="C180" s="1" t="s">
        <v>378</v>
      </c>
      <c r="D180">
        <v>190000</v>
      </c>
      <c r="E180" s="2" t="s">
        <v>16</v>
      </c>
      <c r="F180" s="4">
        <v>0.6</v>
      </c>
      <c r="J180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81" spans="1:10" x14ac:dyDescent="0.25">
      <c r="A181" s="1" t="s">
        <v>376</v>
      </c>
      <c r="B181" s="1" t="s">
        <v>379</v>
      </c>
      <c r="C181" s="1" t="s">
        <v>380</v>
      </c>
      <c r="D181">
        <v>190006</v>
      </c>
      <c r="E181" s="2" t="s">
        <v>33</v>
      </c>
      <c r="F181" s="4" t="s">
        <v>17</v>
      </c>
      <c r="J181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82" spans="1:10" x14ac:dyDescent="0.25">
      <c r="A182" s="1" t="s">
        <v>376</v>
      </c>
      <c r="B182" s="1" t="s">
        <v>379</v>
      </c>
      <c r="C182" s="1" t="s">
        <v>381</v>
      </c>
      <c r="D182">
        <v>190003</v>
      </c>
      <c r="E182" s="2" t="s">
        <v>13</v>
      </c>
      <c r="F182" s="4" t="s">
        <v>17</v>
      </c>
      <c r="J182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83" spans="1:10" x14ac:dyDescent="0.25">
      <c r="A183" s="1" t="s">
        <v>376</v>
      </c>
      <c r="B183" s="1" t="s">
        <v>382</v>
      </c>
      <c r="C183" s="1" t="s">
        <v>383</v>
      </c>
      <c r="D183">
        <v>190002</v>
      </c>
      <c r="E183" s="2" t="s">
        <v>13</v>
      </c>
      <c r="F183" s="4" t="s">
        <v>17</v>
      </c>
      <c r="J183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84" spans="1:10" x14ac:dyDescent="0.25">
      <c r="A184" s="1" t="s">
        <v>376</v>
      </c>
      <c r="B184" s="1" t="s">
        <v>384</v>
      </c>
      <c r="C184" s="1" t="s">
        <v>385</v>
      </c>
      <c r="D184">
        <v>190001</v>
      </c>
      <c r="E184" s="2" t="s">
        <v>13</v>
      </c>
      <c r="F184" s="4" t="s">
        <v>17</v>
      </c>
      <c r="J184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85" spans="1:10" x14ac:dyDescent="0.25">
      <c r="A185" s="1" t="s">
        <v>386</v>
      </c>
      <c r="B185" s="1" t="s">
        <v>387</v>
      </c>
      <c r="C185" s="1" t="s">
        <v>388</v>
      </c>
      <c r="D185">
        <v>200004</v>
      </c>
      <c r="E185" s="2" t="s">
        <v>33</v>
      </c>
      <c r="F185" s="4" t="s">
        <v>17</v>
      </c>
      <c r="J185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86" spans="1:10" x14ac:dyDescent="0.25">
      <c r="A186" s="1" t="s">
        <v>386</v>
      </c>
      <c r="B186" s="1" t="s">
        <v>387</v>
      </c>
      <c r="C186" s="1" t="s">
        <v>389</v>
      </c>
      <c r="D186">
        <v>200003</v>
      </c>
      <c r="E186" s="2" t="s">
        <v>33</v>
      </c>
      <c r="F186" s="4" t="s">
        <v>17</v>
      </c>
      <c r="J186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87" spans="1:10" x14ac:dyDescent="0.25">
      <c r="A187" s="1" t="s">
        <v>386</v>
      </c>
      <c r="B187" s="1" t="s">
        <v>387</v>
      </c>
      <c r="C187" s="1" t="s">
        <v>390</v>
      </c>
      <c r="D187">
        <v>200000</v>
      </c>
      <c r="E187" s="2" t="s">
        <v>16</v>
      </c>
      <c r="F187" s="4">
        <v>0.6</v>
      </c>
      <c r="J187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88" spans="1:10" x14ac:dyDescent="0.25">
      <c r="A188" s="1" t="s">
        <v>386</v>
      </c>
      <c r="B188" s="1" t="s">
        <v>387</v>
      </c>
      <c r="C188" s="1" t="s">
        <v>391</v>
      </c>
      <c r="D188">
        <v>200001</v>
      </c>
      <c r="E188" s="2" t="s">
        <v>33</v>
      </c>
      <c r="F188" s="4" t="s">
        <v>17</v>
      </c>
      <c r="J188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89" spans="1:10" x14ac:dyDescent="0.25">
      <c r="A189" s="1" t="s">
        <v>386</v>
      </c>
      <c r="B189" s="1" t="s">
        <v>387</v>
      </c>
      <c r="C189" s="1" t="s">
        <v>392</v>
      </c>
      <c r="D189">
        <v>200002</v>
      </c>
      <c r="E189" s="2" t="s">
        <v>33</v>
      </c>
      <c r="F189" s="4" t="s">
        <v>17</v>
      </c>
      <c r="J189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90" spans="1:10" x14ac:dyDescent="0.25">
      <c r="A190" s="1" t="s">
        <v>386</v>
      </c>
      <c r="B190" s="1" t="s">
        <v>393</v>
      </c>
      <c r="C190" s="1" t="s">
        <v>394</v>
      </c>
      <c r="D190">
        <v>200010</v>
      </c>
      <c r="E190" s="2" t="s">
        <v>13</v>
      </c>
      <c r="F190" s="4" t="s">
        <v>17</v>
      </c>
      <c r="J190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91" spans="1:10" x14ac:dyDescent="0.25">
      <c r="A191" s="1" t="s">
        <v>386</v>
      </c>
      <c r="B191" s="1" t="s">
        <v>395</v>
      </c>
      <c r="C191" s="1" t="s">
        <v>396</v>
      </c>
      <c r="D191">
        <v>200007</v>
      </c>
      <c r="E191" s="2" t="s">
        <v>13</v>
      </c>
      <c r="F191" s="4" t="s">
        <v>17</v>
      </c>
      <c r="J191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92" spans="1:10" x14ac:dyDescent="0.25">
      <c r="A192" s="1" t="s">
        <v>386</v>
      </c>
      <c r="B192" s="1" t="s">
        <v>397</v>
      </c>
      <c r="C192" s="1" t="s">
        <v>398</v>
      </c>
      <c r="D192">
        <v>200009</v>
      </c>
      <c r="E192" s="2" t="s">
        <v>13</v>
      </c>
      <c r="F192" s="4" t="s">
        <v>17</v>
      </c>
      <c r="J192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93" spans="1:10" x14ac:dyDescent="0.25">
      <c r="A193" s="1" t="s">
        <v>386</v>
      </c>
      <c r="B193" s="1" t="s">
        <v>399</v>
      </c>
      <c r="C193" s="1" t="s">
        <v>400</v>
      </c>
      <c r="D193">
        <v>200011</v>
      </c>
      <c r="E193" s="2" t="s">
        <v>13</v>
      </c>
      <c r="F193" s="4" t="s">
        <v>17</v>
      </c>
      <c r="J193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94" spans="1:10" x14ac:dyDescent="0.25">
      <c r="A194" s="1" t="s">
        <v>386</v>
      </c>
      <c r="B194" s="1" t="s">
        <v>401</v>
      </c>
      <c r="C194" s="1" t="s">
        <v>402</v>
      </c>
      <c r="D194">
        <v>200008</v>
      </c>
      <c r="E194" s="2" t="s">
        <v>13</v>
      </c>
      <c r="F194" s="4" t="s">
        <v>17</v>
      </c>
      <c r="J194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95" spans="1:10" x14ac:dyDescent="0.25">
      <c r="A195" s="1" t="s">
        <v>386</v>
      </c>
      <c r="B195" s="1" t="s">
        <v>403</v>
      </c>
      <c r="C195" s="1" t="s">
        <v>404</v>
      </c>
      <c r="D195">
        <v>200005</v>
      </c>
      <c r="E195" s="2" t="s">
        <v>13</v>
      </c>
      <c r="F195" s="4" t="s">
        <v>17</v>
      </c>
      <c r="J195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96" spans="1:10" ht="25.5" x14ac:dyDescent="0.25">
      <c r="A196" s="1" t="s">
        <v>386</v>
      </c>
      <c r="B196" s="1" t="s">
        <v>405</v>
      </c>
      <c r="C196" s="1" t="s">
        <v>406</v>
      </c>
      <c r="D196">
        <v>200006</v>
      </c>
      <c r="E196" s="2" t="s">
        <v>13</v>
      </c>
      <c r="F196" s="4" t="s">
        <v>17</v>
      </c>
      <c r="J196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97" spans="1:10" x14ac:dyDescent="0.25">
      <c r="A197" s="1" t="s">
        <v>386</v>
      </c>
      <c r="B197" s="1" t="s">
        <v>407</v>
      </c>
      <c r="C197" s="1" t="s">
        <v>408</v>
      </c>
      <c r="D197">
        <v>200012</v>
      </c>
      <c r="E197" s="2" t="s">
        <v>13</v>
      </c>
      <c r="F197" s="4" t="s">
        <v>17</v>
      </c>
      <c r="J197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98" spans="1:10" x14ac:dyDescent="0.25">
      <c r="A198" s="1" t="s">
        <v>409</v>
      </c>
      <c r="B198" s="1" t="s">
        <v>410</v>
      </c>
      <c r="C198" s="1" t="s">
        <v>411</v>
      </c>
      <c r="D198">
        <v>210000</v>
      </c>
      <c r="E198" s="2" t="s">
        <v>16</v>
      </c>
      <c r="F198" s="4">
        <v>0.5</v>
      </c>
      <c r="J198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199" spans="1:10" x14ac:dyDescent="0.25">
      <c r="A199" s="1" t="s">
        <v>409</v>
      </c>
      <c r="B199" s="1" t="s">
        <v>412</v>
      </c>
      <c r="C199" s="1" t="s">
        <v>413</v>
      </c>
      <c r="D199">
        <v>210011</v>
      </c>
      <c r="E199" s="2" t="s">
        <v>13</v>
      </c>
      <c r="F199" s="4" t="s">
        <v>17</v>
      </c>
      <c r="J199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00" spans="1:10" x14ac:dyDescent="0.25">
      <c r="A200" s="1" t="s">
        <v>409</v>
      </c>
      <c r="B200" s="1" t="s">
        <v>414</v>
      </c>
      <c r="C200" s="1" t="s">
        <v>415</v>
      </c>
      <c r="D200">
        <v>210010</v>
      </c>
      <c r="E200" s="2" t="s">
        <v>13</v>
      </c>
      <c r="F200" s="4" t="s">
        <v>17</v>
      </c>
      <c r="J200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01" spans="1:10" x14ac:dyDescent="0.25">
      <c r="A201" s="1" t="s">
        <v>409</v>
      </c>
      <c r="B201" s="1" t="s">
        <v>416</v>
      </c>
      <c r="C201" s="1" t="s">
        <v>417</v>
      </c>
      <c r="D201">
        <v>210002</v>
      </c>
      <c r="E201" s="2" t="s">
        <v>13</v>
      </c>
      <c r="F201" s="4" t="s">
        <v>17</v>
      </c>
      <c r="J201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02" spans="1:10" x14ac:dyDescent="0.25">
      <c r="A202" s="1" t="s">
        <v>409</v>
      </c>
      <c r="B202" s="1" t="s">
        <v>418</v>
      </c>
      <c r="C202" s="1" t="s">
        <v>419</v>
      </c>
      <c r="D202">
        <v>210006</v>
      </c>
      <c r="E202" s="2" t="s">
        <v>13</v>
      </c>
      <c r="F202" s="4" t="s">
        <v>17</v>
      </c>
      <c r="J202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03" spans="1:10" x14ac:dyDescent="0.25">
      <c r="A203" s="1" t="s">
        <v>409</v>
      </c>
      <c r="B203" s="1" t="s">
        <v>420</v>
      </c>
      <c r="C203" s="1" t="s">
        <v>421</v>
      </c>
      <c r="D203">
        <v>210007</v>
      </c>
      <c r="E203" s="2" t="s">
        <v>13</v>
      </c>
      <c r="F203" s="4" t="s">
        <v>17</v>
      </c>
      <c r="J203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04" spans="1:10" x14ac:dyDescent="0.25">
      <c r="A204" s="1" t="s">
        <v>409</v>
      </c>
      <c r="B204" s="1" t="s">
        <v>422</v>
      </c>
      <c r="C204" s="1" t="s">
        <v>423</v>
      </c>
      <c r="D204">
        <v>210004</v>
      </c>
      <c r="E204" s="2" t="s">
        <v>13</v>
      </c>
      <c r="F204" s="4" t="s">
        <v>17</v>
      </c>
      <c r="J204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05" spans="1:10" x14ac:dyDescent="0.25">
      <c r="A205" s="1" t="s">
        <v>409</v>
      </c>
      <c r="B205" s="1" t="s">
        <v>424</v>
      </c>
      <c r="C205" s="1" t="s">
        <v>425</v>
      </c>
      <c r="D205">
        <v>210005</v>
      </c>
      <c r="E205" s="2" t="s">
        <v>13</v>
      </c>
      <c r="F205" s="4" t="s">
        <v>17</v>
      </c>
      <c r="J205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06" spans="1:10" x14ac:dyDescent="0.25">
      <c r="A206" s="1" t="s">
        <v>409</v>
      </c>
      <c r="B206" s="1" t="s">
        <v>426</v>
      </c>
      <c r="C206" s="1" t="s">
        <v>427</v>
      </c>
      <c r="D206">
        <v>210013</v>
      </c>
      <c r="E206" s="2" t="s">
        <v>13</v>
      </c>
      <c r="F206" s="4" t="s">
        <v>17</v>
      </c>
      <c r="J206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07" spans="1:10" x14ac:dyDescent="0.25">
      <c r="A207" s="1" t="s">
        <v>409</v>
      </c>
      <c r="B207" s="1" t="s">
        <v>428</v>
      </c>
      <c r="C207" s="1" t="s">
        <v>429</v>
      </c>
      <c r="D207">
        <v>210003</v>
      </c>
      <c r="E207" s="2" t="s">
        <v>13</v>
      </c>
      <c r="F207" s="4" t="s">
        <v>17</v>
      </c>
      <c r="J207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08" spans="1:10" x14ac:dyDescent="0.25">
      <c r="A208" s="1" t="s">
        <v>409</v>
      </c>
      <c r="B208" s="1" t="s">
        <v>430</v>
      </c>
      <c r="C208" s="1" t="s">
        <v>431</v>
      </c>
      <c r="D208">
        <v>210012</v>
      </c>
      <c r="E208" s="2" t="s">
        <v>13</v>
      </c>
      <c r="F208" s="4" t="s">
        <v>17</v>
      </c>
      <c r="J208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09" spans="1:10" x14ac:dyDescent="0.25">
      <c r="A209" s="1" t="s">
        <v>409</v>
      </c>
      <c r="B209" s="1" t="s">
        <v>432</v>
      </c>
      <c r="C209" s="1" t="s">
        <v>433</v>
      </c>
      <c r="D209">
        <v>210001</v>
      </c>
      <c r="E209" s="2" t="s">
        <v>13</v>
      </c>
      <c r="F209" s="4" t="s">
        <v>17</v>
      </c>
      <c r="J209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10" spans="1:10" x14ac:dyDescent="0.25">
      <c r="A210" s="1" t="s">
        <v>409</v>
      </c>
      <c r="B210" s="1" t="s">
        <v>434</v>
      </c>
      <c r="C210" s="1" t="s">
        <v>435</v>
      </c>
      <c r="D210">
        <v>210009</v>
      </c>
      <c r="E210" s="2" t="s">
        <v>13</v>
      </c>
      <c r="F210" s="4" t="s">
        <v>17</v>
      </c>
      <c r="J210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11" spans="1:10" x14ac:dyDescent="0.25">
      <c r="A211" s="1" t="s">
        <v>409</v>
      </c>
      <c r="B211" s="1" t="s">
        <v>436</v>
      </c>
      <c r="C211" s="1" t="s">
        <v>437</v>
      </c>
      <c r="D211">
        <v>210008</v>
      </c>
      <c r="E211" s="2" t="s">
        <v>13</v>
      </c>
      <c r="F211" s="4" t="s">
        <v>17</v>
      </c>
      <c r="J211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12" spans="1:10" x14ac:dyDescent="0.25">
      <c r="A212" s="1" t="s">
        <v>409</v>
      </c>
      <c r="B212" s="1" t="s">
        <v>438</v>
      </c>
      <c r="C212" s="1" t="s">
        <v>439</v>
      </c>
      <c r="D212">
        <v>210014</v>
      </c>
      <c r="E212" s="2" t="s">
        <v>13</v>
      </c>
      <c r="F212" s="4" t="s">
        <v>17</v>
      </c>
      <c r="J212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13" spans="1:10" x14ac:dyDescent="0.25">
      <c r="A213" s="1" t="s">
        <v>440</v>
      </c>
      <c r="B213" s="1" t="s">
        <v>441</v>
      </c>
      <c r="C213" s="1" t="s">
        <v>442</v>
      </c>
      <c r="D213">
        <v>220001</v>
      </c>
      <c r="E213" s="2" t="s">
        <v>33</v>
      </c>
      <c r="F213" s="4" t="s">
        <v>17</v>
      </c>
      <c r="J213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14" spans="1:10" x14ac:dyDescent="0.25">
      <c r="A214" s="1" t="s">
        <v>440</v>
      </c>
      <c r="B214" s="1" t="s">
        <v>441</v>
      </c>
      <c r="C214" s="1" t="s">
        <v>443</v>
      </c>
      <c r="D214">
        <v>220000</v>
      </c>
      <c r="E214" s="2" t="s">
        <v>16</v>
      </c>
      <c r="F214" s="4">
        <v>0.6</v>
      </c>
      <c r="J214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15" spans="1:10" x14ac:dyDescent="0.25">
      <c r="A215" s="1" t="s">
        <v>440</v>
      </c>
      <c r="B215" s="1" t="s">
        <v>444</v>
      </c>
      <c r="C215" s="1" t="s">
        <v>445</v>
      </c>
      <c r="D215">
        <v>220005</v>
      </c>
      <c r="E215" s="2" t="s">
        <v>13</v>
      </c>
      <c r="F215" s="4" t="s">
        <v>17</v>
      </c>
      <c r="J215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16" spans="1:10" x14ac:dyDescent="0.25">
      <c r="A216" s="1" t="s">
        <v>440</v>
      </c>
      <c r="B216" s="1" t="s">
        <v>444</v>
      </c>
      <c r="C216" s="1" t="s">
        <v>446</v>
      </c>
      <c r="D216">
        <v>220009</v>
      </c>
      <c r="E216" s="2" t="s">
        <v>33</v>
      </c>
      <c r="F216" s="4" t="s">
        <v>17</v>
      </c>
      <c r="J216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17" spans="1:10" x14ac:dyDescent="0.25">
      <c r="A217" s="1" t="s">
        <v>440</v>
      </c>
      <c r="B217" s="1" t="s">
        <v>444</v>
      </c>
      <c r="C217" s="1" t="s">
        <v>447</v>
      </c>
      <c r="D217">
        <v>220007</v>
      </c>
      <c r="E217" s="2" t="s">
        <v>33</v>
      </c>
      <c r="F217" s="4" t="s">
        <v>17</v>
      </c>
      <c r="J217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18" spans="1:10" x14ac:dyDescent="0.25">
      <c r="A218" s="1" t="s">
        <v>440</v>
      </c>
      <c r="B218" s="1" t="s">
        <v>448</v>
      </c>
      <c r="C218" s="1" t="s">
        <v>449</v>
      </c>
      <c r="D218">
        <v>220003</v>
      </c>
      <c r="E218" s="2" t="s">
        <v>33</v>
      </c>
      <c r="F218" s="4" t="s">
        <v>17</v>
      </c>
      <c r="J218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19" spans="1:10" x14ac:dyDescent="0.25">
      <c r="A219" s="1" t="s">
        <v>440</v>
      </c>
      <c r="B219" s="1" t="s">
        <v>448</v>
      </c>
      <c r="C219" s="1" t="s">
        <v>450</v>
      </c>
      <c r="D219">
        <v>220006</v>
      </c>
      <c r="E219" s="2" t="s">
        <v>13</v>
      </c>
      <c r="F219" s="4" t="s">
        <v>17</v>
      </c>
      <c r="J219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20" spans="1:10" x14ac:dyDescent="0.25">
      <c r="A220" s="1" t="s">
        <v>440</v>
      </c>
      <c r="B220" s="1" t="s">
        <v>451</v>
      </c>
      <c r="C220" s="1" t="s">
        <v>452</v>
      </c>
      <c r="D220">
        <v>220010</v>
      </c>
      <c r="E220" s="2" t="s">
        <v>13</v>
      </c>
      <c r="F220" s="4" t="s">
        <v>17</v>
      </c>
      <c r="J220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21" spans="1:10" x14ac:dyDescent="0.25">
      <c r="A221" s="1" t="s">
        <v>440</v>
      </c>
      <c r="B221" s="1" t="s">
        <v>453</v>
      </c>
      <c r="C221" s="1" t="s">
        <v>454</v>
      </c>
      <c r="D221">
        <v>220004</v>
      </c>
      <c r="E221" s="2" t="s">
        <v>13</v>
      </c>
      <c r="F221" s="4" t="s">
        <v>17</v>
      </c>
      <c r="J221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22" spans="1:10" x14ac:dyDescent="0.25">
      <c r="A222" s="1" t="s">
        <v>440</v>
      </c>
      <c r="B222" s="1" t="s">
        <v>455</v>
      </c>
      <c r="C222" s="1" t="s">
        <v>456</v>
      </c>
      <c r="D222">
        <v>220008</v>
      </c>
      <c r="E222" s="2" t="s">
        <v>13</v>
      </c>
      <c r="F222" s="4" t="s">
        <v>17</v>
      </c>
      <c r="J222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23" spans="1:10" x14ac:dyDescent="0.25">
      <c r="A223" s="1" t="s">
        <v>440</v>
      </c>
      <c r="B223" s="1" t="s">
        <v>457</v>
      </c>
      <c r="C223" s="1" t="s">
        <v>458</v>
      </c>
      <c r="D223">
        <v>220002</v>
      </c>
      <c r="E223" s="2" t="s">
        <v>13</v>
      </c>
      <c r="F223" s="4" t="s">
        <v>17</v>
      </c>
      <c r="J223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24" spans="1:10" x14ac:dyDescent="0.25">
      <c r="A224" s="1" t="s">
        <v>459</v>
      </c>
      <c r="B224" s="1" t="s">
        <v>460</v>
      </c>
      <c r="C224" s="1" t="s">
        <v>461</v>
      </c>
      <c r="D224">
        <v>230003</v>
      </c>
      <c r="E224" s="2" t="s">
        <v>33</v>
      </c>
      <c r="F224" s="4" t="s">
        <v>17</v>
      </c>
      <c r="J224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25" spans="1:10" x14ac:dyDescent="0.25">
      <c r="A225" s="1" t="s">
        <v>459</v>
      </c>
      <c r="B225" s="1" t="s">
        <v>460</v>
      </c>
      <c r="C225" s="1" t="s">
        <v>462</v>
      </c>
      <c r="D225">
        <v>230002</v>
      </c>
      <c r="E225" s="2" t="s">
        <v>33</v>
      </c>
      <c r="F225" s="4" t="s">
        <v>17</v>
      </c>
      <c r="J225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26" spans="1:10" x14ac:dyDescent="0.25">
      <c r="A226" s="1" t="s">
        <v>459</v>
      </c>
      <c r="B226" s="1" t="s">
        <v>460</v>
      </c>
      <c r="C226" s="1" t="s">
        <v>463</v>
      </c>
      <c r="D226">
        <v>230004</v>
      </c>
      <c r="E226" s="2" t="s">
        <v>33</v>
      </c>
      <c r="F226" s="4" t="s">
        <v>17</v>
      </c>
      <c r="J226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27" spans="1:10" x14ac:dyDescent="0.25">
      <c r="A227" s="1" t="s">
        <v>459</v>
      </c>
      <c r="B227" s="1" t="s">
        <v>460</v>
      </c>
      <c r="C227" s="1" t="s">
        <v>464</v>
      </c>
      <c r="D227">
        <v>230000</v>
      </c>
      <c r="E227" s="2" t="s">
        <v>16</v>
      </c>
      <c r="F227" s="4">
        <v>0.7</v>
      </c>
      <c r="J227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28" spans="1:10" x14ac:dyDescent="0.25">
      <c r="A228" s="1" t="s">
        <v>459</v>
      </c>
      <c r="B228" s="1" t="s">
        <v>465</v>
      </c>
      <c r="C228" s="1" t="s">
        <v>466</v>
      </c>
      <c r="D228">
        <v>230001</v>
      </c>
      <c r="E228" s="2" t="s">
        <v>13</v>
      </c>
      <c r="F228" s="4" t="s">
        <v>17</v>
      </c>
      <c r="J228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29" spans="1:10" x14ac:dyDescent="0.25">
      <c r="A229" s="1" t="s">
        <v>467</v>
      </c>
      <c r="B229" s="1" t="s">
        <v>468</v>
      </c>
      <c r="C229" s="1" t="s">
        <v>469</v>
      </c>
      <c r="D229">
        <v>240000</v>
      </c>
      <c r="E229" s="2" t="s">
        <v>16</v>
      </c>
      <c r="F229" s="4">
        <v>0.7</v>
      </c>
      <c r="J229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30" spans="1:10" x14ac:dyDescent="0.25">
      <c r="A230" s="1" t="s">
        <v>467</v>
      </c>
      <c r="B230" s="1" t="s">
        <v>470</v>
      </c>
      <c r="C230" s="1" t="s">
        <v>471</v>
      </c>
      <c r="D230">
        <v>240001</v>
      </c>
      <c r="E230" s="2" t="s">
        <v>13</v>
      </c>
      <c r="F230" s="4" t="s">
        <v>17</v>
      </c>
      <c r="J230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31" spans="1:10" ht="25.5" x14ac:dyDescent="0.25">
      <c r="A231" s="1" t="s">
        <v>467</v>
      </c>
      <c r="B231" s="1" t="s">
        <v>472</v>
      </c>
      <c r="C231" s="1" t="s">
        <v>473</v>
      </c>
      <c r="D231">
        <v>240002</v>
      </c>
      <c r="E231" s="2" t="s">
        <v>13</v>
      </c>
      <c r="F231" s="4" t="s">
        <v>17</v>
      </c>
      <c r="J231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32" spans="1:10" x14ac:dyDescent="0.25">
      <c r="A232" s="1" t="s">
        <v>467</v>
      </c>
      <c r="B232" s="1" t="s">
        <v>474</v>
      </c>
      <c r="C232" s="1" t="s">
        <v>475</v>
      </c>
      <c r="D232">
        <v>240003</v>
      </c>
      <c r="E232" s="2" t="s">
        <v>13</v>
      </c>
      <c r="F232" s="4" t="s">
        <v>17</v>
      </c>
      <c r="J232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33" spans="1:10" x14ac:dyDescent="0.25">
      <c r="A233" s="1" t="s">
        <v>476</v>
      </c>
      <c r="B233" s="1" t="s">
        <v>477</v>
      </c>
      <c r="C233" s="1" t="s">
        <v>478</v>
      </c>
      <c r="D233">
        <v>250000</v>
      </c>
      <c r="E233" s="2" t="s">
        <v>16</v>
      </c>
      <c r="F233" s="4">
        <v>0.6</v>
      </c>
      <c r="J233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34" spans="1:10" x14ac:dyDescent="0.25">
      <c r="A234" s="1" t="s">
        <v>476</v>
      </c>
      <c r="B234" s="1" t="s">
        <v>479</v>
      </c>
      <c r="C234" s="1" t="s">
        <v>480</v>
      </c>
      <c r="D234">
        <v>250004</v>
      </c>
      <c r="E234" s="2" t="s">
        <v>13</v>
      </c>
      <c r="F234" s="4" t="s">
        <v>17</v>
      </c>
      <c r="J234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35" spans="1:10" x14ac:dyDescent="0.25">
      <c r="A235" s="1" t="s">
        <v>476</v>
      </c>
      <c r="B235" s="1" t="s">
        <v>481</v>
      </c>
      <c r="C235" s="1" t="s">
        <v>482</v>
      </c>
      <c r="D235">
        <v>250002</v>
      </c>
      <c r="E235" s="2" t="s">
        <v>13</v>
      </c>
      <c r="F235" s="4" t="s">
        <v>17</v>
      </c>
      <c r="J235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36" spans="1:10" x14ac:dyDescent="0.25">
      <c r="A236" s="1" t="s">
        <v>476</v>
      </c>
      <c r="B236" s="1" t="s">
        <v>483</v>
      </c>
      <c r="C236" s="1" t="s">
        <v>484</v>
      </c>
      <c r="D236">
        <v>250001</v>
      </c>
      <c r="E236" s="2" t="s">
        <v>13</v>
      </c>
      <c r="F236" s="4" t="s">
        <v>17</v>
      </c>
      <c r="J236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37" spans="1:10" x14ac:dyDescent="0.25">
      <c r="A237" s="1" t="s">
        <v>476</v>
      </c>
      <c r="B237" s="1" t="s">
        <v>485</v>
      </c>
      <c r="C237" s="1" t="s">
        <v>486</v>
      </c>
      <c r="D237">
        <v>250003</v>
      </c>
      <c r="E237" s="2" t="s">
        <v>13</v>
      </c>
      <c r="F237" s="4" t="s">
        <v>17</v>
      </c>
      <c r="J237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38" spans="1:10" x14ac:dyDescent="0.25">
      <c r="A238" s="1" t="s">
        <v>487</v>
      </c>
      <c r="B238" s="1" t="s">
        <v>488</v>
      </c>
      <c r="C238" s="1" t="s">
        <v>489</v>
      </c>
      <c r="D238">
        <v>150200</v>
      </c>
      <c r="E238" s="2" t="s">
        <v>16</v>
      </c>
      <c r="F238" s="4">
        <v>0.7</v>
      </c>
      <c r="J238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39" spans="1:10" x14ac:dyDescent="0.25">
      <c r="A239" s="1" t="s">
        <v>487</v>
      </c>
      <c r="B239" s="1" t="s">
        <v>490</v>
      </c>
      <c r="C239" s="1" t="s">
        <v>491</v>
      </c>
      <c r="D239">
        <v>150201</v>
      </c>
      <c r="E239" s="2" t="s">
        <v>13</v>
      </c>
      <c r="F239" s="4" t="s">
        <v>17</v>
      </c>
      <c r="J239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40" spans="1:10" x14ac:dyDescent="0.25">
      <c r="A240" s="1" t="s">
        <v>487</v>
      </c>
      <c r="B240" s="1" t="s">
        <v>492</v>
      </c>
      <c r="C240" s="1" t="s">
        <v>493</v>
      </c>
      <c r="D240">
        <v>150202</v>
      </c>
      <c r="E240" s="2" t="s">
        <v>13</v>
      </c>
      <c r="F240" s="4" t="s">
        <v>17</v>
      </c>
      <c r="J240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41" spans="1:10" x14ac:dyDescent="0.25">
      <c r="A241" s="1" t="s">
        <v>487</v>
      </c>
      <c r="B241" s="1" t="s">
        <v>494</v>
      </c>
      <c r="C241" s="1" t="s">
        <v>495</v>
      </c>
      <c r="D241">
        <v>150203</v>
      </c>
      <c r="E241" s="2" t="s">
        <v>13</v>
      </c>
      <c r="F241" s="4" t="s">
        <v>17</v>
      </c>
      <c r="J241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42" spans="1:10" x14ac:dyDescent="0.25">
      <c r="A242" s="1" t="s">
        <v>487</v>
      </c>
      <c r="B242" s="1" t="s">
        <v>496</v>
      </c>
      <c r="C242" s="1" t="s">
        <v>497</v>
      </c>
      <c r="D242">
        <v>150204</v>
      </c>
      <c r="E242" s="2" t="s">
        <v>13</v>
      </c>
      <c r="F242" s="4" t="s">
        <v>17</v>
      </c>
      <c r="J242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43" spans="1:10" x14ac:dyDescent="0.25">
      <c r="A243" s="1" t="s">
        <v>487</v>
      </c>
      <c r="B243" s="1" t="s">
        <v>498</v>
      </c>
      <c r="C243" s="1" t="s">
        <v>499</v>
      </c>
      <c r="D243">
        <v>150205</v>
      </c>
      <c r="E243" s="2" t="s">
        <v>13</v>
      </c>
      <c r="F243" s="4" t="s">
        <v>17</v>
      </c>
      <c r="J243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44" spans="1:10" x14ac:dyDescent="0.25">
      <c r="A244" s="1" t="s">
        <v>487</v>
      </c>
      <c r="B244" s="1" t="s">
        <v>500</v>
      </c>
      <c r="C244" s="1" t="s">
        <v>501</v>
      </c>
      <c r="D244">
        <v>150206</v>
      </c>
      <c r="E244" s="2" t="s">
        <v>13</v>
      </c>
      <c r="F244" s="4" t="s">
        <v>17</v>
      </c>
      <c r="J244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45" spans="1:10" x14ac:dyDescent="0.25">
      <c r="A245" s="1" t="s">
        <v>487</v>
      </c>
      <c r="B245" s="1" t="s">
        <v>502</v>
      </c>
      <c r="C245" s="1" t="s">
        <v>503</v>
      </c>
      <c r="D245">
        <v>150207</v>
      </c>
      <c r="E245" s="2" t="s">
        <v>13</v>
      </c>
      <c r="F245" s="4" t="s">
        <v>17</v>
      </c>
      <c r="J245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46" spans="1:10" x14ac:dyDescent="0.25">
      <c r="A246" s="1" t="s">
        <v>487</v>
      </c>
      <c r="B246" s="1" t="s">
        <v>504</v>
      </c>
      <c r="C246" s="1" t="s">
        <v>505</v>
      </c>
      <c r="D246">
        <v>150208</v>
      </c>
      <c r="E246" s="2" t="s">
        <v>13</v>
      </c>
      <c r="F246" s="4" t="s">
        <v>17</v>
      </c>
      <c r="J246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47" spans="1:10" x14ac:dyDescent="0.25">
      <c r="A247" s="1" t="s">
        <v>487</v>
      </c>
      <c r="B247" s="1" t="s">
        <v>506</v>
      </c>
      <c r="C247" s="1" t="s">
        <v>507</v>
      </c>
      <c r="D247">
        <v>150209</v>
      </c>
      <c r="E247" s="2" t="s">
        <v>13</v>
      </c>
      <c r="F247" s="4" t="s">
        <v>17</v>
      </c>
      <c r="J247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48" spans="1:10" x14ac:dyDescent="0.25">
      <c r="A248" s="1" t="s">
        <v>508</v>
      </c>
      <c r="B248" s="1" t="s">
        <v>509</v>
      </c>
      <c r="C248" s="1" t="s">
        <v>510</v>
      </c>
      <c r="D248">
        <v>70101</v>
      </c>
      <c r="E248" s="2" t="s">
        <v>16</v>
      </c>
      <c r="F248" s="4">
        <v>0.7</v>
      </c>
      <c r="J248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  <row r="249" spans="1:10" x14ac:dyDescent="0.25">
      <c r="A249" s="1" t="s">
        <v>508</v>
      </c>
      <c r="B249" s="1" t="s">
        <v>511</v>
      </c>
      <c r="C249" s="1" t="s">
        <v>512</v>
      </c>
      <c r="D249">
        <v>70102</v>
      </c>
      <c r="E249" s="2" t="s">
        <v>13</v>
      </c>
      <c r="F249" s="4" t="s">
        <v>17</v>
      </c>
      <c r="J249" s="3" t="str">
        <f>IF(AND(Tabla11526272829303132[[#This Row],[Valor logrado]]&gt;=Tabla11526272829303132[[#This Row],[Meta]],Tabla11526272829303132[[#This Row],[Valor logrado]]&gt;0,Tabla11526272829303132[[#This Row],[Meta]]&gt;0),"Sí","No")</f>
        <v>No</v>
      </c>
    </row>
  </sheetData>
  <pageMargins left="0.7" right="0.7" top="0.75" bottom="0.75" header="0.3" footer="0.3"/>
  <tableParts count="1">
    <tablePart r:id="rId1"/>
  </tablePart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DF49D-2337-40D0-AD1D-EBF837BB237A}">
  <sheetPr codeName="Hoja32">
    <tabColor theme="9" tint="-0.249977111117893"/>
  </sheetPr>
  <dimension ref="A1:J249"/>
  <sheetViews>
    <sheetView workbookViewId="0"/>
  </sheetViews>
  <sheetFormatPr baseColWidth="10" defaultColWidth="11.42578125" defaultRowHeight="15" x14ac:dyDescent="0.25"/>
  <cols>
    <col min="1" max="1" width="21.7109375" bestFit="1" customWidth="1"/>
    <col min="2" max="2" width="74.85546875" customWidth="1"/>
    <col min="3" max="3" width="36.28515625" customWidth="1"/>
    <col min="4" max="4" width="25.140625" customWidth="1"/>
    <col min="5" max="5" width="17.7109375" bestFit="1" customWidth="1"/>
    <col min="6" max="6" width="14.7109375" style="4" customWidth="1"/>
    <col min="7" max="7" width="13.28515625" style="3" customWidth="1"/>
    <col min="8" max="8" width="15.28515625" style="3" customWidth="1"/>
    <col min="9" max="9" width="15" style="4" customWidth="1"/>
    <col min="10" max="10" width="15.85546875" style="3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4" t="s">
        <v>5</v>
      </c>
      <c r="G1" s="3" t="s">
        <v>6</v>
      </c>
      <c r="H1" s="3" t="s">
        <v>7</v>
      </c>
      <c r="I1" s="4" t="s">
        <v>8</v>
      </c>
      <c r="J1" s="3" t="s">
        <v>9</v>
      </c>
    </row>
    <row r="2" spans="1:10" x14ac:dyDescent="0.25">
      <c r="A2" s="1" t="s">
        <v>10</v>
      </c>
      <c r="B2" s="1" t="s">
        <v>11</v>
      </c>
      <c r="C2" s="1" t="s">
        <v>12</v>
      </c>
      <c r="D2">
        <v>150102</v>
      </c>
      <c r="E2" s="2" t="s">
        <v>13</v>
      </c>
      <c r="F2" s="4" t="s">
        <v>17</v>
      </c>
      <c r="J2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3" spans="1:10" x14ac:dyDescent="0.25">
      <c r="A3" s="1" t="s">
        <v>10</v>
      </c>
      <c r="B3" s="1" t="s">
        <v>14</v>
      </c>
      <c r="C3" s="1" t="s">
        <v>15</v>
      </c>
      <c r="D3">
        <v>150101</v>
      </c>
      <c r="E3" s="2" t="s">
        <v>16</v>
      </c>
      <c r="F3" s="4">
        <v>1</v>
      </c>
      <c r="J3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4" spans="1:10" x14ac:dyDescent="0.25">
      <c r="A4" s="1" t="s">
        <v>10</v>
      </c>
      <c r="B4" s="1" t="s">
        <v>18</v>
      </c>
      <c r="C4" s="1" t="s">
        <v>19</v>
      </c>
      <c r="D4">
        <v>150103</v>
      </c>
      <c r="E4" s="2" t="s">
        <v>13</v>
      </c>
      <c r="F4" s="4" t="s">
        <v>17</v>
      </c>
      <c r="J4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5" spans="1:10" x14ac:dyDescent="0.25">
      <c r="A5" s="1" t="s">
        <v>10</v>
      </c>
      <c r="B5" s="1" t="s">
        <v>20</v>
      </c>
      <c r="C5" s="1" t="s">
        <v>21</v>
      </c>
      <c r="D5">
        <v>150104</v>
      </c>
      <c r="E5" s="2" t="s">
        <v>13</v>
      </c>
      <c r="F5" s="4" t="s">
        <v>17</v>
      </c>
      <c r="J5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6" spans="1:10" x14ac:dyDescent="0.25">
      <c r="A6" s="1" t="s">
        <v>10</v>
      </c>
      <c r="B6" s="1" t="s">
        <v>22</v>
      </c>
      <c r="C6" s="1" t="s">
        <v>23</v>
      </c>
      <c r="D6">
        <v>150105</v>
      </c>
      <c r="E6" s="2" t="s">
        <v>13</v>
      </c>
      <c r="F6" s="4" t="s">
        <v>17</v>
      </c>
      <c r="J6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7" spans="1:10" x14ac:dyDescent="0.25">
      <c r="A7" s="1" t="s">
        <v>10</v>
      </c>
      <c r="B7" s="1" t="s">
        <v>24</v>
      </c>
      <c r="C7" s="1" t="s">
        <v>25</v>
      </c>
      <c r="D7">
        <v>150106</v>
      </c>
      <c r="E7" s="2" t="s">
        <v>13</v>
      </c>
      <c r="F7" s="4" t="s">
        <v>17</v>
      </c>
      <c r="J7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8" spans="1:10" x14ac:dyDescent="0.25">
      <c r="A8" s="1" t="s">
        <v>10</v>
      </c>
      <c r="B8" s="1" t="s">
        <v>26</v>
      </c>
      <c r="C8" s="1" t="s">
        <v>27</v>
      </c>
      <c r="D8">
        <v>150107</v>
      </c>
      <c r="E8" s="2" t="s">
        <v>13</v>
      </c>
      <c r="F8" s="4" t="s">
        <v>17</v>
      </c>
      <c r="J8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9" spans="1:10" x14ac:dyDescent="0.25">
      <c r="A9" s="1" t="s">
        <v>10</v>
      </c>
      <c r="B9" s="1" t="s">
        <v>28</v>
      </c>
      <c r="C9" s="1" t="s">
        <v>29</v>
      </c>
      <c r="D9">
        <v>150108</v>
      </c>
      <c r="E9" s="2" t="s">
        <v>13</v>
      </c>
      <c r="F9" s="4" t="s">
        <v>17</v>
      </c>
      <c r="J9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0" spans="1:10" x14ac:dyDescent="0.25">
      <c r="A10" s="1" t="s">
        <v>30</v>
      </c>
      <c r="B10" s="1" t="s">
        <v>31</v>
      </c>
      <c r="C10" s="1" t="s">
        <v>32</v>
      </c>
      <c r="D10">
        <v>10003</v>
      </c>
      <c r="E10" s="2" t="s">
        <v>33</v>
      </c>
      <c r="F10" s="4" t="s">
        <v>17</v>
      </c>
      <c r="J10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1" spans="1:10" x14ac:dyDescent="0.25">
      <c r="A11" s="1" t="s">
        <v>30</v>
      </c>
      <c r="B11" s="1" t="s">
        <v>31</v>
      </c>
      <c r="C11" s="1" t="s">
        <v>34</v>
      </c>
      <c r="D11">
        <v>10001</v>
      </c>
      <c r="E11" s="2" t="s">
        <v>33</v>
      </c>
      <c r="F11" s="4" t="s">
        <v>17</v>
      </c>
      <c r="J11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2" spans="1:10" x14ac:dyDescent="0.25">
      <c r="A12" s="1" t="s">
        <v>30</v>
      </c>
      <c r="B12" s="1" t="s">
        <v>31</v>
      </c>
      <c r="C12" s="1" t="s">
        <v>35</v>
      </c>
      <c r="D12">
        <v>10000</v>
      </c>
      <c r="E12" s="2" t="s">
        <v>16</v>
      </c>
      <c r="F12" s="4">
        <v>1</v>
      </c>
      <c r="J12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3" spans="1:10" x14ac:dyDescent="0.25">
      <c r="A13" s="1" t="s">
        <v>30</v>
      </c>
      <c r="B13" s="1" t="s">
        <v>31</v>
      </c>
      <c r="C13" s="1" t="s">
        <v>36</v>
      </c>
      <c r="D13">
        <v>10005</v>
      </c>
      <c r="E13" s="2" t="s">
        <v>33</v>
      </c>
      <c r="F13" s="4" t="s">
        <v>17</v>
      </c>
      <c r="J13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4" spans="1:10" x14ac:dyDescent="0.25">
      <c r="A14" s="1" t="s">
        <v>30</v>
      </c>
      <c r="B14" s="1" t="s">
        <v>31</v>
      </c>
      <c r="C14" s="1" t="s">
        <v>37</v>
      </c>
      <c r="D14">
        <v>10006</v>
      </c>
      <c r="E14" s="2" t="s">
        <v>33</v>
      </c>
      <c r="F14" s="4" t="s">
        <v>17</v>
      </c>
      <c r="J14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5" spans="1:10" x14ac:dyDescent="0.25">
      <c r="A15" s="1" t="s">
        <v>30</v>
      </c>
      <c r="B15" s="1" t="s">
        <v>38</v>
      </c>
      <c r="C15" s="1" t="s">
        <v>39</v>
      </c>
      <c r="D15">
        <v>10007</v>
      </c>
      <c r="E15" s="2" t="s">
        <v>13</v>
      </c>
      <c r="F15" s="4" t="s">
        <v>17</v>
      </c>
      <c r="J15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6" spans="1:10" x14ac:dyDescent="0.25">
      <c r="A16" s="1" t="s">
        <v>30</v>
      </c>
      <c r="B16" s="1" t="s">
        <v>40</v>
      </c>
      <c r="C16" s="1" t="s">
        <v>41</v>
      </c>
      <c r="D16">
        <v>10004</v>
      </c>
      <c r="E16" s="2" t="s">
        <v>13</v>
      </c>
      <c r="F16" s="4" t="s">
        <v>17</v>
      </c>
      <c r="J16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7" spans="1:10" x14ac:dyDescent="0.25">
      <c r="A17" s="1" t="s">
        <v>30</v>
      </c>
      <c r="B17" s="1" t="s">
        <v>42</v>
      </c>
      <c r="C17" s="1" t="s">
        <v>43</v>
      </c>
      <c r="D17">
        <v>10002</v>
      </c>
      <c r="E17" s="2" t="s">
        <v>13</v>
      </c>
      <c r="F17" s="4" t="s">
        <v>17</v>
      </c>
      <c r="J17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8" spans="1:10" x14ac:dyDescent="0.25">
      <c r="A18" s="1" t="s">
        <v>30</v>
      </c>
      <c r="B18" s="1" t="s">
        <v>42</v>
      </c>
      <c r="C18" s="1" t="s">
        <v>44</v>
      </c>
      <c r="D18">
        <v>10009</v>
      </c>
      <c r="E18" s="2" t="s">
        <v>33</v>
      </c>
      <c r="F18" s="4" t="s">
        <v>17</v>
      </c>
      <c r="J18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9" spans="1:10" x14ac:dyDescent="0.25">
      <c r="A19" s="1" t="s">
        <v>45</v>
      </c>
      <c r="B19" s="1" t="s">
        <v>46</v>
      </c>
      <c r="C19" s="1" t="s">
        <v>47</v>
      </c>
      <c r="D19">
        <v>20000</v>
      </c>
      <c r="E19" s="2" t="s">
        <v>16</v>
      </c>
      <c r="F19" s="4">
        <v>1</v>
      </c>
      <c r="J19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0" spans="1:10" x14ac:dyDescent="0.25">
      <c r="A20" s="1" t="s">
        <v>45</v>
      </c>
      <c r="B20" s="1" t="s">
        <v>48</v>
      </c>
      <c r="C20" s="1" t="s">
        <v>49</v>
      </c>
      <c r="D20">
        <v>20018</v>
      </c>
      <c r="E20" s="2" t="s">
        <v>13</v>
      </c>
      <c r="F20" s="4" t="s">
        <v>17</v>
      </c>
      <c r="J20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1" spans="1:10" x14ac:dyDescent="0.25">
      <c r="A21" s="1" t="s">
        <v>45</v>
      </c>
      <c r="B21" s="1" t="s">
        <v>50</v>
      </c>
      <c r="C21" s="1" t="s">
        <v>51</v>
      </c>
      <c r="D21">
        <v>20012</v>
      </c>
      <c r="E21" s="2" t="s">
        <v>13</v>
      </c>
      <c r="F21" s="4" t="s">
        <v>17</v>
      </c>
      <c r="J21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2" spans="1:10" x14ac:dyDescent="0.25">
      <c r="A22" s="1" t="s">
        <v>45</v>
      </c>
      <c r="B22" s="1" t="s">
        <v>52</v>
      </c>
      <c r="C22" s="1" t="s">
        <v>53</v>
      </c>
      <c r="D22">
        <v>20011</v>
      </c>
      <c r="E22" s="2" t="s">
        <v>13</v>
      </c>
      <c r="F22" s="4" t="s">
        <v>17</v>
      </c>
      <c r="J22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3" spans="1:10" x14ac:dyDescent="0.25">
      <c r="A23" s="1" t="s">
        <v>45</v>
      </c>
      <c r="B23" s="1" t="s">
        <v>54</v>
      </c>
      <c r="C23" s="1" t="s">
        <v>55</v>
      </c>
      <c r="D23">
        <v>20002</v>
      </c>
      <c r="E23" s="2" t="s">
        <v>13</v>
      </c>
      <c r="F23" s="4" t="s">
        <v>17</v>
      </c>
      <c r="J23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4" spans="1:10" x14ac:dyDescent="0.25">
      <c r="A24" s="1" t="s">
        <v>45</v>
      </c>
      <c r="B24" s="1" t="s">
        <v>56</v>
      </c>
      <c r="C24" s="1" t="s">
        <v>57</v>
      </c>
      <c r="D24">
        <v>20016</v>
      </c>
      <c r="E24" s="2" t="s">
        <v>13</v>
      </c>
      <c r="F24" s="4" t="s">
        <v>17</v>
      </c>
      <c r="J24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5" spans="1:10" x14ac:dyDescent="0.25">
      <c r="A25" s="1" t="s">
        <v>45</v>
      </c>
      <c r="B25" s="1" t="s">
        <v>58</v>
      </c>
      <c r="C25" s="1" t="s">
        <v>59</v>
      </c>
      <c r="D25">
        <v>20019</v>
      </c>
      <c r="E25" s="2" t="s">
        <v>13</v>
      </c>
      <c r="F25" s="4" t="s">
        <v>17</v>
      </c>
      <c r="J25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6" spans="1:10" x14ac:dyDescent="0.25">
      <c r="A26" s="1" t="s">
        <v>45</v>
      </c>
      <c r="B26" s="1" t="s">
        <v>60</v>
      </c>
      <c r="C26" s="1" t="s">
        <v>61</v>
      </c>
      <c r="D26">
        <v>20007</v>
      </c>
      <c r="E26" s="2" t="s">
        <v>13</v>
      </c>
      <c r="F26" s="4" t="s">
        <v>17</v>
      </c>
      <c r="J26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7" spans="1:10" x14ac:dyDescent="0.25">
      <c r="A27" s="1" t="s">
        <v>45</v>
      </c>
      <c r="B27" s="1" t="s">
        <v>62</v>
      </c>
      <c r="C27" s="1" t="s">
        <v>63</v>
      </c>
      <c r="D27">
        <v>20010</v>
      </c>
      <c r="E27" s="2" t="s">
        <v>13</v>
      </c>
      <c r="F27" s="4" t="s">
        <v>17</v>
      </c>
      <c r="J27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8" spans="1:10" x14ac:dyDescent="0.25">
      <c r="A28" s="1" t="s">
        <v>45</v>
      </c>
      <c r="B28" s="1" t="s">
        <v>64</v>
      </c>
      <c r="C28" s="1" t="s">
        <v>65</v>
      </c>
      <c r="D28">
        <v>20015</v>
      </c>
      <c r="E28" s="2" t="s">
        <v>13</v>
      </c>
      <c r="F28" s="4" t="s">
        <v>17</v>
      </c>
      <c r="J28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9" spans="1:10" x14ac:dyDescent="0.25">
      <c r="A29" s="1" t="s">
        <v>45</v>
      </c>
      <c r="B29" s="1" t="s">
        <v>66</v>
      </c>
      <c r="C29" s="1" t="s">
        <v>67</v>
      </c>
      <c r="D29">
        <v>20008</v>
      </c>
      <c r="E29" s="2" t="s">
        <v>13</v>
      </c>
      <c r="F29" s="4" t="s">
        <v>17</v>
      </c>
      <c r="J29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30" spans="1:10" x14ac:dyDescent="0.25">
      <c r="A30" s="1" t="s">
        <v>45</v>
      </c>
      <c r="B30" s="1" t="s">
        <v>68</v>
      </c>
      <c r="C30" s="1" t="s">
        <v>69</v>
      </c>
      <c r="D30">
        <v>20001</v>
      </c>
      <c r="E30" s="2" t="s">
        <v>13</v>
      </c>
      <c r="F30" s="4" t="s">
        <v>17</v>
      </c>
      <c r="J30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31" spans="1:10" x14ac:dyDescent="0.25">
      <c r="A31" s="1" t="s">
        <v>45</v>
      </c>
      <c r="B31" s="1" t="s">
        <v>70</v>
      </c>
      <c r="C31" s="1" t="s">
        <v>71</v>
      </c>
      <c r="D31">
        <v>20003</v>
      </c>
      <c r="E31" s="2" t="s">
        <v>13</v>
      </c>
      <c r="F31" s="4" t="s">
        <v>17</v>
      </c>
      <c r="J31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32" spans="1:10" x14ac:dyDescent="0.25">
      <c r="A32" s="1" t="s">
        <v>45</v>
      </c>
      <c r="B32" s="1" t="s">
        <v>72</v>
      </c>
      <c r="C32" s="1" t="s">
        <v>73</v>
      </c>
      <c r="D32">
        <v>20005</v>
      </c>
      <c r="E32" s="2" t="s">
        <v>13</v>
      </c>
      <c r="F32" s="4" t="s">
        <v>17</v>
      </c>
      <c r="J32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33" spans="1:10" x14ac:dyDescent="0.25">
      <c r="A33" s="1" t="s">
        <v>45</v>
      </c>
      <c r="B33" s="1" t="s">
        <v>74</v>
      </c>
      <c r="C33" s="1" t="s">
        <v>75</v>
      </c>
      <c r="D33">
        <v>20004</v>
      </c>
      <c r="E33" s="2" t="s">
        <v>13</v>
      </c>
      <c r="F33" s="4" t="s">
        <v>17</v>
      </c>
      <c r="J33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34" spans="1:10" x14ac:dyDescent="0.25">
      <c r="A34" s="1" t="s">
        <v>45</v>
      </c>
      <c r="B34" s="1" t="s">
        <v>76</v>
      </c>
      <c r="C34" s="1" t="s">
        <v>77</v>
      </c>
      <c r="D34">
        <v>20006</v>
      </c>
      <c r="E34" s="2" t="s">
        <v>13</v>
      </c>
      <c r="F34" s="4" t="s">
        <v>17</v>
      </c>
      <c r="J34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35" spans="1:10" x14ac:dyDescent="0.25">
      <c r="A35" s="1" t="s">
        <v>45</v>
      </c>
      <c r="B35" s="1" t="s">
        <v>78</v>
      </c>
      <c r="C35" s="1" t="s">
        <v>79</v>
      </c>
      <c r="D35">
        <v>20013</v>
      </c>
      <c r="E35" s="2" t="s">
        <v>13</v>
      </c>
      <c r="F35" s="4" t="s">
        <v>17</v>
      </c>
      <c r="J35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36" spans="1:10" x14ac:dyDescent="0.25">
      <c r="A36" s="1" t="s">
        <v>45</v>
      </c>
      <c r="B36" s="1" t="s">
        <v>80</v>
      </c>
      <c r="C36" s="1" t="s">
        <v>81</v>
      </c>
      <c r="D36">
        <v>20014</v>
      </c>
      <c r="E36" s="2" t="s">
        <v>13</v>
      </c>
      <c r="F36" s="4" t="s">
        <v>17</v>
      </c>
      <c r="J36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37" spans="1:10" x14ac:dyDescent="0.25">
      <c r="A37" s="1" t="s">
        <v>45</v>
      </c>
      <c r="B37" s="1" t="s">
        <v>82</v>
      </c>
      <c r="C37" s="1" t="s">
        <v>83</v>
      </c>
      <c r="D37">
        <v>20017</v>
      </c>
      <c r="E37" s="2" t="s">
        <v>13</v>
      </c>
      <c r="F37" s="4" t="s">
        <v>17</v>
      </c>
      <c r="J37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38" spans="1:10" x14ac:dyDescent="0.25">
      <c r="A38" s="1" t="s">
        <v>45</v>
      </c>
      <c r="B38" s="1" t="s">
        <v>84</v>
      </c>
      <c r="C38" s="1" t="s">
        <v>85</v>
      </c>
      <c r="D38">
        <v>20020</v>
      </c>
      <c r="E38" s="2" t="s">
        <v>13</v>
      </c>
      <c r="F38" s="4" t="s">
        <v>17</v>
      </c>
      <c r="J38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39" spans="1:10" x14ac:dyDescent="0.25">
      <c r="A39" s="1" t="s">
        <v>45</v>
      </c>
      <c r="B39" s="1" t="s">
        <v>86</v>
      </c>
      <c r="C39" s="1" t="s">
        <v>87</v>
      </c>
      <c r="D39">
        <v>20009</v>
      </c>
      <c r="E39" s="2" t="s">
        <v>13</v>
      </c>
      <c r="F39" s="4" t="s">
        <v>17</v>
      </c>
      <c r="J39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40" spans="1:10" x14ac:dyDescent="0.25">
      <c r="A40" s="1" t="s">
        <v>88</v>
      </c>
      <c r="B40" s="1" t="s">
        <v>89</v>
      </c>
      <c r="C40" s="1" t="s">
        <v>90</v>
      </c>
      <c r="D40">
        <v>30000</v>
      </c>
      <c r="E40" s="2" t="s">
        <v>91</v>
      </c>
      <c r="F40" s="4">
        <v>1</v>
      </c>
      <c r="J40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41" spans="1:10" x14ac:dyDescent="0.25">
      <c r="A41" s="1" t="s">
        <v>88</v>
      </c>
      <c r="B41" s="1" t="s">
        <v>92</v>
      </c>
      <c r="C41" s="1" t="s">
        <v>93</v>
      </c>
      <c r="D41">
        <v>30002</v>
      </c>
      <c r="E41" s="2" t="s">
        <v>13</v>
      </c>
      <c r="F41" s="4" t="s">
        <v>17</v>
      </c>
      <c r="J41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42" spans="1:10" x14ac:dyDescent="0.25">
      <c r="A42" s="1" t="s">
        <v>88</v>
      </c>
      <c r="B42" s="1" t="s">
        <v>94</v>
      </c>
      <c r="C42" s="1" t="s">
        <v>95</v>
      </c>
      <c r="D42">
        <v>30005</v>
      </c>
      <c r="E42" s="2" t="s">
        <v>13</v>
      </c>
      <c r="F42" s="4" t="s">
        <v>17</v>
      </c>
      <c r="J42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43" spans="1:10" x14ac:dyDescent="0.25">
      <c r="A43" s="1" t="s">
        <v>88</v>
      </c>
      <c r="B43" s="1" t="s">
        <v>96</v>
      </c>
      <c r="C43" s="1" t="s">
        <v>97</v>
      </c>
      <c r="D43">
        <v>30006</v>
      </c>
      <c r="E43" s="2" t="s">
        <v>13</v>
      </c>
      <c r="F43" s="4" t="s">
        <v>17</v>
      </c>
      <c r="J43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44" spans="1:10" x14ac:dyDescent="0.25">
      <c r="A44" s="1" t="s">
        <v>88</v>
      </c>
      <c r="B44" s="1" t="s">
        <v>98</v>
      </c>
      <c r="C44" s="1" t="s">
        <v>99</v>
      </c>
      <c r="D44">
        <v>30007</v>
      </c>
      <c r="E44" s="2" t="s">
        <v>13</v>
      </c>
      <c r="F44" s="4" t="s">
        <v>17</v>
      </c>
      <c r="J44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45" spans="1:10" x14ac:dyDescent="0.25">
      <c r="A45" s="1" t="s">
        <v>88</v>
      </c>
      <c r="B45" s="1" t="s">
        <v>100</v>
      </c>
      <c r="C45" s="1" t="s">
        <v>101</v>
      </c>
      <c r="D45">
        <v>30008</v>
      </c>
      <c r="E45" s="2" t="s">
        <v>13</v>
      </c>
      <c r="F45" s="4" t="s">
        <v>17</v>
      </c>
      <c r="J45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46" spans="1:10" x14ac:dyDescent="0.25">
      <c r="A46" s="1" t="s">
        <v>88</v>
      </c>
      <c r="B46" s="1" t="s">
        <v>102</v>
      </c>
      <c r="C46" s="1" t="s">
        <v>103</v>
      </c>
      <c r="D46">
        <v>30004</v>
      </c>
      <c r="E46" s="2" t="s">
        <v>13</v>
      </c>
      <c r="F46" s="4" t="s">
        <v>17</v>
      </c>
      <c r="J46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47" spans="1:10" x14ac:dyDescent="0.25">
      <c r="A47" s="1" t="s">
        <v>88</v>
      </c>
      <c r="B47" s="1" t="s">
        <v>104</v>
      </c>
      <c r="C47" s="1" t="s">
        <v>105</v>
      </c>
      <c r="D47">
        <v>30001</v>
      </c>
      <c r="E47" s="2" t="s">
        <v>13</v>
      </c>
      <c r="F47" s="4" t="s">
        <v>17</v>
      </c>
      <c r="J47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48" spans="1:10" x14ac:dyDescent="0.25">
      <c r="A48" s="1" t="s">
        <v>88</v>
      </c>
      <c r="B48" s="1" t="s">
        <v>106</v>
      </c>
      <c r="C48" s="1" t="s">
        <v>107</v>
      </c>
      <c r="D48">
        <v>30003</v>
      </c>
      <c r="E48" s="2" t="s">
        <v>13</v>
      </c>
      <c r="F48" s="4" t="s">
        <v>17</v>
      </c>
      <c r="J48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49" spans="1:10" x14ac:dyDescent="0.25">
      <c r="A49" s="1" t="s">
        <v>108</v>
      </c>
      <c r="B49" s="1" t="s">
        <v>109</v>
      </c>
      <c r="C49" s="1" t="s">
        <v>110</v>
      </c>
      <c r="D49">
        <v>40000</v>
      </c>
      <c r="E49" s="2" t="s">
        <v>91</v>
      </c>
      <c r="F49" s="4">
        <v>1</v>
      </c>
      <c r="J49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50" spans="1:10" x14ac:dyDescent="0.25">
      <c r="A50" s="1" t="s">
        <v>108</v>
      </c>
      <c r="B50" s="1" t="s">
        <v>111</v>
      </c>
      <c r="C50" s="1" t="s">
        <v>112</v>
      </c>
      <c r="D50">
        <v>40001</v>
      </c>
      <c r="E50" s="2" t="s">
        <v>13</v>
      </c>
      <c r="F50" s="4" t="s">
        <v>17</v>
      </c>
      <c r="J50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51" spans="1:10" x14ac:dyDescent="0.25">
      <c r="A51" s="1" t="s">
        <v>108</v>
      </c>
      <c r="B51" s="1" t="s">
        <v>113</v>
      </c>
      <c r="C51" s="1" t="s">
        <v>114</v>
      </c>
      <c r="D51">
        <v>40002</v>
      </c>
      <c r="E51" s="2" t="s">
        <v>13</v>
      </c>
      <c r="F51" s="4" t="s">
        <v>17</v>
      </c>
      <c r="J51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52" spans="1:10" x14ac:dyDescent="0.25">
      <c r="A52" s="1" t="s">
        <v>108</v>
      </c>
      <c r="B52" s="1" t="s">
        <v>115</v>
      </c>
      <c r="C52" s="1" t="s">
        <v>116</v>
      </c>
      <c r="D52">
        <v>40003</v>
      </c>
      <c r="E52" s="2" t="s">
        <v>13</v>
      </c>
      <c r="F52" s="4" t="s">
        <v>17</v>
      </c>
      <c r="J52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53" spans="1:10" x14ac:dyDescent="0.25">
      <c r="A53" s="1" t="s">
        <v>108</v>
      </c>
      <c r="B53" s="1" t="s">
        <v>117</v>
      </c>
      <c r="C53" s="1" t="s">
        <v>118</v>
      </c>
      <c r="D53">
        <v>40004</v>
      </c>
      <c r="E53" s="2" t="s">
        <v>13</v>
      </c>
      <c r="F53" s="4" t="s">
        <v>17</v>
      </c>
      <c r="J53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54" spans="1:10" x14ac:dyDescent="0.25">
      <c r="A54" s="1" t="s">
        <v>108</v>
      </c>
      <c r="B54" s="1" t="s">
        <v>119</v>
      </c>
      <c r="C54" s="1" t="s">
        <v>120</v>
      </c>
      <c r="D54">
        <v>40005</v>
      </c>
      <c r="E54" s="2" t="s">
        <v>13</v>
      </c>
      <c r="F54" s="4" t="s">
        <v>17</v>
      </c>
      <c r="J54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55" spans="1:10" x14ac:dyDescent="0.25">
      <c r="A55" s="1" t="s">
        <v>108</v>
      </c>
      <c r="B55" s="1" t="s">
        <v>121</v>
      </c>
      <c r="C55" s="1" t="s">
        <v>122</v>
      </c>
      <c r="D55">
        <v>40007</v>
      </c>
      <c r="E55" s="2" t="s">
        <v>13</v>
      </c>
      <c r="F55" s="4" t="s">
        <v>17</v>
      </c>
      <c r="J55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56" spans="1:10" x14ac:dyDescent="0.25">
      <c r="A56" s="1" t="s">
        <v>108</v>
      </c>
      <c r="B56" s="1" t="s">
        <v>123</v>
      </c>
      <c r="C56" s="1" t="s">
        <v>124</v>
      </c>
      <c r="D56">
        <v>40008</v>
      </c>
      <c r="E56" s="2" t="s">
        <v>13</v>
      </c>
      <c r="F56" s="4" t="s">
        <v>17</v>
      </c>
      <c r="J56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57" spans="1:10" x14ac:dyDescent="0.25">
      <c r="A57" s="1" t="s">
        <v>108</v>
      </c>
      <c r="B57" s="1" t="s">
        <v>125</v>
      </c>
      <c r="C57" s="1" t="s">
        <v>126</v>
      </c>
      <c r="D57">
        <v>40009</v>
      </c>
      <c r="E57" s="2" t="s">
        <v>13</v>
      </c>
      <c r="F57" s="4" t="s">
        <v>17</v>
      </c>
      <c r="J57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58" spans="1:10" x14ac:dyDescent="0.25">
      <c r="A58" s="1" t="s">
        <v>108</v>
      </c>
      <c r="B58" s="1" t="s">
        <v>127</v>
      </c>
      <c r="C58" s="1" t="s">
        <v>128</v>
      </c>
      <c r="D58">
        <v>40006</v>
      </c>
      <c r="E58" s="2" t="s">
        <v>13</v>
      </c>
      <c r="F58" s="4" t="s">
        <v>17</v>
      </c>
      <c r="J58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59" spans="1:10" x14ac:dyDescent="0.25">
      <c r="A59" s="1" t="s">
        <v>108</v>
      </c>
      <c r="B59" s="1" t="s">
        <v>129</v>
      </c>
      <c r="C59" s="1" t="s">
        <v>130</v>
      </c>
      <c r="D59">
        <v>40010</v>
      </c>
      <c r="E59" s="2" t="s">
        <v>13</v>
      </c>
      <c r="F59" s="4" t="s">
        <v>17</v>
      </c>
      <c r="J59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60" spans="1:10" x14ac:dyDescent="0.25">
      <c r="A60" s="1" t="s">
        <v>131</v>
      </c>
      <c r="B60" s="1" t="s">
        <v>132</v>
      </c>
      <c r="C60" s="1" t="s">
        <v>133</v>
      </c>
      <c r="D60">
        <v>50000</v>
      </c>
      <c r="E60" s="2" t="s">
        <v>16</v>
      </c>
      <c r="F60" s="4">
        <v>1</v>
      </c>
      <c r="J60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61" spans="1:10" x14ac:dyDescent="0.25">
      <c r="A61" s="1" t="s">
        <v>131</v>
      </c>
      <c r="B61" s="1" t="s">
        <v>134</v>
      </c>
      <c r="C61" s="1" t="s">
        <v>135</v>
      </c>
      <c r="D61">
        <v>50002</v>
      </c>
      <c r="E61" s="2" t="s">
        <v>13</v>
      </c>
      <c r="F61" s="4" t="s">
        <v>17</v>
      </c>
      <c r="J61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62" spans="1:10" x14ac:dyDescent="0.25">
      <c r="A62" s="1" t="s">
        <v>131</v>
      </c>
      <c r="B62" s="1" t="s">
        <v>136</v>
      </c>
      <c r="C62" s="1" t="s">
        <v>137</v>
      </c>
      <c r="D62">
        <v>50006</v>
      </c>
      <c r="E62" s="2" t="s">
        <v>13</v>
      </c>
      <c r="F62" s="4" t="s">
        <v>17</v>
      </c>
      <c r="J62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63" spans="1:10" x14ac:dyDescent="0.25">
      <c r="A63" s="1" t="s">
        <v>131</v>
      </c>
      <c r="B63" s="1" t="s">
        <v>138</v>
      </c>
      <c r="C63" s="1" t="s">
        <v>139</v>
      </c>
      <c r="D63">
        <v>50007</v>
      </c>
      <c r="E63" s="2" t="s">
        <v>13</v>
      </c>
      <c r="F63" s="4" t="s">
        <v>17</v>
      </c>
      <c r="J63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64" spans="1:10" x14ac:dyDescent="0.25">
      <c r="A64" s="1" t="s">
        <v>131</v>
      </c>
      <c r="B64" s="1" t="s">
        <v>140</v>
      </c>
      <c r="C64" s="1" t="s">
        <v>141</v>
      </c>
      <c r="D64">
        <v>50008</v>
      </c>
      <c r="E64" s="2" t="s">
        <v>13</v>
      </c>
      <c r="F64" s="4" t="s">
        <v>17</v>
      </c>
      <c r="J64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65" spans="1:10" x14ac:dyDescent="0.25">
      <c r="A65" s="1" t="s">
        <v>131</v>
      </c>
      <c r="B65" s="1" t="s">
        <v>142</v>
      </c>
      <c r="C65" s="1" t="s">
        <v>143</v>
      </c>
      <c r="D65">
        <v>50004</v>
      </c>
      <c r="E65" s="2" t="s">
        <v>13</v>
      </c>
      <c r="F65" s="4" t="s">
        <v>17</v>
      </c>
      <c r="J65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66" spans="1:10" x14ac:dyDescent="0.25">
      <c r="A66" s="1" t="s">
        <v>131</v>
      </c>
      <c r="B66" s="1" t="s">
        <v>144</v>
      </c>
      <c r="C66" s="1" t="s">
        <v>145</v>
      </c>
      <c r="D66">
        <v>50005</v>
      </c>
      <c r="E66" s="2" t="s">
        <v>13</v>
      </c>
      <c r="F66" s="4" t="s">
        <v>17</v>
      </c>
      <c r="J66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67" spans="1:10" x14ac:dyDescent="0.25">
      <c r="A67" s="1" t="s">
        <v>131</v>
      </c>
      <c r="B67" s="1" t="s">
        <v>146</v>
      </c>
      <c r="C67" s="1" t="s">
        <v>147</v>
      </c>
      <c r="D67">
        <v>50001</v>
      </c>
      <c r="E67" s="2" t="s">
        <v>13</v>
      </c>
      <c r="F67" s="4" t="s">
        <v>17</v>
      </c>
      <c r="J67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68" spans="1:10" x14ac:dyDescent="0.25">
      <c r="A68" s="1" t="s">
        <v>131</v>
      </c>
      <c r="B68" s="1" t="s">
        <v>148</v>
      </c>
      <c r="C68" s="1" t="s">
        <v>149</v>
      </c>
      <c r="D68">
        <v>50009</v>
      </c>
      <c r="E68" s="2" t="s">
        <v>13</v>
      </c>
      <c r="F68" s="4" t="s">
        <v>17</v>
      </c>
      <c r="J68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69" spans="1:10" x14ac:dyDescent="0.25">
      <c r="A69" s="1" t="s">
        <v>131</v>
      </c>
      <c r="B69" s="1" t="s">
        <v>150</v>
      </c>
      <c r="C69" s="1" t="s">
        <v>151</v>
      </c>
      <c r="D69">
        <v>50010</v>
      </c>
      <c r="E69" s="2" t="s">
        <v>13</v>
      </c>
      <c r="F69" s="4" t="s">
        <v>17</v>
      </c>
      <c r="J69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70" spans="1:10" x14ac:dyDescent="0.25">
      <c r="A70" s="1" t="s">
        <v>131</v>
      </c>
      <c r="B70" s="1" t="s">
        <v>152</v>
      </c>
      <c r="C70" s="1" t="s">
        <v>153</v>
      </c>
      <c r="D70">
        <v>50011</v>
      </c>
      <c r="E70" s="2" t="s">
        <v>13</v>
      </c>
      <c r="F70" s="4" t="s">
        <v>17</v>
      </c>
      <c r="J70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71" spans="1:10" x14ac:dyDescent="0.25">
      <c r="A71" s="1" t="s">
        <v>131</v>
      </c>
      <c r="B71" s="1" t="s">
        <v>154</v>
      </c>
      <c r="C71" s="1" t="s">
        <v>155</v>
      </c>
      <c r="D71">
        <v>50003</v>
      </c>
      <c r="E71" s="2" t="s">
        <v>13</v>
      </c>
      <c r="F71" s="4" t="s">
        <v>17</v>
      </c>
      <c r="J71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72" spans="1:10" x14ac:dyDescent="0.25">
      <c r="A72" s="1" t="s">
        <v>156</v>
      </c>
      <c r="B72" s="1" t="s">
        <v>157</v>
      </c>
      <c r="C72" s="1" t="s">
        <v>158</v>
      </c>
      <c r="D72">
        <v>60000</v>
      </c>
      <c r="E72" s="2" t="s">
        <v>16</v>
      </c>
      <c r="F72" s="4">
        <v>1</v>
      </c>
      <c r="J72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73" spans="1:10" x14ac:dyDescent="0.25">
      <c r="A73" s="1" t="s">
        <v>156</v>
      </c>
      <c r="B73" s="1" t="s">
        <v>159</v>
      </c>
      <c r="C73" s="1" t="s">
        <v>160</v>
      </c>
      <c r="D73">
        <v>60004</v>
      </c>
      <c r="E73" s="2" t="s">
        <v>13</v>
      </c>
      <c r="F73" s="4" t="s">
        <v>17</v>
      </c>
      <c r="J73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74" spans="1:10" x14ac:dyDescent="0.25">
      <c r="A74" s="1" t="s">
        <v>156</v>
      </c>
      <c r="B74" s="1" t="s">
        <v>161</v>
      </c>
      <c r="C74" s="1" t="s">
        <v>162</v>
      </c>
      <c r="D74">
        <v>60006</v>
      </c>
      <c r="E74" s="2" t="s">
        <v>13</v>
      </c>
      <c r="F74" s="4" t="s">
        <v>17</v>
      </c>
      <c r="J74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75" spans="1:10" x14ac:dyDescent="0.25">
      <c r="A75" s="1" t="s">
        <v>156</v>
      </c>
      <c r="B75" s="1" t="s">
        <v>163</v>
      </c>
      <c r="C75" s="1" t="s">
        <v>164</v>
      </c>
      <c r="D75">
        <v>60008</v>
      </c>
      <c r="E75" s="2" t="s">
        <v>13</v>
      </c>
      <c r="F75" s="4" t="s">
        <v>17</v>
      </c>
      <c r="J75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76" spans="1:10" x14ac:dyDescent="0.25">
      <c r="A76" s="1" t="s">
        <v>156</v>
      </c>
      <c r="B76" s="1" t="s">
        <v>165</v>
      </c>
      <c r="C76" s="1" t="s">
        <v>166</v>
      </c>
      <c r="D76">
        <v>60009</v>
      </c>
      <c r="E76" s="2" t="s">
        <v>13</v>
      </c>
      <c r="F76" s="4" t="s">
        <v>17</v>
      </c>
      <c r="J76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77" spans="1:10" x14ac:dyDescent="0.25">
      <c r="A77" s="1" t="s">
        <v>156</v>
      </c>
      <c r="B77" s="1" t="s">
        <v>167</v>
      </c>
      <c r="C77" s="1" t="s">
        <v>168</v>
      </c>
      <c r="D77">
        <v>60013</v>
      </c>
      <c r="E77" s="2" t="s">
        <v>13</v>
      </c>
      <c r="F77" s="4" t="s">
        <v>17</v>
      </c>
      <c r="J77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78" spans="1:10" x14ac:dyDescent="0.25">
      <c r="A78" s="1" t="s">
        <v>156</v>
      </c>
      <c r="B78" s="1" t="s">
        <v>169</v>
      </c>
      <c r="C78" s="1" t="s">
        <v>170</v>
      </c>
      <c r="D78">
        <v>60002</v>
      </c>
      <c r="E78" s="2" t="s">
        <v>13</v>
      </c>
      <c r="F78" s="4" t="s">
        <v>17</v>
      </c>
      <c r="J78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79" spans="1:10" x14ac:dyDescent="0.25">
      <c r="A79" s="1" t="s">
        <v>156</v>
      </c>
      <c r="B79" s="1" t="s">
        <v>171</v>
      </c>
      <c r="C79" s="1" t="s">
        <v>172</v>
      </c>
      <c r="D79">
        <v>60007</v>
      </c>
      <c r="E79" s="2" t="s">
        <v>13</v>
      </c>
      <c r="F79" s="4" t="s">
        <v>17</v>
      </c>
      <c r="J79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80" spans="1:10" x14ac:dyDescent="0.25">
      <c r="A80" s="1" t="s">
        <v>156</v>
      </c>
      <c r="B80" s="1" t="s">
        <v>173</v>
      </c>
      <c r="C80" s="1" t="s">
        <v>174</v>
      </c>
      <c r="D80">
        <v>60003</v>
      </c>
      <c r="E80" s="2" t="s">
        <v>13</v>
      </c>
      <c r="F80" s="4" t="s">
        <v>17</v>
      </c>
      <c r="J80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81" spans="1:10" x14ac:dyDescent="0.25">
      <c r="A81" s="1" t="s">
        <v>156</v>
      </c>
      <c r="B81" s="1" t="s">
        <v>175</v>
      </c>
      <c r="C81" s="1" t="s">
        <v>176</v>
      </c>
      <c r="D81">
        <v>60001</v>
      </c>
      <c r="E81" s="2" t="s">
        <v>13</v>
      </c>
      <c r="F81" s="4" t="s">
        <v>17</v>
      </c>
      <c r="J81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82" spans="1:10" x14ac:dyDescent="0.25">
      <c r="A82" s="1" t="s">
        <v>156</v>
      </c>
      <c r="B82" s="1" t="s">
        <v>177</v>
      </c>
      <c r="C82" s="1" t="s">
        <v>178</v>
      </c>
      <c r="D82">
        <v>60010</v>
      </c>
      <c r="E82" s="2" t="s">
        <v>13</v>
      </c>
      <c r="F82" s="4" t="s">
        <v>17</v>
      </c>
      <c r="J82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83" spans="1:10" x14ac:dyDescent="0.25">
      <c r="A83" s="1" t="s">
        <v>156</v>
      </c>
      <c r="B83" s="1" t="s">
        <v>179</v>
      </c>
      <c r="C83" s="1" t="s">
        <v>180</v>
      </c>
      <c r="D83">
        <v>60005</v>
      </c>
      <c r="E83" s="2" t="s">
        <v>13</v>
      </c>
      <c r="F83" s="4" t="s">
        <v>17</v>
      </c>
      <c r="J83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84" spans="1:10" x14ac:dyDescent="0.25">
      <c r="A84" s="1" t="s">
        <v>156</v>
      </c>
      <c r="B84" s="1" t="s">
        <v>181</v>
      </c>
      <c r="C84" s="1" t="s">
        <v>182</v>
      </c>
      <c r="D84">
        <v>60011</v>
      </c>
      <c r="E84" s="2" t="s">
        <v>13</v>
      </c>
      <c r="F84" s="4" t="s">
        <v>17</v>
      </c>
      <c r="J84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85" spans="1:10" x14ac:dyDescent="0.25">
      <c r="A85" s="1" t="s">
        <v>156</v>
      </c>
      <c r="B85" s="1" t="s">
        <v>183</v>
      </c>
      <c r="C85" s="1" t="s">
        <v>184</v>
      </c>
      <c r="D85">
        <v>60012</v>
      </c>
      <c r="E85" s="2" t="s">
        <v>13</v>
      </c>
      <c r="F85" s="4" t="s">
        <v>17</v>
      </c>
      <c r="J85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86" spans="1:10" x14ac:dyDescent="0.25">
      <c r="A86" s="1" t="s">
        <v>185</v>
      </c>
      <c r="B86" s="1" t="s">
        <v>186</v>
      </c>
      <c r="C86" s="1" t="s">
        <v>187</v>
      </c>
      <c r="D86">
        <v>80000</v>
      </c>
      <c r="E86" s="2" t="s">
        <v>16</v>
      </c>
      <c r="F86" s="4">
        <v>1</v>
      </c>
      <c r="J86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87" spans="1:10" x14ac:dyDescent="0.25">
      <c r="A87" s="1" t="s">
        <v>185</v>
      </c>
      <c r="B87" s="1" t="s">
        <v>188</v>
      </c>
      <c r="C87" s="1" t="s">
        <v>189</v>
      </c>
      <c r="D87">
        <v>80006</v>
      </c>
      <c r="E87" s="2" t="s">
        <v>13</v>
      </c>
      <c r="F87" s="4" t="s">
        <v>17</v>
      </c>
      <c r="J87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88" spans="1:10" x14ac:dyDescent="0.25">
      <c r="A88" s="1" t="s">
        <v>185</v>
      </c>
      <c r="B88" s="1" t="s">
        <v>190</v>
      </c>
      <c r="C88" s="1" t="s">
        <v>191</v>
      </c>
      <c r="D88">
        <v>80012</v>
      </c>
      <c r="E88" s="2" t="s">
        <v>13</v>
      </c>
      <c r="F88" s="4" t="s">
        <v>17</v>
      </c>
      <c r="J88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89" spans="1:10" x14ac:dyDescent="0.25">
      <c r="A89" s="1" t="s">
        <v>185</v>
      </c>
      <c r="B89" s="1" t="s">
        <v>192</v>
      </c>
      <c r="C89" s="1" t="s">
        <v>193</v>
      </c>
      <c r="D89">
        <v>80009</v>
      </c>
      <c r="E89" s="2" t="s">
        <v>13</v>
      </c>
      <c r="F89" s="4" t="s">
        <v>17</v>
      </c>
      <c r="J89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90" spans="1:10" x14ac:dyDescent="0.25">
      <c r="A90" s="1" t="s">
        <v>185</v>
      </c>
      <c r="B90" s="1" t="s">
        <v>194</v>
      </c>
      <c r="C90" s="1" t="s">
        <v>195</v>
      </c>
      <c r="D90">
        <v>80007</v>
      </c>
      <c r="E90" s="2" t="s">
        <v>13</v>
      </c>
      <c r="F90" s="4" t="s">
        <v>17</v>
      </c>
      <c r="J90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91" spans="1:10" x14ac:dyDescent="0.25">
      <c r="A91" s="1" t="s">
        <v>185</v>
      </c>
      <c r="B91" s="1" t="s">
        <v>196</v>
      </c>
      <c r="C91" s="1" t="s">
        <v>197</v>
      </c>
      <c r="D91">
        <v>80010</v>
      </c>
      <c r="E91" s="2" t="s">
        <v>13</v>
      </c>
      <c r="F91" s="4" t="s">
        <v>17</v>
      </c>
      <c r="J91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92" spans="1:10" x14ac:dyDescent="0.25">
      <c r="A92" s="1" t="s">
        <v>185</v>
      </c>
      <c r="B92" s="1" t="s">
        <v>198</v>
      </c>
      <c r="C92" s="1" t="s">
        <v>199</v>
      </c>
      <c r="D92">
        <v>80013</v>
      </c>
      <c r="E92" s="2" t="s">
        <v>13</v>
      </c>
      <c r="F92" s="4" t="s">
        <v>17</v>
      </c>
      <c r="J92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93" spans="1:10" x14ac:dyDescent="0.25">
      <c r="A93" s="1" t="s">
        <v>185</v>
      </c>
      <c r="B93" s="1" t="s">
        <v>200</v>
      </c>
      <c r="C93" s="1" t="s">
        <v>201</v>
      </c>
      <c r="D93">
        <v>80011</v>
      </c>
      <c r="E93" s="2" t="s">
        <v>13</v>
      </c>
      <c r="F93" s="4" t="s">
        <v>17</v>
      </c>
      <c r="J93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94" spans="1:10" x14ac:dyDescent="0.25">
      <c r="A94" s="1" t="s">
        <v>185</v>
      </c>
      <c r="B94" s="1" t="s">
        <v>202</v>
      </c>
      <c r="C94" s="1" t="s">
        <v>203</v>
      </c>
      <c r="D94">
        <v>80008</v>
      </c>
      <c r="E94" s="2" t="s">
        <v>13</v>
      </c>
      <c r="F94" s="4" t="s">
        <v>17</v>
      </c>
      <c r="J94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95" spans="1:10" x14ac:dyDescent="0.25">
      <c r="A95" s="1" t="s">
        <v>185</v>
      </c>
      <c r="B95" s="1" t="s">
        <v>204</v>
      </c>
      <c r="C95" s="1" t="s">
        <v>205</v>
      </c>
      <c r="D95">
        <v>80004</v>
      </c>
      <c r="E95" s="2" t="s">
        <v>13</v>
      </c>
      <c r="F95" s="4" t="s">
        <v>17</v>
      </c>
      <c r="J95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96" spans="1:10" x14ac:dyDescent="0.25">
      <c r="A96" s="1" t="s">
        <v>185</v>
      </c>
      <c r="B96" s="1" t="s">
        <v>206</v>
      </c>
      <c r="C96" s="1" t="s">
        <v>207</v>
      </c>
      <c r="D96">
        <v>80001</v>
      </c>
      <c r="E96" s="2" t="s">
        <v>13</v>
      </c>
      <c r="F96" s="4" t="s">
        <v>17</v>
      </c>
      <c r="J96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97" spans="1:10" x14ac:dyDescent="0.25">
      <c r="A97" s="1" t="s">
        <v>185</v>
      </c>
      <c r="B97" s="1" t="s">
        <v>208</v>
      </c>
      <c r="C97" s="1" t="s">
        <v>209</v>
      </c>
      <c r="D97">
        <v>80005</v>
      </c>
      <c r="E97" s="2" t="s">
        <v>13</v>
      </c>
      <c r="F97" s="4" t="s">
        <v>17</v>
      </c>
      <c r="J97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98" spans="1:10" x14ac:dyDescent="0.25">
      <c r="A98" s="1" t="s">
        <v>185</v>
      </c>
      <c r="B98" s="1" t="s">
        <v>210</v>
      </c>
      <c r="C98" s="1" t="s">
        <v>211</v>
      </c>
      <c r="D98">
        <v>80002</v>
      </c>
      <c r="E98" s="2" t="s">
        <v>13</v>
      </c>
      <c r="F98" s="4" t="s">
        <v>17</v>
      </c>
      <c r="J98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99" spans="1:10" x14ac:dyDescent="0.25">
      <c r="A99" s="1" t="s">
        <v>185</v>
      </c>
      <c r="B99" s="1" t="s">
        <v>212</v>
      </c>
      <c r="C99" s="1" t="s">
        <v>213</v>
      </c>
      <c r="D99">
        <v>80003</v>
      </c>
      <c r="E99" s="2" t="s">
        <v>13</v>
      </c>
      <c r="F99" s="4" t="s">
        <v>17</v>
      </c>
      <c r="J99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00" spans="1:10" ht="25.5" x14ac:dyDescent="0.25">
      <c r="A100" s="1" t="s">
        <v>185</v>
      </c>
      <c r="B100" s="1" t="s">
        <v>214</v>
      </c>
      <c r="C100" s="1" t="s">
        <v>215</v>
      </c>
      <c r="D100">
        <v>80014</v>
      </c>
      <c r="E100" s="2" t="s">
        <v>13</v>
      </c>
      <c r="F100" s="4" t="s">
        <v>17</v>
      </c>
      <c r="J100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01" spans="1:10" x14ac:dyDescent="0.25">
      <c r="A101" s="1" t="s">
        <v>216</v>
      </c>
      <c r="B101" s="1" t="s">
        <v>217</v>
      </c>
      <c r="C101" s="1" t="s">
        <v>218</v>
      </c>
      <c r="D101">
        <v>90000</v>
      </c>
      <c r="E101" s="2" t="s">
        <v>16</v>
      </c>
      <c r="F101" s="4">
        <v>1</v>
      </c>
      <c r="J101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02" spans="1:10" x14ac:dyDescent="0.25">
      <c r="A102" s="1" t="s">
        <v>216</v>
      </c>
      <c r="B102" s="1" t="s">
        <v>219</v>
      </c>
      <c r="C102" s="1" t="s">
        <v>220</v>
      </c>
      <c r="D102">
        <v>90003</v>
      </c>
      <c r="E102" s="2" t="s">
        <v>13</v>
      </c>
      <c r="F102" s="4" t="s">
        <v>17</v>
      </c>
      <c r="J102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03" spans="1:10" x14ac:dyDescent="0.25">
      <c r="A103" s="1" t="s">
        <v>216</v>
      </c>
      <c r="B103" s="1" t="s">
        <v>221</v>
      </c>
      <c r="C103" s="1" t="s">
        <v>222</v>
      </c>
      <c r="D103">
        <v>90009</v>
      </c>
      <c r="E103" s="2" t="s">
        <v>13</v>
      </c>
      <c r="F103" s="4" t="s">
        <v>17</v>
      </c>
      <c r="J103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04" spans="1:10" x14ac:dyDescent="0.25">
      <c r="A104" s="1" t="s">
        <v>216</v>
      </c>
      <c r="B104" s="1" t="s">
        <v>223</v>
      </c>
      <c r="C104" s="1" t="s">
        <v>224</v>
      </c>
      <c r="D104">
        <v>90002</v>
      </c>
      <c r="E104" s="2" t="s">
        <v>13</v>
      </c>
      <c r="F104" s="4" t="s">
        <v>17</v>
      </c>
      <c r="J104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05" spans="1:10" x14ac:dyDescent="0.25">
      <c r="A105" s="1" t="s">
        <v>216</v>
      </c>
      <c r="B105" s="1" t="s">
        <v>225</v>
      </c>
      <c r="C105" s="1" t="s">
        <v>226</v>
      </c>
      <c r="D105">
        <v>90001</v>
      </c>
      <c r="E105" s="2" t="s">
        <v>13</v>
      </c>
      <c r="F105" s="4" t="s">
        <v>17</v>
      </c>
      <c r="J105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06" spans="1:10" x14ac:dyDescent="0.25">
      <c r="A106" s="1" t="s">
        <v>216</v>
      </c>
      <c r="B106" s="1" t="s">
        <v>227</v>
      </c>
      <c r="C106" s="1" t="s">
        <v>228</v>
      </c>
      <c r="D106">
        <v>90006</v>
      </c>
      <c r="E106" s="2" t="s">
        <v>13</v>
      </c>
      <c r="F106" s="4" t="s">
        <v>17</v>
      </c>
      <c r="J106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07" spans="1:10" x14ac:dyDescent="0.25">
      <c r="A107" s="1" t="s">
        <v>216</v>
      </c>
      <c r="B107" s="1" t="s">
        <v>229</v>
      </c>
      <c r="C107" s="1" t="s">
        <v>230</v>
      </c>
      <c r="D107">
        <v>90007</v>
      </c>
      <c r="E107" s="2" t="s">
        <v>13</v>
      </c>
      <c r="F107" s="4" t="s">
        <v>17</v>
      </c>
      <c r="J107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08" spans="1:10" x14ac:dyDescent="0.25">
      <c r="A108" s="1" t="s">
        <v>216</v>
      </c>
      <c r="B108" s="1" t="s">
        <v>231</v>
      </c>
      <c r="C108" s="1" t="s">
        <v>232</v>
      </c>
      <c r="D108">
        <v>90004</v>
      </c>
      <c r="E108" s="2" t="s">
        <v>13</v>
      </c>
      <c r="F108" s="4" t="s">
        <v>17</v>
      </c>
      <c r="J108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09" spans="1:10" x14ac:dyDescent="0.25">
      <c r="A109" s="1" t="s">
        <v>216</v>
      </c>
      <c r="B109" s="1" t="s">
        <v>233</v>
      </c>
      <c r="C109" s="1" t="s">
        <v>234</v>
      </c>
      <c r="D109">
        <v>90005</v>
      </c>
      <c r="E109" s="2" t="s">
        <v>13</v>
      </c>
      <c r="F109" s="4" t="s">
        <v>17</v>
      </c>
      <c r="J109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10" spans="1:10" x14ac:dyDescent="0.25">
      <c r="A110" s="1" t="s">
        <v>235</v>
      </c>
      <c r="B110" s="1" t="s">
        <v>236</v>
      </c>
      <c r="C110" s="1" t="s">
        <v>237</v>
      </c>
      <c r="D110">
        <v>100000</v>
      </c>
      <c r="E110" s="2" t="s">
        <v>16</v>
      </c>
      <c r="F110" s="4">
        <v>1</v>
      </c>
      <c r="J110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11" spans="1:10" x14ac:dyDescent="0.25">
      <c r="A111" s="1" t="s">
        <v>235</v>
      </c>
      <c r="B111" s="1" t="s">
        <v>238</v>
      </c>
      <c r="C111" s="1" t="s">
        <v>239</v>
      </c>
      <c r="D111">
        <v>100009</v>
      </c>
      <c r="E111" s="2" t="s">
        <v>13</v>
      </c>
      <c r="F111" s="4" t="s">
        <v>17</v>
      </c>
      <c r="J111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12" spans="1:10" x14ac:dyDescent="0.25">
      <c r="A112" s="1" t="s">
        <v>235</v>
      </c>
      <c r="B112" s="1" t="s">
        <v>240</v>
      </c>
      <c r="C112" s="1" t="s">
        <v>241</v>
      </c>
      <c r="D112">
        <v>100008</v>
      </c>
      <c r="E112" s="2" t="s">
        <v>13</v>
      </c>
      <c r="F112" s="4" t="s">
        <v>17</v>
      </c>
      <c r="J112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13" spans="1:10" x14ac:dyDescent="0.25">
      <c r="A113" s="1" t="s">
        <v>235</v>
      </c>
      <c r="B113" s="1" t="s">
        <v>242</v>
      </c>
      <c r="C113" s="1" t="s">
        <v>243</v>
      </c>
      <c r="D113">
        <v>100003</v>
      </c>
      <c r="E113" s="2" t="s">
        <v>13</v>
      </c>
      <c r="F113" s="4" t="s">
        <v>17</v>
      </c>
      <c r="J113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14" spans="1:10" x14ac:dyDescent="0.25">
      <c r="A114" s="1" t="s">
        <v>235</v>
      </c>
      <c r="B114" s="1" t="s">
        <v>244</v>
      </c>
      <c r="C114" s="1" t="s">
        <v>245</v>
      </c>
      <c r="D114">
        <v>100010</v>
      </c>
      <c r="E114" s="2" t="s">
        <v>13</v>
      </c>
      <c r="F114" s="4" t="s">
        <v>17</v>
      </c>
      <c r="J114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15" spans="1:10" x14ac:dyDescent="0.25">
      <c r="A115" s="1" t="s">
        <v>235</v>
      </c>
      <c r="B115" s="1" t="s">
        <v>246</v>
      </c>
      <c r="C115" s="1" t="s">
        <v>247</v>
      </c>
      <c r="D115">
        <v>100007</v>
      </c>
      <c r="E115" s="2" t="s">
        <v>13</v>
      </c>
      <c r="F115" s="4" t="s">
        <v>17</v>
      </c>
      <c r="J115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16" spans="1:10" x14ac:dyDescent="0.25">
      <c r="A116" s="1" t="s">
        <v>235</v>
      </c>
      <c r="B116" s="1" t="s">
        <v>248</v>
      </c>
      <c r="C116" s="1" t="s">
        <v>249</v>
      </c>
      <c r="D116">
        <v>100011</v>
      </c>
      <c r="E116" s="2" t="s">
        <v>13</v>
      </c>
      <c r="F116" s="4" t="s">
        <v>17</v>
      </c>
      <c r="J116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17" spans="1:10" x14ac:dyDescent="0.25">
      <c r="A117" s="1" t="s">
        <v>235</v>
      </c>
      <c r="B117" s="1" t="s">
        <v>250</v>
      </c>
      <c r="C117" s="1" t="s">
        <v>251</v>
      </c>
      <c r="D117">
        <v>100006</v>
      </c>
      <c r="E117" s="2" t="s">
        <v>13</v>
      </c>
      <c r="F117" s="4" t="s">
        <v>17</v>
      </c>
      <c r="J117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18" spans="1:10" x14ac:dyDescent="0.25">
      <c r="A118" s="1" t="s">
        <v>235</v>
      </c>
      <c r="B118" s="1" t="s">
        <v>252</v>
      </c>
      <c r="C118" s="1" t="s">
        <v>253</v>
      </c>
      <c r="D118">
        <v>100002</v>
      </c>
      <c r="E118" s="2" t="s">
        <v>13</v>
      </c>
      <c r="F118" s="4" t="s">
        <v>17</v>
      </c>
      <c r="J118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19" spans="1:10" x14ac:dyDescent="0.25">
      <c r="A119" s="1" t="s">
        <v>235</v>
      </c>
      <c r="B119" s="1" t="s">
        <v>254</v>
      </c>
      <c r="C119" s="1" t="s">
        <v>255</v>
      </c>
      <c r="D119">
        <v>100004</v>
      </c>
      <c r="E119" s="2" t="s">
        <v>13</v>
      </c>
      <c r="F119" s="4" t="s">
        <v>17</v>
      </c>
      <c r="J119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20" spans="1:10" x14ac:dyDescent="0.25">
      <c r="A120" s="1" t="s">
        <v>235</v>
      </c>
      <c r="B120" s="1" t="s">
        <v>256</v>
      </c>
      <c r="C120" s="1" t="s">
        <v>257</v>
      </c>
      <c r="D120">
        <v>100005</v>
      </c>
      <c r="E120" s="2" t="s">
        <v>13</v>
      </c>
      <c r="F120" s="4" t="s">
        <v>17</v>
      </c>
      <c r="J120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21" spans="1:10" x14ac:dyDescent="0.25">
      <c r="A121" s="1" t="s">
        <v>235</v>
      </c>
      <c r="B121" s="1" t="s">
        <v>258</v>
      </c>
      <c r="C121" s="1" t="s">
        <v>259</v>
      </c>
      <c r="D121">
        <v>100001</v>
      </c>
      <c r="E121" s="2" t="s">
        <v>13</v>
      </c>
      <c r="F121" s="4" t="s">
        <v>17</v>
      </c>
      <c r="J121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22" spans="1:10" x14ac:dyDescent="0.25">
      <c r="A122" s="1" t="s">
        <v>260</v>
      </c>
      <c r="B122" s="1" t="s">
        <v>261</v>
      </c>
      <c r="C122" s="1" t="s">
        <v>262</v>
      </c>
      <c r="D122">
        <v>110000</v>
      </c>
      <c r="E122" s="2" t="s">
        <v>16</v>
      </c>
      <c r="F122" s="4">
        <v>1</v>
      </c>
      <c r="J122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23" spans="1:10" x14ac:dyDescent="0.25">
      <c r="A123" s="1" t="s">
        <v>260</v>
      </c>
      <c r="B123" s="1" t="s">
        <v>261</v>
      </c>
      <c r="C123" s="1" t="s">
        <v>263</v>
      </c>
      <c r="D123">
        <v>110001</v>
      </c>
      <c r="E123" s="2" t="s">
        <v>33</v>
      </c>
      <c r="F123" s="4" t="s">
        <v>17</v>
      </c>
      <c r="J123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24" spans="1:10" x14ac:dyDescent="0.25">
      <c r="A124" s="1" t="s">
        <v>260</v>
      </c>
      <c r="B124" s="1" t="s">
        <v>264</v>
      </c>
      <c r="C124" s="1" t="s">
        <v>265</v>
      </c>
      <c r="D124">
        <v>110002</v>
      </c>
      <c r="E124" s="2" t="s">
        <v>13</v>
      </c>
      <c r="F124" s="4" t="s">
        <v>17</v>
      </c>
      <c r="J124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25" spans="1:10" x14ac:dyDescent="0.25">
      <c r="A125" s="1" t="s">
        <v>260</v>
      </c>
      <c r="B125" s="1" t="s">
        <v>266</v>
      </c>
      <c r="C125" s="1" t="s">
        <v>267</v>
      </c>
      <c r="D125">
        <v>110003</v>
      </c>
      <c r="E125" s="2" t="s">
        <v>13</v>
      </c>
      <c r="F125" s="4" t="s">
        <v>17</v>
      </c>
      <c r="J125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26" spans="1:10" x14ac:dyDescent="0.25">
      <c r="A126" s="1" t="s">
        <v>260</v>
      </c>
      <c r="B126" s="1" t="s">
        <v>268</v>
      </c>
      <c r="C126" s="1" t="s">
        <v>269</v>
      </c>
      <c r="D126">
        <v>110005</v>
      </c>
      <c r="E126" s="2" t="s">
        <v>13</v>
      </c>
      <c r="F126" s="4" t="s">
        <v>17</v>
      </c>
      <c r="J126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27" spans="1:10" x14ac:dyDescent="0.25">
      <c r="A127" s="1" t="s">
        <v>260</v>
      </c>
      <c r="B127" s="1" t="s">
        <v>270</v>
      </c>
      <c r="C127" s="1" t="s">
        <v>271</v>
      </c>
      <c r="D127">
        <v>110004</v>
      </c>
      <c r="E127" s="2" t="s">
        <v>13</v>
      </c>
      <c r="F127" s="4" t="s">
        <v>17</v>
      </c>
      <c r="J127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28" spans="1:10" x14ac:dyDescent="0.25">
      <c r="A128" s="1" t="s">
        <v>272</v>
      </c>
      <c r="B128" s="1" t="s">
        <v>273</v>
      </c>
      <c r="C128" s="1" t="s">
        <v>274</v>
      </c>
      <c r="D128">
        <v>120000</v>
      </c>
      <c r="E128" s="2" t="s">
        <v>16</v>
      </c>
      <c r="F128" s="4">
        <v>1</v>
      </c>
      <c r="J128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29" spans="1:10" x14ac:dyDescent="0.25">
      <c r="A129" s="1" t="s">
        <v>272</v>
      </c>
      <c r="B129" s="1" t="s">
        <v>275</v>
      </c>
      <c r="C129" s="1" t="s">
        <v>276</v>
      </c>
      <c r="D129">
        <v>120008</v>
      </c>
      <c r="E129" s="2" t="s">
        <v>13</v>
      </c>
      <c r="F129" s="4" t="s">
        <v>17</v>
      </c>
      <c r="J129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30" spans="1:10" x14ac:dyDescent="0.25">
      <c r="A130" s="1" t="s">
        <v>272</v>
      </c>
      <c r="B130" s="1" t="s">
        <v>277</v>
      </c>
      <c r="C130" s="1" t="s">
        <v>278</v>
      </c>
      <c r="D130">
        <v>120007</v>
      </c>
      <c r="E130" s="2" t="s">
        <v>13</v>
      </c>
      <c r="F130" s="4" t="s">
        <v>17</v>
      </c>
      <c r="J130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31" spans="1:10" x14ac:dyDescent="0.25">
      <c r="A131" s="1" t="s">
        <v>272</v>
      </c>
      <c r="B131" s="1" t="s">
        <v>277</v>
      </c>
      <c r="C131" s="1" t="s">
        <v>279</v>
      </c>
      <c r="D131">
        <v>120014</v>
      </c>
      <c r="E131" s="2" t="s">
        <v>33</v>
      </c>
      <c r="F131" s="4" t="s">
        <v>17</v>
      </c>
      <c r="J131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32" spans="1:10" x14ac:dyDescent="0.25">
      <c r="A132" s="1" t="s">
        <v>272</v>
      </c>
      <c r="B132" s="1" t="s">
        <v>280</v>
      </c>
      <c r="C132" s="1" t="s">
        <v>281</v>
      </c>
      <c r="D132">
        <v>120004</v>
      </c>
      <c r="E132" s="2" t="s">
        <v>13</v>
      </c>
      <c r="F132" s="4" t="s">
        <v>17</v>
      </c>
      <c r="J132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33" spans="1:10" x14ac:dyDescent="0.25">
      <c r="A133" s="1" t="s">
        <v>272</v>
      </c>
      <c r="B133" s="1" t="s">
        <v>282</v>
      </c>
      <c r="C133" s="1" t="s">
        <v>283</v>
      </c>
      <c r="D133">
        <v>120001</v>
      </c>
      <c r="E133" s="2" t="s">
        <v>13</v>
      </c>
      <c r="F133" s="4" t="s">
        <v>17</v>
      </c>
      <c r="J133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34" spans="1:10" x14ac:dyDescent="0.25">
      <c r="A134" s="1" t="s">
        <v>272</v>
      </c>
      <c r="B134" s="1" t="s">
        <v>284</v>
      </c>
      <c r="C134" s="1" t="s">
        <v>285</v>
      </c>
      <c r="D134">
        <v>120003</v>
      </c>
      <c r="E134" s="2" t="s">
        <v>13</v>
      </c>
      <c r="F134" s="4" t="s">
        <v>17</v>
      </c>
      <c r="J134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35" spans="1:10" x14ac:dyDescent="0.25">
      <c r="A135" s="1" t="s">
        <v>272</v>
      </c>
      <c r="B135" s="1" t="s">
        <v>286</v>
      </c>
      <c r="C135" s="1" t="s">
        <v>287</v>
      </c>
      <c r="D135">
        <v>120002</v>
      </c>
      <c r="E135" s="2" t="s">
        <v>13</v>
      </c>
      <c r="F135" s="4" t="s">
        <v>17</v>
      </c>
      <c r="J135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36" spans="1:10" x14ac:dyDescent="0.25">
      <c r="A136" s="1" t="s">
        <v>272</v>
      </c>
      <c r="B136" s="1" t="s">
        <v>288</v>
      </c>
      <c r="C136" s="1" t="s">
        <v>289</v>
      </c>
      <c r="D136">
        <v>120005</v>
      </c>
      <c r="E136" s="2" t="s">
        <v>13</v>
      </c>
      <c r="F136" s="4" t="s">
        <v>17</v>
      </c>
      <c r="J136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37" spans="1:10" x14ac:dyDescent="0.25">
      <c r="A137" s="1" t="s">
        <v>272</v>
      </c>
      <c r="B137" s="1" t="s">
        <v>290</v>
      </c>
      <c r="C137" s="1" t="s">
        <v>291</v>
      </c>
      <c r="D137">
        <v>120009</v>
      </c>
      <c r="E137" s="2" t="s">
        <v>13</v>
      </c>
      <c r="F137" s="4" t="s">
        <v>17</v>
      </c>
      <c r="J137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38" spans="1:10" x14ac:dyDescent="0.25">
      <c r="A138" s="1" t="s">
        <v>272</v>
      </c>
      <c r="B138" s="1" t="s">
        <v>292</v>
      </c>
      <c r="C138" s="1" t="s">
        <v>293</v>
      </c>
      <c r="D138">
        <v>120006</v>
      </c>
      <c r="E138" s="2" t="s">
        <v>13</v>
      </c>
      <c r="F138" s="4" t="s">
        <v>17</v>
      </c>
      <c r="J138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39" spans="1:10" x14ac:dyDescent="0.25">
      <c r="A139" s="1" t="s">
        <v>272</v>
      </c>
      <c r="B139" s="1" t="s">
        <v>294</v>
      </c>
      <c r="C139" s="1" t="s">
        <v>295</v>
      </c>
      <c r="D139">
        <v>120011</v>
      </c>
      <c r="E139" s="2" t="s">
        <v>13</v>
      </c>
      <c r="F139" s="4" t="s">
        <v>17</v>
      </c>
      <c r="J139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40" spans="1:10" x14ac:dyDescent="0.25">
      <c r="A140" s="1" t="s">
        <v>272</v>
      </c>
      <c r="B140" s="1" t="s">
        <v>296</v>
      </c>
      <c r="C140" s="1" t="s">
        <v>297</v>
      </c>
      <c r="D140">
        <v>120010</v>
      </c>
      <c r="E140" s="2" t="s">
        <v>13</v>
      </c>
      <c r="F140" s="4" t="s">
        <v>17</v>
      </c>
      <c r="J140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41" spans="1:10" x14ac:dyDescent="0.25">
      <c r="A141" s="1" t="s">
        <v>272</v>
      </c>
      <c r="B141" s="1" t="s">
        <v>298</v>
      </c>
      <c r="C141" s="1" t="s">
        <v>299</v>
      </c>
      <c r="D141">
        <v>120012</v>
      </c>
      <c r="E141" s="2" t="s">
        <v>13</v>
      </c>
      <c r="F141" s="4" t="s">
        <v>17</v>
      </c>
      <c r="J141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42" spans="1:10" x14ac:dyDescent="0.25">
      <c r="A142" s="1" t="s">
        <v>300</v>
      </c>
      <c r="B142" s="1" t="s">
        <v>301</v>
      </c>
      <c r="C142" s="1" t="s">
        <v>302</v>
      </c>
      <c r="D142">
        <v>130000</v>
      </c>
      <c r="E142" s="2" t="s">
        <v>91</v>
      </c>
      <c r="F142" s="4">
        <v>1</v>
      </c>
      <c r="J142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43" spans="1:10" x14ac:dyDescent="0.25">
      <c r="A143" s="1" t="s">
        <v>300</v>
      </c>
      <c r="B143" s="1" t="s">
        <v>303</v>
      </c>
      <c r="C143" s="1" t="s">
        <v>304</v>
      </c>
      <c r="D143">
        <v>130005</v>
      </c>
      <c r="E143" s="2" t="s">
        <v>13</v>
      </c>
      <c r="F143" s="4" t="s">
        <v>17</v>
      </c>
      <c r="J143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44" spans="1:10" x14ac:dyDescent="0.25">
      <c r="A144" s="1" t="s">
        <v>300</v>
      </c>
      <c r="B144" s="1" t="s">
        <v>305</v>
      </c>
      <c r="C144" s="1" t="s">
        <v>306</v>
      </c>
      <c r="D144">
        <v>130008</v>
      </c>
      <c r="E144" s="2" t="s">
        <v>13</v>
      </c>
      <c r="F144" s="4" t="s">
        <v>17</v>
      </c>
      <c r="J144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45" spans="1:10" x14ac:dyDescent="0.25">
      <c r="A145" s="1" t="s">
        <v>300</v>
      </c>
      <c r="B145" s="1" t="s">
        <v>307</v>
      </c>
      <c r="C145" s="1" t="s">
        <v>308</v>
      </c>
      <c r="D145">
        <v>130003</v>
      </c>
      <c r="E145" s="2" t="s">
        <v>13</v>
      </c>
      <c r="F145" s="4" t="s">
        <v>17</v>
      </c>
      <c r="J145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46" spans="1:10" x14ac:dyDescent="0.25">
      <c r="A146" s="1" t="s">
        <v>300</v>
      </c>
      <c r="B146" s="1" t="s">
        <v>309</v>
      </c>
      <c r="C146" s="1" t="s">
        <v>310</v>
      </c>
      <c r="D146">
        <v>130012</v>
      </c>
      <c r="E146" s="2" t="s">
        <v>13</v>
      </c>
      <c r="F146" s="4" t="s">
        <v>17</v>
      </c>
      <c r="J146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47" spans="1:10" x14ac:dyDescent="0.25">
      <c r="A147" s="1" t="s">
        <v>300</v>
      </c>
      <c r="B147" s="1" t="s">
        <v>311</v>
      </c>
      <c r="C147" s="1" t="s">
        <v>312</v>
      </c>
      <c r="D147">
        <v>130007</v>
      </c>
      <c r="E147" s="2" t="s">
        <v>13</v>
      </c>
      <c r="F147" s="4" t="s">
        <v>17</v>
      </c>
      <c r="J147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48" spans="1:10" x14ac:dyDescent="0.25">
      <c r="A148" s="1" t="s">
        <v>300</v>
      </c>
      <c r="B148" s="1" t="s">
        <v>313</v>
      </c>
      <c r="C148" s="1" t="s">
        <v>314</v>
      </c>
      <c r="D148">
        <v>130011</v>
      </c>
      <c r="E148" s="2" t="s">
        <v>13</v>
      </c>
      <c r="F148" s="4" t="s">
        <v>17</v>
      </c>
      <c r="J148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49" spans="1:10" x14ac:dyDescent="0.25">
      <c r="A149" s="1" t="s">
        <v>300</v>
      </c>
      <c r="B149" s="1" t="s">
        <v>315</v>
      </c>
      <c r="C149" s="1" t="s">
        <v>316</v>
      </c>
      <c r="D149">
        <v>130010</v>
      </c>
      <c r="E149" s="2" t="s">
        <v>13</v>
      </c>
      <c r="F149" s="4" t="s">
        <v>17</v>
      </c>
      <c r="J149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50" spans="1:10" x14ac:dyDescent="0.25">
      <c r="A150" s="1" t="s">
        <v>300</v>
      </c>
      <c r="B150" s="1" t="s">
        <v>317</v>
      </c>
      <c r="C150" s="1" t="s">
        <v>318</v>
      </c>
      <c r="D150">
        <v>130009</v>
      </c>
      <c r="E150" s="2" t="s">
        <v>13</v>
      </c>
      <c r="F150" s="4" t="s">
        <v>17</v>
      </c>
      <c r="J150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51" spans="1:10" x14ac:dyDescent="0.25">
      <c r="A151" s="1" t="s">
        <v>300</v>
      </c>
      <c r="B151" s="1" t="s">
        <v>319</v>
      </c>
      <c r="C151" s="1" t="s">
        <v>320</v>
      </c>
      <c r="D151">
        <v>130004</v>
      </c>
      <c r="E151" s="2" t="s">
        <v>13</v>
      </c>
      <c r="F151" s="4" t="s">
        <v>17</v>
      </c>
      <c r="J151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52" spans="1:10" x14ac:dyDescent="0.25">
      <c r="A152" s="1" t="s">
        <v>300</v>
      </c>
      <c r="B152" s="1" t="s">
        <v>321</v>
      </c>
      <c r="C152" s="1" t="s">
        <v>322</v>
      </c>
      <c r="D152">
        <v>130006</v>
      </c>
      <c r="E152" s="2" t="s">
        <v>13</v>
      </c>
      <c r="F152" s="4" t="s">
        <v>17</v>
      </c>
      <c r="J152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53" spans="1:10" x14ac:dyDescent="0.25">
      <c r="A153" s="1" t="s">
        <v>300</v>
      </c>
      <c r="B153" s="1" t="s">
        <v>323</v>
      </c>
      <c r="C153" s="1" t="s">
        <v>324</v>
      </c>
      <c r="D153">
        <v>130002</v>
      </c>
      <c r="E153" s="2" t="s">
        <v>13</v>
      </c>
      <c r="F153" s="4" t="s">
        <v>17</v>
      </c>
      <c r="J153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54" spans="1:10" x14ac:dyDescent="0.25">
      <c r="A154" s="1" t="s">
        <v>300</v>
      </c>
      <c r="B154" s="1" t="s">
        <v>325</v>
      </c>
      <c r="C154" s="1" t="s">
        <v>326</v>
      </c>
      <c r="D154">
        <v>130014</v>
      </c>
      <c r="E154" s="2" t="s">
        <v>13</v>
      </c>
      <c r="F154" s="4" t="s">
        <v>17</v>
      </c>
      <c r="J154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55" spans="1:10" x14ac:dyDescent="0.25">
      <c r="A155" s="1" t="s">
        <v>300</v>
      </c>
      <c r="B155" s="1" t="s">
        <v>327</v>
      </c>
      <c r="C155" s="1" t="s">
        <v>328</v>
      </c>
      <c r="D155">
        <v>130015</v>
      </c>
      <c r="E155" s="2" t="s">
        <v>13</v>
      </c>
      <c r="F155" s="4" t="s">
        <v>17</v>
      </c>
      <c r="J155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56" spans="1:10" x14ac:dyDescent="0.25">
      <c r="A156" s="1" t="s">
        <v>300</v>
      </c>
      <c r="B156" s="1" t="s">
        <v>329</v>
      </c>
      <c r="C156" s="1" t="s">
        <v>330</v>
      </c>
      <c r="D156">
        <v>130016</v>
      </c>
      <c r="E156" s="2" t="s">
        <v>13</v>
      </c>
      <c r="F156" s="4" t="s">
        <v>17</v>
      </c>
      <c r="J156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57" spans="1:10" x14ac:dyDescent="0.25">
      <c r="A157" s="1" t="s">
        <v>300</v>
      </c>
      <c r="B157" s="1" t="s">
        <v>331</v>
      </c>
      <c r="C157" s="1" t="s">
        <v>332</v>
      </c>
      <c r="D157">
        <v>130017</v>
      </c>
      <c r="E157" s="2" t="s">
        <v>13</v>
      </c>
      <c r="F157" s="4" t="s">
        <v>17</v>
      </c>
      <c r="J157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58" spans="1:10" x14ac:dyDescent="0.25">
      <c r="A158" s="1" t="s">
        <v>333</v>
      </c>
      <c r="B158" s="1" t="s">
        <v>334</v>
      </c>
      <c r="C158" s="1" t="s">
        <v>335</v>
      </c>
      <c r="D158">
        <v>140001</v>
      </c>
      <c r="E158" s="2" t="s">
        <v>13</v>
      </c>
      <c r="F158" s="4" t="s">
        <v>17</v>
      </c>
      <c r="J158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59" spans="1:10" x14ac:dyDescent="0.25">
      <c r="A159" s="1" t="s">
        <v>333</v>
      </c>
      <c r="B159" s="1" t="s">
        <v>336</v>
      </c>
      <c r="C159" s="1" t="s">
        <v>337</v>
      </c>
      <c r="D159">
        <v>140003</v>
      </c>
      <c r="E159" s="2" t="s">
        <v>13</v>
      </c>
      <c r="F159" s="4" t="s">
        <v>17</v>
      </c>
      <c r="J159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60" spans="1:10" x14ac:dyDescent="0.25">
      <c r="A160" s="1" t="s">
        <v>333</v>
      </c>
      <c r="B160" s="1" t="s">
        <v>338</v>
      </c>
      <c r="C160" s="1" t="s">
        <v>339</v>
      </c>
      <c r="D160">
        <v>140002</v>
      </c>
      <c r="E160" s="2" t="s">
        <v>13</v>
      </c>
      <c r="F160" s="4" t="s">
        <v>17</v>
      </c>
      <c r="J160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61" spans="1:10" ht="25.5" x14ac:dyDescent="0.25">
      <c r="A161" s="1" t="s">
        <v>333</v>
      </c>
      <c r="B161" s="1" t="s">
        <v>340</v>
      </c>
      <c r="C161" s="1" t="s">
        <v>341</v>
      </c>
      <c r="D161">
        <v>140000</v>
      </c>
      <c r="E161" s="2" t="s">
        <v>91</v>
      </c>
      <c r="F161" s="4">
        <v>1</v>
      </c>
      <c r="J161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62" spans="1:10" x14ac:dyDescent="0.25">
      <c r="A162" s="1" t="s">
        <v>342</v>
      </c>
      <c r="B162" s="1" t="s">
        <v>343</v>
      </c>
      <c r="C162" s="1" t="s">
        <v>344</v>
      </c>
      <c r="D162">
        <v>160001</v>
      </c>
      <c r="E162" s="2" t="s">
        <v>33</v>
      </c>
      <c r="F162" s="4" t="s">
        <v>17</v>
      </c>
      <c r="J162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63" spans="1:10" x14ac:dyDescent="0.25">
      <c r="A163" s="1" t="s">
        <v>342</v>
      </c>
      <c r="B163" s="1" t="s">
        <v>343</v>
      </c>
      <c r="C163" s="1" t="s">
        <v>345</v>
      </c>
      <c r="D163">
        <v>160000</v>
      </c>
      <c r="E163" s="2" t="s">
        <v>16</v>
      </c>
      <c r="F163" s="4">
        <v>1</v>
      </c>
      <c r="J163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64" spans="1:10" ht="25.5" x14ac:dyDescent="0.25">
      <c r="A164" s="1" t="s">
        <v>342</v>
      </c>
      <c r="B164" s="1" t="s">
        <v>346</v>
      </c>
      <c r="C164" s="1" t="s">
        <v>347</v>
      </c>
      <c r="D164">
        <v>160002</v>
      </c>
      <c r="E164" s="2" t="s">
        <v>13</v>
      </c>
      <c r="F164" s="4" t="s">
        <v>17</v>
      </c>
      <c r="J164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65" spans="1:10" x14ac:dyDescent="0.25">
      <c r="A165" s="1" t="s">
        <v>342</v>
      </c>
      <c r="B165" s="1" t="s">
        <v>348</v>
      </c>
      <c r="C165" s="1" t="s">
        <v>349</v>
      </c>
      <c r="D165">
        <v>160007</v>
      </c>
      <c r="E165" s="2" t="s">
        <v>13</v>
      </c>
      <c r="F165" s="4" t="s">
        <v>17</v>
      </c>
      <c r="J165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66" spans="1:10" ht="25.5" x14ac:dyDescent="0.25">
      <c r="A166" s="1" t="s">
        <v>342</v>
      </c>
      <c r="B166" s="1" t="s">
        <v>350</v>
      </c>
      <c r="C166" s="1" t="s">
        <v>351</v>
      </c>
      <c r="D166">
        <v>160005</v>
      </c>
      <c r="E166" s="2" t="s">
        <v>13</v>
      </c>
      <c r="F166" s="4" t="s">
        <v>17</v>
      </c>
      <c r="J166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67" spans="1:10" x14ac:dyDescent="0.25">
      <c r="A167" s="1" t="s">
        <v>342</v>
      </c>
      <c r="B167" s="1" t="s">
        <v>352</v>
      </c>
      <c r="C167" s="1" t="s">
        <v>353</v>
      </c>
      <c r="D167">
        <v>160006</v>
      </c>
      <c r="E167" s="2" t="s">
        <v>13</v>
      </c>
      <c r="F167" s="4" t="s">
        <v>17</v>
      </c>
      <c r="J167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68" spans="1:10" x14ac:dyDescent="0.25">
      <c r="A168" s="1" t="s">
        <v>342</v>
      </c>
      <c r="B168" s="1" t="s">
        <v>354</v>
      </c>
      <c r="C168" s="1" t="s">
        <v>355</v>
      </c>
      <c r="D168">
        <v>160004</v>
      </c>
      <c r="E168" s="2" t="s">
        <v>13</v>
      </c>
      <c r="F168" s="4" t="s">
        <v>17</v>
      </c>
      <c r="J168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69" spans="1:10" ht="25.5" x14ac:dyDescent="0.25">
      <c r="A169" s="1" t="s">
        <v>342</v>
      </c>
      <c r="B169" s="1" t="s">
        <v>356</v>
      </c>
      <c r="C169" s="1" t="s">
        <v>357</v>
      </c>
      <c r="D169">
        <v>160003</v>
      </c>
      <c r="E169" s="2" t="s">
        <v>13</v>
      </c>
      <c r="F169" s="4" t="s">
        <v>17</v>
      </c>
      <c r="J169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70" spans="1:10" x14ac:dyDescent="0.25">
      <c r="A170" s="1" t="s">
        <v>342</v>
      </c>
      <c r="B170" s="1" t="s">
        <v>358</v>
      </c>
      <c r="C170" s="1" t="s">
        <v>359</v>
      </c>
      <c r="D170">
        <v>160008</v>
      </c>
      <c r="E170" s="2" t="s">
        <v>13</v>
      </c>
      <c r="F170" s="4" t="s">
        <v>17</v>
      </c>
      <c r="J170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71" spans="1:10" x14ac:dyDescent="0.25">
      <c r="A171" s="1" t="s">
        <v>360</v>
      </c>
      <c r="B171" s="1" t="s">
        <v>361</v>
      </c>
      <c r="C171" s="1" t="s">
        <v>362</v>
      </c>
      <c r="D171">
        <v>170003</v>
      </c>
      <c r="E171" s="2" t="s">
        <v>33</v>
      </c>
      <c r="F171" s="4" t="s">
        <v>17</v>
      </c>
      <c r="J171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72" spans="1:10" x14ac:dyDescent="0.25">
      <c r="A172" s="1" t="s">
        <v>360</v>
      </c>
      <c r="B172" s="1" t="s">
        <v>361</v>
      </c>
      <c r="C172" s="1" t="s">
        <v>363</v>
      </c>
      <c r="D172">
        <v>170000</v>
      </c>
      <c r="E172" s="2" t="s">
        <v>16</v>
      </c>
      <c r="F172" s="4">
        <v>1</v>
      </c>
      <c r="J172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73" spans="1:10" x14ac:dyDescent="0.25">
      <c r="A173" s="1" t="s">
        <v>360</v>
      </c>
      <c r="B173" s="1" t="s">
        <v>361</v>
      </c>
      <c r="C173" s="1" t="s">
        <v>364</v>
      </c>
      <c r="D173">
        <v>170002</v>
      </c>
      <c r="E173" s="2" t="s">
        <v>33</v>
      </c>
      <c r="F173" s="4" t="s">
        <v>17</v>
      </c>
      <c r="J173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74" spans="1:10" x14ac:dyDescent="0.25">
      <c r="A174" s="1" t="s">
        <v>360</v>
      </c>
      <c r="B174" s="1" t="s">
        <v>361</v>
      </c>
      <c r="C174" s="1" t="s">
        <v>365</v>
      </c>
      <c r="D174">
        <v>170001</v>
      </c>
      <c r="E174" s="2" t="s">
        <v>33</v>
      </c>
      <c r="F174" s="4" t="s">
        <v>17</v>
      </c>
      <c r="J174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75" spans="1:10" x14ac:dyDescent="0.25">
      <c r="A175" s="1" t="s">
        <v>366</v>
      </c>
      <c r="B175" s="1" t="s">
        <v>367</v>
      </c>
      <c r="C175" s="1" t="s">
        <v>368</v>
      </c>
      <c r="D175">
        <v>180000</v>
      </c>
      <c r="E175" s="2" t="s">
        <v>91</v>
      </c>
      <c r="F175" s="4">
        <v>1</v>
      </c>
      <c r="J175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76" spans="1:10" ht="25.5" x14ac:dyDescent="0.25">
      <c r="A176" s="1" t="s">
        <v>366</v>
      </c>
      <c r="B176" s="1" t="s">
        <v>367</v>
      </c>
      <c r="C176" s="1" t="s">
        <v>369</v>
      </c>
      <c r="D176">
        <v>180005</v>
      </c>
      <c r="E176" s="2" t="s">
        <v>33</v>
      </c>
      <c r="F176" s="4" t="s">
        <v>17</v>
      </c>
      <c r="J176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77" spans="1:10" x14ac:dyDescent="0.25">
      <c r="A177" s="1" t="s">
        <v>366</v>
      </c>
      <c r="B177" s="1" t="s">
        <v>370</v>
      </c>
      <c r="C177" s="1" t="s">
        <v>371</v>
      </c>
      <c r="D177">
        <v>180003</v>
      </c>
      <c r="E177" s="2" t="s">
        <v>13</v>
      </c>
      <c r="F177" s="4" t="s">
        <v>17</v>
      </c>
      <c r="J177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78" spans="1:10" x14ac:dyDescent="0.25">
      <c r="A178" s="1" t="s">
        <v>366</v>
      </c>
      <c r="B178" s="1" t="s">
        <v>372</v>
      </c>
      <c r="C178" s="1" t="s">
        <v>373</v>
      </c>
      <c r="D178">
        <v>180001</v>
      </c>
      <c r="E178" s="2" t="s">
        <v>13</v>
      </c>
      <c r="F178" s="4" t="s">
        <v>17</v>
      </c>
      <c r="J178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79" spans="1:10" x14ac:dyDescent="0.25">
      <c r="A179" s="1" t="s">
        <v>366</v>
      </c>
      <c r="B179" s="1" t="s">
        <v>374</v>
      </c>
      <c r="C179" s="1" t="s">
        <v>375</v>
      </c>
      <c r="D179">
        <v>180002</v>
      </c>
      <c r="E179" s="2" t="s">
        <v>13</v>
      </c>
      <c r="F179" s="4" t="s">
        <v>17</v>
      </c>
      <c r="J179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80" spans="1:10" x14ac:dyDescent="0.25">
      <c r="A180" s="1" t="s">
        <v>376</v>
      </c>
      <c r="B180" s="1" t="s">
        <v>377</v>
      </c>
      <c r="C180" s="1" t="s">
        <v>378</v>
      </c>
      <c r="D180">
        <v>190000</v>
      </c>
      <c r="E180" s="2" t="s">
        <v>16</v>
      </c>
      <c r="F180" s="4">
        <v>1</v>
      </c>
      <c r="J180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81" spans="1:10" x14ac:dyDescent="0.25">
      <c r="A181" s="1" t="s">
        <v>376</v>
      </c>
      <c r="B181" s="1" t="s">
        <v>379</v>
      </c>
      <c r="C181" s="1" t="s">
        <v>380</v>
      </c>
      <c r="D181">
        <v>190006</v>
      </c>
      <c r="E181" s="2" t="s">
        <v>33</v>
      </c>
      <c r="F181" s="4" t="s">
        <v>17</v>
      </c>
      <c r="J181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82" spans="1:10" x14ac:dyDescent="0.25">
      <c r="A182" s="1" t="s">
        <v>376</v>
      </c>
      <c r="B182" s="1" t="s">
        <v>379</v>
      </c>
      <c r="C182" s="1" t="s">
        <v>381</v>
      </c>
      <c r="D182">
        <v>190003</v>
      </c>
      <c r="E182" s="2" t="s">
        <v>13</v>
      </c>
      <c r="F182" s="4" t="s">
        <v>17</v>
      </c>
      <c r="J182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83" spans="1:10" x14ac:dyDescent="0.25">
      <c r="A183" s="1" t="s">
        <v>376</v>
      </c>
      <c r="B183" s="1" t="s">
        <v>382</v>
      </c>
      <c r="C183" s="1" t="s">
        <v>383</v>
      </c>
      <c r="D183">
        <v>190002</v>
      </c>
      <c r="E183" s="2" t="s">
        <v>13</v>
      </c>
      <c r="F183" s="4" t="s">
        <v>17</v>
      </c>
      <c r="J183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84" spans="1:10" x14ac:dyDescent="0.25">
      <c r="A184" s="1" t="s">
        <v>376</v>
      </c>
      <c r="B184" s="1" t="s">
        <v>384</v>
      </c>
      <c r="C184" s="1" t="s">
        <v>385</v>
      </c>
      <c r="D184">
        <v>190001</v>
      </c>
      <c r="E184" s="2" t="s">
        <v>13</v>
      </c>
      <c r="F184" s="4" t="s">
        <v>17</v>
      </c>
      <c r="J184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85" spans="1:10" x14ac:dyDescent="0.25">
      <c r="A185" s="1" t="s">
        <v>386</v>
      </c>
      <c r="B185" s="1" t="s">
        <v>387</v>
      </c>
      <c r="C185" s="1" t="s">
        <v>388</v>
      </c>
      <c r="D185">
        <v>200004</v>
      </c>
      <c r="E185" s="2" t="s">
        <v>33</v>
      </c>
      <c r="F185" s="4" t="s">
        <v>17</v>
      </c>
      <c r="J185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86" spans="1:10" x14ac:dyDescent="0.25">
      <c r="A186" s="1" t="s">
        <v>386</v>
      </c>
      <c r="B186" s="1" t="s">
        <v>387</v>
      </c>
      <c r="C186" s="1" t="s">
        <v>389</v>
      </c>
      <c r="D186">
        <v>200003</v>
      </c>
      <c r="E186" s="2" t="s">
        <v>33</v>
      </c>
      <c r="F186" s="4" t="s">
        <v>17</v>
      </c>
      <c r="J186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87" spans="1:10" x14ac:dyDescent="0.25">
      <c r="A187" s="1" t="s">
        <v>386</v>
      </c>
      <c r="B187" s="1" t="s">
        <v>387</v>
      </c>
      <c r="C187" s="1" t="s">
        <v>390</v>
      </c>
      <c r="D187">
        <v>200000</v>
      </c>
      <c r="E187" s="2" t="s">
        <v>16</v>
      </c>
      <c r="F187" s="4">
        <v>1</v>
      </c>
      <c r="J187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88" spans="1:10" x14ac:dyDescent="0.25">
      <c r="A188" s="1" t="s">
        <v>386</v>
      </c>
      <c r="B188" s="1" t="s">
        <v>387</v>
      </c>
      <c r="C188" s="1" t="s">
        <v>391</v>
      </c>
      <c r="D188">
        <v>200001</v>
      </c>
      <c r="E188" s="2" t="s">
        <v>33</v>
      </c>
      <c r="F188" s="4" t="s">
        <v>17</v>
      </c>
      <c r="J188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89" spans="1:10" x14ac:dyDescent="0.25">
      <c r="A189" s="1" t="s">
        <v>386</v>
      </c>
      <c r="B189" s="1" t="s">
        <v>387</v>
      </c>
      <c r="C189" s="1" t="s">
        <v>392</v>
      </c>
      <c r="D189">
        <v>200002</v>
      </c>
      <c r="E189" s="2" t="s">
        <v>33</v>
      </c>
      <c r="F189" s="4" t="s">
        <v>17</v>
      </c>
      <c r="J189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90" spans="1:10" x14ac:dyDescent="0.25">
      <c r="A190" s="1" t="s">
        <v>386</v>
      </c>
      <c r="B190" s="1" t="s">
        <v>393</v>
      </c>
      <c r="C190" s="1" t="s">
        <v>394</v>
      </c>
      <c r="D190">
        <v>200010</v>
      </c>
      <c r="E190" s="2" t="s">
        <v>13</v>
      </c>
      <c r="F190" s="4" t="s">
        <v>17</v>
      </c>
      <c r="J190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91" spans="1:10" x14ac:dyDescent="0.25">
      <c r="A191" s="1" t="s">
        <v>386</v>
      </c>
      <c r="B191" s="1" t="s">
        <v>395</v>
      </c>
      <c r="C191" s="1" t="s">
        <v>396</v>
      </c>
      <c r="D191">
        <v>200007</v>
      </c>
      <c r="E191" s="2" t="s">
        <v>13</v>
      </c>
      <c r="F191" s="4" t="s">
        <v>17</v>
      </c>
      <c r="J191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92" spans="1:10" x14ac:dyDescent="0.25">
      <c r="A192" s="1" t="s">
        <v>386</v>
      </c>
      <c r="B192" s="1" t="s">
        <v>397</v>
      </c>
      <c r="C192" s="1" t="s">
        <v>398</v>
      </c>
      <c r="D192">
        <v>200009</v>
      </c>
      <c r="E192" s="2" t="s">
        <v>13</v>
      </c>
      <c r="F192" s="4" t="s">
        <v>17</v>
      </c>
      <c r="J192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93" spans="1:10" x14ac:dyDescent="0.25">
      <c r="A193" s="1" t="s">
        <v>386</v>
      </c>
      <c r="B193" s="1" t="s">
        <v>399</v>
      </c>
      <c r="C193" s="1" t="s">
        <v>400</v>
      </c>
      <c r="D193">
        <v>200011</v>
      </c>
      <c r="E193" s="2" t="s">
        <v>13</v>
      </c>
      <c r="F193" s="4" t="s">
        <v>17</v>
      </c>
      <c r="J193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94" spans="1:10" x14ac:dyDescent="0.25">
      <c r="A194" s="1" t="s">
        <v>386</v>
      </c>
      <c r="B194" s="1" t="s">
        <v>401</v>
      </c>
      <c r="C194" s="1" t="s">
        <v>402</v>
      </c>
      <c r="D194">
        <v>200008</v>
      </c>
      <c r="E194" s="2" t="s">
        <v>13</v>
      </c>
      <c r="F194" s="4" t="s">
        <v>17</v>
      </c>
      <c r="J194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95" spans="1:10" x14ac:dyDescent="0.25">
      <c r="A195" s="1" t="s">
        <v>386</v>
      </c>
      <c r="B195" s="1" t="s">
        <v>403</v>
      </c>
      <c r="C195" s="1" t="s">
        <v>404</v>
      </c>
      <c r="D195">
        <v>200005</v>
      </c>
      <c r="E195" s="2" t="s">
        <v>13</v>
      </c>
      <c r="F195" s="4" t="s">
        <v>17</v>
      </c>
      <c r="J195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96" spans="1:10" ht="25.5" x14ac:dyDescent="0.25">
      <c r="A196" s="1" t="s">
        <v>386</v>
      </c>
      <c r="B196" s="1" t="s">
        <v>405</v>
      </c>
      <c r="C196" s="1" t="s">
        <v>406</v>
      </c>
      <c r="D196">
        <v>200006</v>
      </c>
      <c r="E196" s="2" t="s">
        <v>13</v>
      </c>
      <c r="F196" s="4" t="s">
        <v>17</v>
      </c>
      <c r="J196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97" spans="1:10" x14ac:dyDescent="0.25">
      <c r="A197" s="1" t="s">
        <v>386</v>
      </c>
      <c r="B197" s="1" t="s">
        <v>407</v>
      </c>
      <c r="C197" s="1" t="s">
        <v>408</v>
      </c>
      <c r="D197">
        <v>200012</v>
      </c>
      <c r="E197" s="2" t="s">
        <v>13</v>
      </c>
      <c r="F197" s="4" t="s">
        <v>17</v>
      </c>
      <c r="J197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98" spans="1:10" x14ac:dyDescent="0.25">
      <c r="A198" s="1" t="s">
        <v>409</v>
      </c>
      <c r="B198" s="1" t="s">
        <v>410</v>
      </c>
      <c r="C198" s="1" t="s">
        <v>411</v>
      </c>
      <c r="D198">
        <v>210000</v>
      </c>
      <c r="E198" s="2" t="s">
        <v>16</v>
      </c>
      <c r="F198" s="4">
        <v>1</v>
      </c>
      <c r="J198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199" spans="1:10" x14ac:dyDescent="0.25">
      <c r="A199" s="1" t="s">
        <v>409</v>
      </c>
      <c r="B199" s="1" t="s">
        <v>412</v>
      </c>
      <c r="C199" s="1" t="s">
        <v>413</v>
      </c>
      <c r="D199">
        <v>210011</v>
      </c>
      <c r="E199" s="2" t="s">
        <v>13</v>
      </c>
      <c r="F199" s="4" t="s">
        <v>17</v>
      </c>
      <c r="J199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00" spans="1:10" x14ac:dyDescent="0.25">
      <c r="A200" s="1" t="s">
        <v>409</v>
      </c>
      <c r="B200" s="1" t="s">
        <v>414</v>
      </c>
      <c r="C200" s="1" t="s">
        <v>415</v>
      </c>
      <c r="D200">
        <v>210010</v>
      </c>
      <c r="E200" s="2" t="s">
        <v>13</v>
      </c>
      <c r="F200" s="4" t="s">
        <v>17</v>
      </c>
      <c r="J200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01" spans="1:10" x14ac:dyDescent="0.25">
      <c r="A201" s="1" t="s">
        <v>409</v>
      </c>
      <c r="B201" s="1" t="s">
        <v>416</v>
      </c>
      <c r="C201" s="1" t="s">
        <v>417</v>
      </c>
      <c r="D201">
        <v>210002</v>
      </c>
      <c r="E201" s="2" t="s">
        <v>13</v>
      </c>
      <c r="F201" s="4" t="s">
        <v>17</v>
      </c>
      <c r="J201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02" spans="1:10" x14ac:dyDescent="0.25">
      <c r="A202" s="1" t="s">
        <v>409</v>
      </c>
      <c r="B202" s="1" t="s">
        <v>418</v>
      </c>
      <c r="C202" s="1" t="s">
        <v>419</v>
      </c>
      <c r="D202">
        <v>210006</v>
      </c>
      <c r="E202" s="2" t="s">
        <v>13</v>
      </c>
      <c r="F202" s="4" t="s">
        <v>17</v>
      </c>
      <c r="J202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03" spans="1:10" x14ac:dyDescent="0.25">
      <c r="A203" s="1" t="s">
        <v>409</v>
      </c>
      <c r="B203" s="1" t="s">
        <v>420</v>
      </c>
      <c r="C203" s="1" t="s">
        <v>421</v>
      </c>
      <c r="D203">
        <v>210007</v>
      </c>
      <c r="E203" s="2" t="s">
        <v>13</v>
      </c>
      <c r="F203" s="4" t="s">
        <v>17</v>
      </c>
      <c r="J203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04" spans="1:10" x14ac:dyDescent="0.25">
      <c r="A204" s="1" t="s">
        <v>409</v>
      </c>
      <c r="B204" s="1" t="s">
        <v>422</v>
      </c>
      <c r="C204" s="1" t="s">
        <v>423</v>
      </c>
      <c r="D204">
        <v>210004</v>
      </c>
      <c r="E204" s="2" t="s">
        <v>13</v>
      </c>
      <c r="F204" s="4" t="s">
        <v>17</v>
      </c>
      <c r="J204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05" spans="1:10" x14ac:dyDescent="0.25">
      <c r="A205" s="1" t="s">
        <v>409</v>
      </c>
      <c r="B205" s="1" t="s">
        <v>424</v>
      </c>
      <c r="C205" s="1" t="s">
        <v>425</v>
      </c>
      <c r="D205">
        <v>210005</v>
      </c>
      <c r="E205" s="2" t="s">
        <v>13</v>
      </c>
      <c r="F205" s="4" t="s">
        <v>17</v>
      </c>
      <c r="J205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06" spans="1:10" x14ac:dyDescent="0.25">
      <c r="A206" s="1" t="s">
        <v>409</v>
      </c>
      <c r="B206" s="1" t="s">
        <v>426</v>
      </c>
      <c r="C206" s="1" t="s">
        <v>427</v>
      </c>
      <c r="D206">
        <v>210013</v>
      </c>
      <c r="E206" s="2" t="s">
        <v>13</v>
      </c>
      <c r="F206" s="4" t="s">
        <v>17</v>
      </c>
      <c r="J206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07" spans="1:10" x14ac:dyDescent="0.25">
      <c r="A207" s="1" t="s">
        <v>409</v>
      </c>
      <c r="B207" s="1" t="s">
        <v>428</v>
      </c>
      <c r="C207" s="1" t="s">
        <v>429</v>
      </c>
      <c r="D207">
        <v>210003</v>
      </c>
      <c r="E207" s="2" t="s">
        <v>13</v>
      </c>
      <c r="F207" s="4" t="s">
        <v>17</v>
      </c>
      <c r="J207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08" spans="1:10" x14ac:dyDescent="0.25">
      <c r="A208" s="1" t="s">
        <v>409</v>
      </c>
      <c r="B208" s="1" t="s">
        <v>430</v>
      </c>
      <c r="C208" s="1" t="s">
        <v>431</v>
      </c>
      <c r="D208">
        <v>210012</v>
      </c>
      <c r="E208" s="2" t="s">
        <v>13</v>
      </c>
      <c r="F208" s="4" t="s">
        <v>17</v>
      </c>
      <c r="J208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09" spans="1:10" x14ac:dyDescent="0.25">
      <c r="A209" s="1" t="s">
        <v>409</v>
      </c>
      <c r="B209" s="1" t="s">
        <v>432</v>
      </c>
      <c r="C209" s="1" t="s">
        <v>433</v>
      </c>
      <c r="D209">
        <v>210001</v>
      </c>
      <c r="E209" s="2" t="s">
        <v>13</v>
      </c>
      <c r="F209" s="4" t="s">
        <v>17</v>
      </c>
      <c r="J209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10" spans="1:10" x14ac:dyDescent="0.25">
      <c r="A210" s="1" t="s">
        <v>409</v>
      </c>
      <c r="B210" s="1" t="s">
        <v>434</v>
      </c>
      <c r="C210" s="1" t="s">
        <v>435</v>
      </c>
      <c r="D210">
        <v>210009</v>
      </c>
      <c r="E210" s="2" t="s">
        <v>13</v>
      </c>
      <c r="F210" s="4" t="s">
        <v>17</v>
      </c>
      <c r="J210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11" spans="1:10" x14ac:dyDescent="0.25">
      <c r="A211" s="1" t="s">
        <v>409</v>
      </c>
      <c r="B211" s="1" t="s">
        <v>436</v>
      </c>
      <c r="C211" s="1" t="s">
        <v>437</v>
      </c>
      <c r="D211">
        <v>210008</v>
      </c>
      <c r="E211" s="2" t="s">
        <v>13</v>
      </c>
      <c r="F211" s="4" t="s">
        <v>17</v>
      </c>
      <c r="J211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12" spans="1:10" x14ac:dyDescent="0.25">
      <c r="A212" s="1" t="s">
        <v>409</v>
      </c>
      <c r="B212" s="1" t="s">
        <v>438</v>
      </c>
      <c r="C212" s="1" t="s">
        <v>439</v>
      </c>
      <c r="D212">
        <v>210014</v>
      </c>
      <c r="E212" s="2" t="s">
        <v>13</v>
      </c>
      <c r="F212" s="4" t="s">
        <v>17</v>
      </c>
      <c r="J212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13" spans="1:10" x14ac:dyDescent="0.25">
      <c r="A213" s="1" t="s">
        <v>440</v>
      </c>
      <c r="B213" s="1" t="s">
        <v>441</v>
      </c>
      <c r="C213" s="1" t="s">
        <v>442</v>
      </c>
      <c r="D213">
        <v>220001</v>
      </c>
      <c r="E213" s="2" t="s">
        <v>33</v>
      </c>
      <c r="F213" s="4" t="s">
        <v>17</v>
      </c>
      <c r="J213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14" spans="1:10" x14ac:dyDescent="0.25">
      <c r="A214" s="1" t="s">
        <v>440</v>
      </c>
      <c r="B214" s="1" t="s">
        <v>441</v>
      </c>
      <c r="C214" s="1" t="s">
        <v>443</v>
      </c>
      <c r="D214">
        <v>220000</v>
      </c>
      <c r="E214" s="2" t="s">
        <v>16</v>
      </c>
      <c r="F214" s="4">
        <v>1</v>
      </c>
      <c r="J214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15" spans="1:10" x14ac:dyDescent="0.25">
      <c r="A215" s="1" t="s">
        <v>440</v>
      </c>
      <c r="B215" s="1" t="s">
        <v>444</v>
      </c>
      <c r="C215" s="1" t="s">
        <v>445</v>
      </c>
      <c r="D215">
        <v>220005</v>
      </c>
      <c r="E215" s="2" t="s">
        <v>13</v>
      </c>
      <c r="F215" s="4" t="s">
        <v>17</v>
      </c>
      <c r="J215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16" spans="1:10" x14ac:dyDescent="0.25">
      <c r="A216" s="1" t="s">
        <v>440</v>
      </c>
      <c r="B216" s="1" t="s">
        <v>444</v>
      </c>
      <c r="C216" s="1" t="s">
        <v>446</v>
      </c>
      <c r="D216">
        <v>220009</v>
      </c>
      <c r="E216" s="2" t="s">
        <v>33</v>
      </c>
      <c r="F216" s="4" t="s">
        <v>17</v>
      </c>
      <c r="J216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17" spans="1:10" x14ac:dyDescent="0.25">
      <c r="A217" s="1" t="s">
        <v>440</v>
      </c>
      <c r="B217" s="1" t="s">
        <v>444</v>
      </c>
      <c r="C217" s="1" t="s">
        <v>447</v>
      </c>
      <c r="D217">
        <v>220007</v>
      </c>
      <c r="E217" s="2" t="s">
        <v>33</v>
      </c>
      <c r="F217" s="4" t="s">
        <v>17</v>
      </c>
      <c r="J217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18" spans="1:10" x14ac:dyDescent="0.25">
      <c r="A218" s="1" t="s">
        <v>440</v>
      </c>
      <c r="B218" s="1" t="s">
        <v>448</v>
      </c>
      <c r="C218" s="1" t="s">
        <v>449</v>
      </c>
      <c r="D218">
        <v>220003</v>
      </c>
      <c r="E218" s="2" t="s">
        <v>33</v>
      </c>
      <c r="F218" s="4" t="s">
        <v>17</v>
      </c>
      <c r="J218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19" spans="1:10" x14ac:dyDescent="0.25">
      <c r="A219" s="1" t="s">
        <v>440</v>
      </c>
      <c r="B219" s="1" t="s">
        <v>448</v>
      </c>
      <c r="C219" s="1" t="s">
        <v>450</v>
      </c>
      <c r="D219">
        <v>220006</v>
      </c>
      <c r="E219" s="2" t="s">
        <v>13</v>
      </c>
      <c r="F219" s="4" t="s">
        <v>17</v>
      </c>
      <c r="J219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20" spans="1:10" x14ac:dyDescent="0.25">
      <c r="A220" s="1" t="s">
        <v>440</v>
      </c>
      <c r="B220" s="1" t="s">
        <v>451</v>
      </c>
      <c r="C220" s="1" t="s">
        <v>452</v>
      </c>
      <c r="D220">
        <v>220010</v>
      </c>
      <c r="E220" s="2" t="s">
        <v>13</v>
      </c>
      <c r="F220" s="4" t="s">
        <v>17</v>
      </c>
      <c r="J220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21" spans="1:10" x14ac:dyDescent="0.25">
      <c r="A221" s="1" t="s">
        <v>440</v>
      </c>
      <c r="B221" s="1" t="s">
        <v>453</v>
      </c>
      <c r="C221" s="1" t="s">
        <v>454</v>
      </c>
      <c r="D221">
        <v>220004</v>
      </c>
      <c r="E221" s="2" t="s">
        <v>13</v>
      </c>
      <c r="F221" s="4" t="s">
        <v>17</v>
      </c>
      <c r="J221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22" spans="1:10" x14ac:dyDescent="0.25">
      <c r="A222" s="1" t="s">
        <v>440</v>
      </c>
      <c r="B222" s="1" t="s">
        <v>455</v>
      </c>
      <c r="C222" s="1" t="s">
        <v>456</v>
      </c>
      <c r="D222">
        <v>220008</v>
      </c>
      <c r="E222" s="2" t="s">
        <v>13</v>
      </c>
      <c r="F222" s="4" t="s">
        <v>17</v>
      </c>
      <c r="J222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23" spans="1:10" x14ac:dyDescent="0.25">
      <c r="A223" s="1" t="s">
        <v>440</v>
      </c>
      <c r="B223" s="1" t="s">
        <v>457</v>
      </c>
      <c r="C223" s="1" t="s">
        <v>458</v>
      </c>
      <c r="D223">
        <v>220002</v>
      </c>
      <c r="E223" s="2" t="s">
        <v>13</v>
      </c>
      <c r="F223" s="4" t="s">
        <v>17</v>
      </c>
      <c r="J223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24" spans="1:10" x14ac:dyDescent="0.25">
      <c r="A224" s="1" t="s">
        <v>459</v>
      </c>
      <c r="B224" s="1" t="s">
        <v>460</v>
      </c>
      <c r="C224" s="1" t="s">
        <v>461</v>
      </c>
      <c r="D224">
        <v>230003</v>
      </c>
      <c r="E224" s="2" t="s">
        <v>33</v>
      </c>
      <c r="F224" s="4" t="s">
        <v>17</v>
      </c>
      <c r="J224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25" spans="1:10" x14ac:dyDescent="0.25">
      <c r="A225" s="1" t="s">
        <v>459</v>
      </c>
      <c r="B225" s="1" t="s">
        <v>460</v>
      </c>
      <c r="C225" s="1" t="s">
        <v>462</v>
      </c>
      <c r="D225">
        <v>230002</v>
      </c>
      <c r="E225" s="2" t="s">
        <v>33</v>
      </c>
      <c r="F225" s="4" t="s">
        <v>17</v>
      </c>
      <c r="J225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26" spans="1:10" x14ac:dyDescent="0.25">
      <c r="A226" s="1" t="s">
        <v>459</v>
      </c>
      <c r="B226" s="1" t="s">
        <v>460</v>
      </c>
      <c r="C226" s="1" t="s">
        <v>463</v>
      </c>
      <c r="D226">
        <v>230004</v>
      </c>
      <c r="E226" s="2" t="s">
        <v>33</v>
      </c>
      <c r="F226" s="4" t="s">
        <v>17</v>
      </c>
      <c r="J226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27" spans="1:10" x14ac:dyDescent="0.25">
      <c r="A227" s="1" t="s">
        <v>459</v>
      </c>
      <c r="B227" s="1" t="s">
        <v>460</v>
      </c>
      <c r="C227" s="1" t="s">
        <v>464</v>
      </c>
      <c r="D227">
        <v>230000</v>
      </c>
      <c r="E227" s="2" t="s">
        <v>16</v>
      </c>
      <c r="F227" s="4">
        <v>1</v>
      </c>
      <c r="J227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28" spans="1:10" x14ac:dyDescent="0.25">
      <c r="A228" s="1" t="s">
        <v>459</v>
      </c>
      <c r="B228" s="1" t="s">
        <v>465</v>
      </c>
      <c r="C228" s="1" t="s">
        <v>466</v>
      </c>
      <c r="D228">
        <v>230001</v>
      </c>
      <c r="E228" s="2" t="s">
        <v>13</v>
      </c>
      <c r="F228" s="4" t="s">
        <v>17</v>
      </c>
      <c r="J228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29" spans="1:10" x14ac:dyDescent="0.25">
      <c r="A229" s="1" t="s">
        <v>467</v>
      </c>
      <c r="B229" s="1" t="s">
        <v>468</v>
      </c>
      <c r="C229" s="1" t="s">
        <v>469</v>
      </c>
      <c r="D229">
        <v>240000</v>
      </c>
      <c r="E229" s="2" t="s">
        <v>16</v>
      </c>
      <c r="F229" s="4">
        <v>1</v>
      </c>
      <c r="J229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30" spans="1:10" x14ac:dyDescent="0.25">
      <c r="A230" s="1" t="s">
        <v>467</v>
      </c>
      <c r="B230" s="1" t="s">
        <v>470</v>
      </c>
      <c r="C230" s="1" t="s">
        <v>471</v>
      </c>
      <c r="D230">
        <v>240001</v>
      </c>
      <c r="E230" s="2" t="s">
        <v>13</v>
      </c>
      <c r="F230" s="4" t="s">
        <v>17</v>
      </c>
      <c r="J230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31" spans="1:10" ht="25.5" x14ac:dyDescent="0.25">
      <c r="A231" s="1" t="s">
        <v>467</v>
      </c>
      <c r="B231" s="1" t="s">
        <v>472</v>
      </c>
      <c r="C231" s="1" t="s">
        <v>473</v>
      </c>
      <c r="D231">
        <v>240002</v>
      </c>
      <c r="E231" s="2" t="s">
        <v>13</v>
      </c>
      <c r="F231" s="4" t="s">
        <v>17</v>
      </c>
      <c r="J231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32" spans="1:10" x14ac:dyDescent="0.25">
      <c r="A232" s="1" t="s">
        <v>467</v>
      </c>
      <c r="B232" s="1" t="s">
        <v>474</v>
      </c>
      <c r="C232" s="1" t="s">
        <v>475</v>
      </c>
      <c r="D232">
        <v>240003</v>
      </c>
      <c r="E232" s="2" t="s">
        <v>13</v>
      </c>
      <c r="F232" s="4" t="s">
        <v>17</v>
      </c>
      <c r="J232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33" spans="1:10" x14ac:dyDescent="0.25">
      <c r="A233" s="1" t="s">
        <v>476</v>
      </c>
      <c r="B233" s="1" t="s">
        <v>477</v>
      </c>
      <c r="C233" s="1" t="s">
        <v>478</v>
      </c>
      <c r="D233">
        <v>250000</v>
      </c>
      <c r="E233" s="2" t="s">
        <v>16</v>
      </c>
      <c r="F233" s="4">
        <v>1</v>
      </c>
      <c r="J233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34" spans="1:10" x14ac:dyDescent="0.25">
      <c r="A234" s="1" t="s">
        <v>476</v>
      </c>
      <c r="B234" s="1" t="s">
        <v>479</v>
      </c>
      <c r="C234" s="1" t="s">
        <v>480</v>
      </c>
      <c r="D234">
        <v>250004</v>
      </c>
      <c r="E234" s="2" t="s">
        <v>13</v>
      </c>
      <c r="F234" s="4" t="s">
        <v>17</v>
      </c>
      <c r="J234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35" spans="1:10" x14ac:dyDescent="0.25">
      <c r="A235" s="1" t="s">
        <v>476</v>
      </c>
      <c r="B235" s="1" t="s">
        <v>481</v>
      </c>
      <c r="C235" s="1" t="s">
        <v>482</v>
      </c>
      <c r="D235">
        <v>250002</v>
      </c>
      <c r="E235" s="2" t="s">
        <v>13</v>
      </c>
      <c r="F235" s="4" t="s">
        <v>17</v>
      </c>
      <c r="J235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36" spans="1:10" x14ac:dyDescent="0.25">
      <c r="A236" s="1" t="s">
        <v>476</v>
      </c>
      <c r="B236" s="1" t="s">
        <v>483</v>
      </c>
      <c r="C236" s="1" t="s">
        <v>484</v>
      </c>
      <c r="D236">
        <v>250001</v>
      </c>
      <c r="E236" s="2" t="s">
        <v>13</v>
      </c>
      <c r="F236" s="4" t="s">
        <v>17</v>
      </c>
      <c r="J236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37" spans="1:10" x14ac:dyDescent="0.25">
      <c r="A237" s="1" t="s">
        <v>476</v>
      </c>
      <c r="B237" s="1" t="s">
        <v>485</v>
      </c>
      <c r="C237" s="1" t="s">
        <v>486</v>
      </c>
      <c r="D237">
        <v>250003</v>
      </c>
      <c r="E237" s="2" t="s">
        <v>13</v>
      </c>
      <c r="F237" s="4" t="s">
        <v>17</v>
      </c>
      <c r="J237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38" spans="1:10" x14ac:dyDescent="0.25">
      <c r="A238" s="1" t="s">
        <v>487</v>
      </c>
      <c r="B238" s="1" t="s">
        <v>488</v>
      </c>
      <c r="C238" s="1" t="s">
        <v>489</v>
      </c>
      <c r="D238">
        <v>150200</v>
      </c>
      <c r="E238" s="2" t="s">
        <v>16</v>
      </c>
      <c r="F238" s="4">
        <v>1</v>
      </c>
      <c r="J238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39" spans="1:10" x14ac:dyDescent="0.25">
      <c r="A239" s="1" t="s">
        <v>487</v>
      </c>
      <c r="B239" s="1" t="s">
        <v>490</v>
      </c>
      <c r="C239" s="1" t="s">
        <v>491</v>
      </c>
      <c r="D239">
        <v>150201</v>
      </c>
      <c r="E239" s="2" t="s">
        <v>13</v>
      </c>
      <c r="F239" s="4" t="s">
        <v>17</v>
      </c>
      <c r="J239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40" spans="1:10" x14ac:dyDescent="0.25">
      <c r="A240" s="1" t="s">
        <v>487</v>
      </c>
      <c r="B240" s="1" t="s">
        <v>492</v>
      </c>
      <c r="C240" s="1" t="s">
        <v>493</v>
      </c>
      <c r="D240">
        <v>150202</v>
      </c>
      <c r="E240" s="2" t="s">
        <v>13</v>
      </c>
      <c r="F240" s="4" t="s">
        <v>17</v>
      </c>
      <c r="J240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41" spans="1:10" x14ac:dyDescent="0.25">
      <c r="A241" s="1" t="s">
        <v>487</v>
      </c>
      <c r="B241" s="1" t="s">
        <v>494</v>
      </c>
      <c r="C241" s="1" t="s">
        <v>495</v>
      </c>
      <c r="D241">
        <v>150203</v>
      </c>
      <c r="E241" s="2" t="s">
        <v>13</v>
      </c>
      <c r="F241" s="4" t="s">
        <v>17</v>
      </c>
      <c r="J241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42" spans="1:10" x14ac:dyDescent="0.25">
      <c r="A242" s="1" t="s">
        <v>487</v>
      </c>
      <c r="B242" s="1" t="s">
        <v>496</v>
      </c>
      <c r="C242" s="1" t="s">
        <v>497</v>
      </c>
      <c r="D242">
        <v>150204</v>
      </c>
      <c r="E242" s="2" t="s">
        <v>13</v>
      </c>
      <c r="F242" s="4" t="s">
        <v>17</v>
      </c>
      <c r="J242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43" spans="1:10" x14ac:dyDescent="0.25">
      <c r="A243" s="1" t="s">
        <v>487</v>
      </c>
      <c r="B243" s="1" t="s">
        <v>498</v>
      </c>
      <c r="C243" s="1" t="s">
        <v>499</v>
      </c>
      <c r="D243">
        <v>150205</v>
      </c>
      <c r="E243" s="2" t="s">
        <v>13</v>
      </c>
      <c r="F243" s="4" t="s">
        <v>17</v>
      </c>
      <c r="J243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44" spans="1:10" x14ac:dyDescent="0.25">
      <c r="A244" s="1" t="s">
        <v>487</v>
      </c>
      <c r="B244" s="1" t="s">
        <v>500</v>
      </c>
      <c r="C244" s="1" t="s">
        <v>501</v>
      </c>
      <c r="D244">
        <v>150206</v>
      </c>
      <c r="E244" s="2" t="s">
        <v>13</v>
      </c>
      <c r="F244" s="4" t="s">
        <v>17</v>
      </c>
      <c r="J244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45" spans="1:10" x14ac:dyDescent="0.25">
      <c r="A245" s="1" t="s">
        <v>487</v>
      </c>
      <c r="B245" s="1" t="s">
        <v>502</v>
      </c>
      <c r="C245" s="1" t="s">
        <v>503</v>
      </c>
      <c r="D245">
        <v>150207</v>
      </c>
      <c r="E245" s="2" t="s">
        <v>13</v>
      </c>
      <c r="F245" s="4" t="s">
        <v>17</v>
      </c>
      <c r="J245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46" spans="1:10" x14ac:dyDescent="0.25">
      <c r="A246" s="1" t="s">
        <v>487</v>
      </c>
      <c r="B246" s="1" t="s">
        <v>504</v>
      </c>
      <c r="C246" s="1" t="s">
        <v>505</v>
      </c>
      <c r="D246">
        <v>150208</v>
      </c>
      <c r="E246" s="2" t="s">
        <v>13</v>
      </c>
      <c r="F246" s="4" t="s">
        <v>17</v>
      </c>
      <c r="J246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47" spans="1:10" x14ac:dyDescent="0.25">
      <c r="A247" s="1" t="s">
        <v>487</v>
      </c>
      <c r="B247" s="1" t="s">
        <v>506</v>
      </c>
      <c r="C247" s="1" t="s">
        <v>507</v>
      </c>
      <c r="D247">
        <v>150209</v>
      </c>
      <c r="E247" s="2" t="s">
        <v>13</v>
      </c>
      <c r="F247" s="4" t="s">
        <v>17</v>
      </c>
      <c r="J247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48" spans="1:10" x14ac:dyDescent="0.25">
      <c r="A248" s="1" t="s">
        <v>508</v>
      </c>
      <c r="B248" s="1" t="s">
        <v>509</v>
      </c>
      <c r="C248" s="1" t="s">
        <v>510</v>
      </c>
      <c r="D248">
        <v>70101</v>
      </c>
      <c r="E248" s="2" t="s">
        <v>16</v>
      </c>
      <c r="F248" s="4">
        <v>1</v>
      </c>
      <c r="J248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  <row r="249" spans="1:10" x14ac:dyDescent="0.25">
      <c r="A249" s="1" t="s">
        <v>508</v>
      </c>
      <c r="B249" s="1" t="s">
        <v>511</v>
      </c>
      <c r="C249" s="1" t="s">
        <v>512</v>
      </c>
      <c r="D249">
        <v>70102</v>
      </c>
      <c r="E249" s="2" t="s">
        <v>13</v>
      </c>
      <c r="F249" s="4" t="s">
        <v>17</v>
      </c>
      <c r="J249" s="3" t="str">
        <f>IF(AND(Tabla1152627282930313233[[#This Row],[Valor logrado]]&gt;=Tabla1152627282930313233[[#This Row],[Meta]],Tabla1152627282930313233[[#This Row],[Valor logrado]]&gt;0,Tabla1152627282930313233[[#This Row],[Meta]]&gt;0),"Sí","No")</f>
        <v>No</v>
      </c>
    </row>
  </sheetData>
  <pageMargins left="0.7" right="0.7" top="0.75" bottom="0.75" header="0.3" footer="0.3"/>
  <tableParts count="1">
    <tablePart r:id="rId1"/>
  </tablePart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F4FE4-7135-4037-A406-E37273AB1369}">
  <sheetPr codeName="Hoja33">
    <tabColor theme="9" tint="-0.249977111117893"/>
  </sheetPr>
  <dimension ref="A1:J249"/>
  <sheetViews>
    <sheetView workbookViewId="0"/>
  </sheetViews>
  <sheetFormatPr baseColWidth="10" defaultColWidth="11.42578125" defaultRowHeight="15" x14ac:dyDescent="0.25"/>
  <cols>
    <col min="1" max="1" width="21.7109375" bestFit="1" customWidth="1"/>
    <col min="2" max="2" width="74.85546875" customWidth="1"/>
    <col min="3" max="3" width="36.28515625" customWidth="1"/>
    <col min="4" max="4" width="25.140625" customWidth="1"/>
    <col min="5" max="5" width="17.7109375" bestFit="1" customWidth="1"/>
    <col min="6" max="6" width="14.7109375" style="4" customWidth="1"/>
    <col min="7" max="7" width="13.28515625" style="3" customWidth="1"/>
    <col min="8" max="8" width="15.28515625" style="3" customWidth="1"/>
    <col min="9" max="9" width="15" style="4" customWidth="1"/>
    <col min="10" max="10" width="15.85546875" style="3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4" t="s">
        <v>5</v>
      </c>
      <c r="G1" s="3" t="s">
        <v>6</v>
      </c>
      <c r="H1" s="3" t="s">
        <v>7</v>
      </c>
      <c r="I1" s="4" t="s">
        <v>8</v>
      </c>
      <c r="J1" s="3" t="s">
        <v>9</v>
      </c>
    </row>
    <row r="2" spans="1:10" x14ac:dyDescent="0.25">
      <c r="A2" s="1" t="s">
        <v>10</v>
      </c>
      <c r="B2" s="1" t="s">
        <v>11</v>
      </c>
      <c r="C2" s="1" t="s">
        <v>12</v>
      </c>
      <c r="D2">
        <v>150102</v>
      </c>
      <c r="E2" s="2" t="s">
        <v>13</v>
      </c>
      <c r="F2" s="4" t="s">
        <v>17</v>
      </c>
      <c r="J2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3" spans="1:10" x14ac:dyDescent="0.25">
      <c r="A3" s="1" t="s">
        <v>10</v>
      </c>
      <c r="B3" s="1" t="s">
        <v>14</v>
      </c>
      <c r="C3" s="1" t="s">
        <v>15</v>
      </c>
      <c r="D3">
        <v>150101</v>
      </c>
      <c r="E3" s="2" t="s">
        <v>16</v>
      </c>
      <c r="F3" s="4">
        <v>0.8</v>
      </c>
      <c r="J3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4" spans="1:10" x14ac:dyDescent="0.25">
      <c r="A4" s="1" t="s">
        <v>10</v>
      </c>
      <c r="B4" s="1" t="s">
        <v>18</v>
      </c>
      <c r="C4" s="1" t="s">
        <v>19</v>
      </c>
      <c r="D4">
        <v>150103</v>
      </c>
      <c r="E4" s="2" t="s">
        <v>13</v>
      </c>
      <c r="F4" s="4" t="s">
        <v>17</v>
      </c>
      <c r="J4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5" spans="1:10" x14ac:dyDescent="0.25">
      <c r="A5" s="1" t="s">
        <v>10</v>
      </c>
      <c r="B5" s="1" t="s">
        <v>20</v>
      </c>
      <c r="C5" s="1" t="s">
        <v>21</v>
      </c>
      <c r="D5">
        <v>150104</v>
      </c>
      <c r="E5" s="2" t="s">
        <v>13</v>
      </c>
      <c r="F5" s="4" t="s">
        <v>17</v>
      </c>
      <c r="J5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6" spans="1:10" x14ac:dyDescent="0.25">
      <c r="A6" s="1" t="s">
        <v>10</v>
      </c>
      <c r="B6" s="1" t="s">
        <v>22</v>
      </c>
      <c r="C6" s="1" t="s">
        <v>23</v>
      </c>
      <c r="D6">
        <v>150105</v>
      </c>
      <c r="E6" s="2" t="s">
        <v>13</v>
      </c>
      <c r="F6" s="4" t="s">
        <v>17</v>
      </c>
      <c r="J6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7" spans="1:10" x14ac:dyDescent="0.25">
      <c r="A7" s="1" t="s">
        <v>10</v>
      </c>
      <c r="B7" s="1" t="s">
        <v>24</v>
      </c>
      <c r="C7" s="1" t="s">
        <v>25</v>
      </c>
      <c r="D7">
        <v>150106</v>
      </c>
      <c r="E7" s="2" t="s">
        <v>13</v>
      </c>
      <c r="F7" s="4" t="s">
        <v>17</v>
      </c>
      <c r="J7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8" spans="1:10" x14ac:dyDescent="0.25">
      <c r="A8" s="1" t="s">
        <v>10</v>
      </c>
      <c r="B8" s="1" t="s">
        <v>26</v>
      </c>
      <c r="C8" s="1" t="s">
        <v>27</v>
      </c>
      <c r="D8">
        <v>150107</v>
      </c>
      <c r="E8" s="2" t="s">
        <v>13</v>
      </c>
      <c r="F8" s="4" t="s">
        <v>17</v>
      </c>
      <c r="J8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9" spans="1:10" x14ac:dyDescent="0.25">
      <c r="A9" s="1" t="s">
        <v>10</v>
      </c>
      <c r="B9" s="1" t="s">
        <v>28</v>
      </c>
      <c r="C9" s="1" t="s">
        <v>29</v>
      </c>
      <c r="D9">
        <v>150108</v>
      </c>
      <c r="E9" s="2" t="s">
        <v>13</v>
      </c>
      <c r="F9" s="4" t="s">
        <v>17</v>
      </c>
      <c r="J9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0" spans="1:10" x14ac:dyDescent="0.25">
      <c r="A10" s="1" t="s">
        <v>30</v>
      </c>
      <c r="B10" s="1" t="s">
        <v>31</v>
      </c>
      <c r="C10" s="1" t="s">
        <v>32</v>
      </c>
      <c r="D10">
        <v>10003</v>
      </c>
      <c r="E10" s="2" t="s">
        <v>33</v>
      </c>
      <c r="F10" s="4" t="s">
        <v>17</v>
      </c>
      <c r="J10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1" spans="1:10" x14ac:dyDescent="0.25">
      <c r="A11" s="1" t="s">
        <v>30</v>
      </c>
      <c r="B11" s="1" t="s">
        <v>31</v>
      </c>
      <c r="C11" s="1" t="s">
        <v>34</v>
      </c>
      <c r="D11">
        <v>10001</v>
      </c>
      <c r="E11" s="2" t="s">
        <v>33</v>
      </c>
      <c r="F11" s="4" t="s">
        <v>17</v>
      </c>
      <c r="J11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2" spans="1:10" x14ac:dyDescent="0.25">
      <c r="A12" s="1" t="s">
        <v>30</v>
      </c>
      <c r="B12" s="1" t="s">
        <v>31</v>
      </c>
      <c r="C12" s="1" t="s">
        <v>35</v>
      </c>
      <c r="D12">
        <v>10000</v>
      </c>
      <c r="E12" s="2" t="s">
        <v>16</v>
      </c>
      <c r="F12" s="4">
        <v>1</v>
      </c>
      <c r="J12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3" spans="1:10" x14ac:dyDescent="0.25">
      <c r="A13" s="1" t="s">
        <v>30</v>
      </c>
      <c r="B13" s="1" t="s">
        <v>31</v>
      </c>
      <c r="C13" s="1" t="s">
        <v>36</v>
      </c>
      <c r="D13">
        <v>10005</v>
      </c>
      <c r="E13" s="2" t="s">
        <v>33</v>
      </c>
      <c r="F13" s="4" t="s">
        <v>17</v>
      </c>
      <c r="J13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4" spans="1:10" x14ac:dyDescent="0.25">
      <c r="A14" s="1" t="s">
        <v>30</v>
      </c>
      <c r="B14" s="1" t="s">
        <v>31</v>
      </c>
      <c r="C14" s="1" t="s">
        <v>37</v>
      </c>
      <c r="D14">
        <v>10006</v>
      </c>
      <c r="E14" s="2" t="s">
        <v>33</v>
      </c>
      <c r="F14" s="4" t="s">
        <v>17</v>
      </c>
      <c r="J14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5" spans="1:10" x14ac:dyDescent="0.25">
      <c r="A15" s="1" t="s">
        <v>30</v>
      </c>
      <c r="B15" s="1" t="s">
        <v>38</v>
      </c>
      <c r="C15" s="1" t="s">
        <v>39</v>
      </c>
      <c r="D15">
        <v>10007</v>
      </c>
      <c r="E15" s="2" t="s">
        <v>13</v>
      </c>
      <c r="F15" s="4" t="s">
        <v>17</v>
      </c>
      <c r="J15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6" spans="1:10" x14ac:dyDescent="0.25">
      <c r="A16" s="1" t="s">
        <v>30</v>
      </c>
      <c r="B16" s="1" t="s">
        <v>40</v>
      </c>
      <c r="C16" s="1" t="s">
        <v>41</v>
      </c>
      <c r="D16">
        <v>10004</v>
      </c>
      <c r="E16" s="2" t="s">
        <v>13</v>
      </c>
      <c r="F16" s="4" t="s">
        <v>17</v>
      </c>
      <c r="J16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7" spans="1:10" x14ac:dyDescent="0.25">
      <c r="A17" s="1" t="s">
        <v>30</v>
      </c>
      <c r="B17" s="1" t="s">
        <v>42</v>
      </c>
      <c r="C17" s="1" t="s">
        <v>43</v>
      </c>
      <c r="D17">
        <v>10002</v>
      </c>
      <c r="E17" s="2" t="s">
        <v>13</v>
      </c>
      <c r="F17" s="4" t="s">
        <v>17</v>
      </c>
      <c r="J17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8" spans="1:10" x14ac:dyDescent="0.25">
      <c r="A18" s="1" t="s">
        <v>30</v>
      </c>
      <c r="B18" s="1" t="s">
        <v>42</v>
      </c>
      <c r="C18" s="1" t="s">
        <v>44</v>
      </c>
      <c r="D18">
        <v>10009</v>
      </c>
      <c r="E18" s="2" t="s">
        <v>33</v>
      </c>
      <c r="F18" s="4" t="s">
        <v>17</v>
      </c>
      <c r="J18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9" spans="1:10" x14ac:dyDescent="0.25">
      <c r="A19" s="1" t="s">
        <v>45</v>
      </c>
      <c r="B19" s="1" t="s">
        <v>46</v>
      </c>
      <c r="C19" s="1" t="s">
        <v>47</v>
      </c>
      <c r="D19">
        <v>20000</v>
      </c>
      <c r="E19" s="2" t="s">
        <v>16</v>
      </c>
      <c r="F19" s="4">
        <v>1</v>
      </c>
      <c r="J19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0" spans="1:10" x14ac:dyDescent="0.25">
      <c r="A20" s="1" t="s">
        <v>45</v>
      </c>
      <c r="B20" s="1" t="s">
        <v>48</v>
      </c>
      <c r="C20" s="1" t="s">
        <v>49</v>
      </c>
      <c r="D20">
        <v>20018</v>
      </c>
      <c r="E20" s="2" t="s">
        <v>13</v>
      </c>
      <c r="F20" s="4" t="s">
        <v>17</v>
      </c>
      <c r="J20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1" spans="1:10" x14ac:dyDescent="0.25">
      <c r="A21" s="1" t="s">
        <v>45</v>
      </c>
      <c r="B21" s="1" t="s">
        <v>50</v>
      </c>
      <c r="C21" s="1" t="s">
        <v>51</v>
      </c>
      <c r="D21">
        <v>20012</v>
      </c>
      <c r="E21" s="2" t="s">
        <v>13</v>
      </c>
      <c r="F21" s="4" t="s">
        <v>17</v>
      </c>
      <c r="J21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2" spans="1:10" x14ac:dyDescent="0.25">
      <c r="A22" s="1" t="s">
        <v>45</v>
      </c>
      <c r="B22" s="1" t="s">
        <v>52</v>
      </c>
      <c r="C22" s="1" t="s">
        <v>53</v>
      </c>
      <c r="D22">
        <v>20011</v>
      </c>
      <c r="E22" s="2" t="s">
        <v>13</v>
      </c>
      <c r="F22" s="4" t="s">
        <v>17</v>
      </c>
      <c r="J22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3" spans="1:10" x14ac:dyDescent="0.25">
      <c r="A23" s="1" t="s">
        <v>45</v>
      </c>
      <c r="B23" s="1" t="s">
        <v>54</v>
      </c>
      <c r="C23" s="1" t="s">
        <v>55</v>
      </c>
      <c r="D23">
        <v>20002</v>
      </c>
      <c r="E23" s="2" t="s">
        <v>13</v>
      </c>
      <c r="F23" s="4" t="s">
        <v>17</v>
      </c>
      <c r="J23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4" spans="1:10" x14ac:dyDescent="0.25">
      <c r="A24" s="1" t="s">
        <v>45</v>
      </c>
      <c r="B24" s="1" t="s">
        <v>56</v>
      </c>
      <c r="C24" s="1" t="s">
        <v>57</v>
      </c>
      <c r="D24">
        <v>20016</v>
      </c>
      <c r="E24" s="2" t="s">
        <v>13</v>
      </c>
      <c r="F24" s="4" t="s">
        <v>17</v>
      </c>
      <c r="J24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5" spans="1:10" x14ac:dyDescent="0.25">
      <c r="A25" s="1" t="s">
        <v>45</v>
      </c>
      <c r="B25" s="1" t="s">
        <v>58</v>
      </c>
      <c r="C25" s="1" t="s">
        <v>59</v>
      </c>
      <c r="D25">
        <v>20019</v>
      </c>
      <c r="E25" s="2" t="s">
        <v>13</v>
      </c>
      <c r="F25" s="4" t="s">
        <v>17</v>
      </c>
      <c r="J25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6" spans="1:10" x14ac:dyDescent="0.25">
      <c r="A26" s="1" t="s">
        <v>45</v>
      </c>
      <c r="B26" s="1" t="s">
        <v>60</v>
      </c>
      <c r="C26" s="1" t="s">
        <v>61</v>
      </c>
      <c r="D26">
        <v>20007</v>
      </c>
      <c r="E26" s="2" t="s">
        <v>13</v>
      </c>
      <c r="F26" s="4" t="s">
        <v>17</v>
      </c>
      <c r="J26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7" spans="1:10" x14ac:dyDescent="0.25">
      <c r="A27" s="1" t="s">
        <v>45</v>
      </c>
      <c r="B27" s="1" t="s">
        <v>62</v>
      </c>
      <c r="C27" s="1" t="s">
        <v>63</v>
      </c>
      <c r="D27">
        <v>20010</v>
      </c>
      <c r="E27" s="2" t="s">
        <v>13</v>
      </c>
      <c r="F27" s="4" t="s">
        <v>17</v>
      </c>
      <c r="J27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8" spans="1:10" x14ac:dyDescent="0.25">
      <c r="A28" s="1" t="s">
        <v>45</v>
      </c>
      <c r="B28" s="1" t="s">
        <v>64</v>
      </c>
      <c r="C28" s="1" t="s">
        <v>65</v>
      </c>
      <c r="D28">
        <v>20015</v>
      </c>
      <c r="E28" s="2" t="s">
        <v>13</v>
      </c>
      <c r="F28" s="4" t="s">
        <v>17</v>
      </c>
      <c r="J28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9" spans="1:10" x14ac:dyDescent="0.25">
      <c r="A29" s="1" t="s">
        <v>45</v>
      </c>
      <c r="B29" s="1" t="s">
        <v>66</v>
      </c>
      <c r="C29" s="1" t="s">
        <v>67</v>
      </c>
      <c r="D29">
        <v>20008</v>
      </c>
      <c r="E29" s="2" t="s">
        <v>13</v>
      </c>
      <c r="F29" s="4" t="s">
        <v>17</v>
      </c>
      <c r="J29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30" spans="1:10" x14ac:dyDescent="0.25">
      <c r="A30" s="1" t="s">
        <v>45</v>
      </c>
      <c r="B30" s="1" t="s">
        <v>68</v>
      </c>
      <c r="C30" s="1" t="s">
        <v>69</v>
      </c>
      <c r="D30">
        <v>20001</v>
      </c>
      <c r="E30" s="2" t="s">
        <v>13</v>
      </c>
      <c r="F30" s="4" t="s">
        <v>17</v>
      </c>
      <c r="J30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31" spans="1:10" x14ac:dyDescent="0.25">
      <c r="A31" s="1" t="s">
        <v>45</v>
      </c>
      <c r="B31" s="1" t="s">
        <v>70</v>
      </c>
      <c r="C31" s="1" t="s">
        <v>71</v>
      </c>
      <c r="D31">
        <v>20003</v>
      </c>
      <c r="E31" s="2" t="s">
        <v>13</v>
      </c>
      <c r="F31" s="4" t="s">
        <v>17</v>
      </c>
      <c r="J31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32" spans="1:10" x14ac:dyDescent="0.25">
      <c r="A32" s="1" t="s">
        <v>45</v>
      </c>
      <c r="B32" s="1" t="s">
        <v>72</v>
      </c>
      <c r="C32" s="1" t="s">
        <v>73</v>
      </c>
      <c r="D32">
        <v>20005</v>
      </c>
      <c r="E32" s="2" t="s">
        <v>13</v>
      </c>
      <c r="F32" s="4" t="s">
        <v>17</v>
      </c>
      <c r="J32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33" spans="1:10" x14ac:dyDescent="0.25">
      <c r="A33" s="1" t="s">
        <v>45</v>
      </c>
      <c r="B33" s="1" t="s">
        <v>74</v>
      </c>
      <c r="C33" s="1" t="s">
        <v>75</v>
      </c>
      <c r="D33">
        <v>20004</v>
      </c>
      <c r="E33" s="2" t="s">
        <v>13</v>
      </c>
      <c r="F33" s="4" t="s">
        <v>17</v>
      </c>
      <c r="J33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34" spans="1:10" x14ac:dyDescent="0.25">
      <c r="A34" s="1" t="s">
        <v>45</v>
      </c>
      <c r="B34" s="1" t="s">
        <v>76</v>
      </c>
      <c r="C34" s="1" t="s">
        <v>77</v>
      </c>
      <c r="D34">
        <v>20006</v>
      </c>
      <c r="E34" s="2" t="s">
        <v>13</v>
      </c>
      <c r="F34" s="4" t="s">
        <v>17</v>
      </c>
      <c r="J34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35" spans="1:10" x14ac:dyDescent="0.25">
      <c r="A35" s="1" t="s">
        <v>45</v>
      </c>
      <c r="B35" s="1" t="s">
        <v>78</v>
      </c>
      <c r="C35" s="1" t="s">
        <v>79</v>
      </c>
      <c r="D35">
        <v>20013</v>
      </c>
      <c r="E35" s="2" t="s">
        <v>13</v>
      </c>
      <c r="F35" s="4" t="s">
        <v>17</v>
      </c>
      <c r="J35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36" spans="1:10" x14ac:dyDescent="0.25">
      <c r="A36" s="1" t="s">
        <v>45</v>
      </c>
      <c r="B36" s="1" t="s">
        <v>80</v>
      </c>
      <c r="C36" s="1" t="s">
        <v>81</v>
      </c>
      <c r="D36">
        <v>20014</v>
      </c>
      <c r="E36" s="2" t="s">
        <v>13</v>
      </c>
      <c r="F36" s="4" t="s">
        <v>17</v>
      </c>
      <c r="J36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37" spans="1:10" x14ac:dyDescent="0.25">
      <c r="A37" s="1" t="s">
        <v>45</v>
      </c>
      <c r="B37" s="1" t="s">
        <v>82</v>
      </c>
      <c r="C37" s="1" t="s">
        <v>83</v>
      </c>
      <c r="D37">
        <v>20017</v>
      </c>
      <c r="E37" s="2" t="s">
        <v>13</v>
      </c>
      <c r="F37" s="4" t="s">
        <v>17</v>
      </c>
      <c r="J37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38" spans="1:10" x14ac:dyDescent="0.25">
      <c r="A38" s="1" t="s">
        <v>45</v>
      </c>
      <c r="B38" s="1" t="s">
        <v>84</v>
      </c>
      <c r="C38" s="1" t="s">
        <v>85</v>
      </c>
      <c r="D38">
        <v>20020</v>
      </c>
      <c r="E38" s="2" t="s">
        <v>13</v>
      </c>
      <c r="F38" s="4" t="s">
        <v>17</v>
      </c>
      <c r="J38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39" spans="1:10" x14ac:dyDescent="0.25">
      <c r="A39" s="1" t="s">
        <v>45</v>
      </c>
      <c r="B39" s="1" t="s">
        <v>86</v>
      </c>
      <c r="C39" s="1" t="s">
        <v>87</v>
      </c>
      <c r="D39">
        <v>20009</v>
      </c>
      <c r="E39" s="2" t="s">
        <v>13</v>
      </c>
      <c r="F39" s="4" t="s">
        <v>17</v>
      </c>
      <c r="J39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40" spans="1:10" x14ac:dyDescent="0.25">
      <c r="A40" s="1" t="s">
        <v>88</v>
      </c>
      <c r="B40" s="1" t="s">
        <v>89</v>
      </c>
      <c r="C40" s="1" t="s">
        <v>90</v>
      </c>
      <c r="D40">
        <v>30000</v>
      </c>
      <c r="E40" s="2" t="s">
        <v>91</v>
      </c>
      <c r="F40" s="4">
        <v>1</v>
      </c>
      <c r="J40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41" spans="1:10" x14ac:dyDescent="0.25">
      <c r="A41" s="1" t="s">
        <v>88</v>
      </c>
      <c r="B41" s="1" t="s">
        <v>92</v>
      </c>
      <c r="C41" s="1" t="s">
        <v>93</v>
      </c>
      <c r="D41">
        <v>30002</v>
      </c>
      <c r="E41" s="2" t="s">
        <v>13</v>
      </c>
      <c r="F41" s="4" t="s">
        <v>17</v>
      </c>
      <c r="J41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42" spans="1:10" x14ac:dyDescent="0.25">
      <c r="A42" s="1" t="s">
        <v>88</v>
      </c>
      <c r="B42" s="1" t="s">
        <v>94</v>
      </c>
      <c r="C42" s="1" t="s">
        <v>95</v>
      </c>
      <c r="D42">
        <v>30005</v>
      </c>
      <c r="E42" s="2" t="s">
        <v>13</v>
      </c>
      <c r="F42" s="4" t="s">
        <v>17</v>
      </c>
      <c r="J42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43" spans="1:10" x14ac:dyDescent="0.25">
      <c r="A43" s="1" t="s">
        <v>88</v>
      </c>
      <c r="B43" s="1" t="s">
        <v>96</v>
      </c>
      <c r="C43" s="1" t="s">
        <v>97</v>
      </c>
      <c r="D43">
        <v>30006</v>
      </c>
      <c r="E43" s="2" t="s">
        <v>13</v>
      </c>
      <c r="F43" s="4" t="s">
        <v>17</v>
      </c>
      <c r="J43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44" spans="1:10" x14ac:dyDescent="0.25">
      <c r="A44" s="1" t="s">
        <v>88</v>
      </c>
      <c r="B44" s="1" t="s">
        <v>98</v>
      </c>
      <c r="C44" s="1" t="s">
        <v>99</v>
      </c>
      <c r="D44">
        <v>30007</v>
      </c>
      <c r="E44" s="2" t="s">
        <v>13</v>
      </c>
      <c r="F44" s="4" t="s">
        <v>17</v>
      </c>
      <c r="J44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45" spans="1:10" x14ac:dyDescent="0.25">
      <c r="A45" s="1" t="s">
        <v>88</v>
      </c>
      <c r="B45" s="1" t="s">
        <v>100</v>
      </c>
      <c r="C45" s="1" t="s">
        <v>101</v>
      </c>
      <c r="D45">
        <v>30008</v>
      </c>
      <c r="E45" s="2" t="s">
        <v>13</v>
      </c>
      <c r="F45" s="4" t="s">
        <v>17</v>
      </c>
      <c r="J45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46" spans="1:10" x14ac:dyDescent="0.25">
      <c r="A46" s="1" t="s">
        <v>88</v>
      </c>
      <c r="B46" s="1" t="s">
        <v>102</v>
      </c>
      <c r="C46" s="1" t="s">
        <v>103</v>
      </c>
      <c r="D46">
        <v>30004</v>
      </c>
      <c r="E46" s="2" t="s">
        <v>13</v>
      </c>
      <c r="F46" s="4" t="s">
        <v>17</v>
      </c>
      <c r="J46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47" spans="1:10" x14ac:dyDescent="0.25">
      <c r="A47" s="1" t="s">
        <v>88</v>
      </c>
      <c r="B47" s="1" t="s">
        <v>104</v>
      </c>
      <c r="C47" s="1" t="s">
        <v>105</v>
      </c>
      <c r="D47">
        <v>30001</v>
      </c>
      <c r="E47" s="2" t="s">
        <v>13</v>
      </c>
      <c r="F47" s="4" t="s">
        <v>17</v>
      </c>
      <c r="J47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48" spans="1:10" x14ac:dyDescent="0.25">
      <c r="A48" s="1" t="s">
        <v>88</v>
      </c>
      <c r="B48" s="1" t="s">
        <v>106</v>
      </c>
      <c r="C48" s="1" t="s">
        <v>107</v>
      </c>
      <c r="D48">
        <v>30003</v>
      </c>
      <c r="E48" s="2" t="s">
        <v>13</v>
      </c>
      <c r="F48" s="4" t="s">
        <v>17</v>
      </c>
      <c r="J48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49" spans="1:10" x14ac:dyDescent="0.25">
      <c r="A49" s="1" t="s">
        <v>108</v>
      </c>
      <c r="B49" s="1" t="s">
        <v>109</v>
      </c>
      <c r="C49" s="1" t="s">
        <v>110</v>
      </c>
      <c r="D49">
        <v>40000</v>
      </c>
      <c r="E49" s="2" t="s">
        <v>91</v>
      </c>
      <c r="F49" s="4">
        <v>1</v>
      </c>
      <c r="J49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50" spans="1:10" x14ac:dyDescent="0.25">
      <c r="A50" s="1" t="s">
        <v>108</v>
      </c>
      <c r="B50" s="1" t="s">
        <v>111</v>
      </c>
      <c r="C50" s="1" t="s">
        <v>112</v>
      </c>
      <c r="D50">
        <v>40001</v>
      </c>
      <c r="E50" s="2" t="s">
        <v>13</v>
      </c>
      <c r="F50" s="4" t="s">
        <v>17</v>
      </c>
      <c r="J50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51" spans="1:10" x14ac:dyDescent="0.25">
      <c r="A51" s="1" t="s">
        <v>108</v>
      </c>
      <c r="B51" s="1" t="s">
        <v>113</v>
      </c>
      <c r="C51" s="1" t="s">
        <v>114</v>
      </c>
      <c r="D51">
        <v>40002</v>
      </c>
      <c r="E51" s="2" t="s">
        <v>13</v>
      </c>
      <c r="F51" s="4" t="s">
        <v>17</v>
      </c>
      <c r="J51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52" spans="1:10" x14ac:dyDescent="0.25">
      <c r="A52" s="1" t="s">
        <v>108</v>
      </c>
      <c r="B52" s="1" t="s">
        <v>115</v>
      </c>
      <c r="C52" s="1" t="s">
        <v>116</v>
      </c>
      <c r="D52">
        <v>40003</v>
      </c>
      <c r="E52" s="2" t="s">
        <v>13</v>
      </c>
      <c r="F52" s="4" t="s">
        <v>17</v>
      </c>
      <c r="J52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53" spans="1:10" x14ac:dyDescent="0.25">
      <c r="A53" s="1" t="s">
        <v>108</v>
      </c>
      <c r="B53" s="1" t="s">
        <v>117</v>
      </c>
      <c r="C53" s="1" t="s">
        <v>118</v>
      </c>
      <c r="D53">
        <v>40004</v>
      </c>
      <c r="E53" s="2" t="s">
        <v>13</v>
      </c>
      <c r="F53" s="4" t="s">
        <v>17</v>
      </c>
      <c r="J53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54" spans="1:10" x14ac:dyDescent="0.25">
      <c r="A54" s="1" t="s">
        <v>108</v>
      </c>
      <c r="B54" s="1" t="s">
        <v>119</v>
      </c>
      <c r="C54" s="1" t="s">
        <v>120</v>
      </c>
      <c r="D54">
        <v>40005</v>
      </c>
      <c r="E54" s="2" t="s">
        <v>13</v>
      </c>
      <c r="F54" s="4" t="s">
        <v>17</v>
      </c>
      <c r="J54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55" spans="1:10" x14ac:dyDescent="0.25">
      <c r="A55" s="1" t="s">
        <v>108</v>
      </c>
      <c r="B55" s="1" t="s">
        <v>121</v>
      </c>
      <c r="C55" s="1" t="s">
        <v>122</v>
      </c>
      <c r="D55">
        <v>40007</v>
      </c>
      <c r="E55" s="2" t="s">
        <v>13</v>
      </c>
      <c r="F55" s="4" t="s">
        <v>17</v>
      </c>
      <c r="J55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56" spans="1:10" x14ac:dyDescent="0.25">
      <c r="A56" s="1" t="s">
        <v>108</v>
      </c>
      <c r="B56" s="1" t="s">
        <v>123</v>
      </c>
      <c r="C56" s="1" t="s">
        <v>124</v>
      </c>
      <c r="D56">
        <v>40008</v>
      </c>
      <c r="E56" s="2" t="s">
        <v>13</v>
      </c>
      <c r="F56" s="4" t="s">
        <v>17</v>
      </c>
      <c r="J56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57" spans="1:10" x14ac:dyDescent="0.25">
      <c r="A57" s="1" t="s">
        <v>108</v>
      </c>
      <c r="B57" s="1" t="s">
        <v>125</v>
      </c>
      <c r="C57" s="1" t="s">
        <v>126</v>
      </c>
      <c r="D57">
        <v>40009</v>
      </c>
      <c r="E57" s="2" t="s">
        <v>13</v>
      </c>
      <c r="F57" s="4" t="s">
        <v>17</v>
      </c>
      <c r="J57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58" spans="1:10" x14ac:dyDescent="0.25">
      <c r="A58" s="1" t="s">
        <v>108</v>
      </c>
      <c r="B58" s="1" t="s">
        <v>127</v>
      </c>
      <c r="C58" s="1" t="s">
        <v>128</v>
      </c>
      <c r="D58">
        <v>40006</v>
      </c>
      <c r="E58" s="2" t="s">
        <v>13</v>
      </c>
      <c r="F58" s="4" t="s">
        <v>17</v>
      </c>
      <c r="J58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59" spans="1:10" x14ac:dyDescent="0.25">
      <c r="A59" s="1" t="s">
        <v>108</v>
      </c>
      <c r="B59" s="1" t="s">
        <v>129</v>
      </c>
      <c r="C59" s="1" t="s">
        <v>130</v>
      </c>
      <c r="D59">
        <v>40010</v>
      </c>
      <c r="E59" s="2" t="s">
        <v>13</v>
      </c>
      <c r="F59" s="4" t="s">
        <v>17</v>
      </c>
      <c r="J59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60" spans="1:10" x14ac:dyDescent="0.25">
      <c r="A60" s="1" t="s">
        <v>131</v>
      </c>
      <c r="B60" s="1" t="s">
        <v>132</v>
      </c>
      <c r="C60" s="1" t="s">
        <v>133</v>
      </c>
      <c r="D60">
        <v>50000</v>
      </c>
      <c r="E60" s="2" t="s">
        <v>16</v>
      </c>
      <c r="F60" s="4">
        <v>1</v>
      </c>
      <c r="J60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61" spans="1:10" x14ac:dyDescent="0.25">
      <c r="A61" s="1" t="s">
        <v>131</v>
      </c>
      <c r="B61" s="1" t="s">
        <v>134</v>
      </c>
      <c r="C61" s="1" t="s">
        <v>135</v>
      </c>
      <c r="D61">
        <v>50002</v>
      </c>
      <c r="E61" s="2" t="s">
        <v>13</v>
      </c>
      <c r="F61" s="4" t="s">
        <v>17</v>
      </c>
      <c r="J61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62" spans="1:10" x14ac:dyDescent="0.25">
      <c r="A62" s="1" t="s">
        <v>131</v>
      </c>
      <c r="B62" s="1" t="s">
        <v>136</v>
      </c>
      <c r="C62" s="1" t="s">
        <v>137</v>
      </c>
      <c r="D62">
        <v>50006</v>
      </c>
      <c r="E62" s="2" t="s">
        <v>13</v>
      </c>
      <c r="F62" s="4" t="s">
        <v>17</v>
      </c>
      <c r="J62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63" spans="1:10" x14ac:dyDescent="0.25">
      <c r="A63" s="1" t="s">
        <v>131</v>
      </c>
      <c r="B63" s="1" t="s">
        <v>138</v>
      </c>
      <c r="C63" s="1" t="s">
        <v>139</v>
      </c>
      <c r="D63">
        <v>50007</v>
      </c>
      <c r="E63" s="2" t="s">
        <v>13</v>
      </c>
      <c r="F63" s="4" t="s">
        <v>17</v>
      </c>
      <c r="J63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64" spans="1:10" x14ac:dyDescent="0.25">
      <c r="A64" s="1" t="s">
        <v>131</v>
      </c>
      <c r="B64" s="1" t="s">
        <v>140</v>
      </c>
      <c r="C64" s="1" t="s">
        <v>141</v>
      </c>
      <c r="D64">
        <v>50008</v>
      </c>
      <c r="E64" s="2" t="s">
        <v>13</v>
      </c>
      <c r="F64" s="4" t="s">
        <v>17</v>
      </c>
      <c r="J64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65" spans="1:10" x14ac:dyDescent="0.25">
      <c r="A65" s="1" t="s">
        <v>131</v>
      </c>
      <c r="B65" s="1" t="s">
        <v>142</v>
      </c>
      <c r="C65" s="1" t="s">
        <v>143</v>
      </c>
      <c r="D65">
        <v>50004</v>
      </c>
      <c r="E65" s="2" t="s">
        <v>13</v>
      </c>
      <c r="F65" s="4" t="s">
        <v>17</v>
      </c>
      <c r="J65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66" spans="1:10" x14ac:dyDescent="0.25">
      <c r="A66" s="1" t="s">
        <v>131</v>
      </c>
      <c r="B66" s="1" t="s">
        <v>144</v>
      </c>
      <c r="C66" s="1" t="s">
        <v>145</v>
      </c>
      <c r="D66">
        <v>50005</v>
      </c>
      <c r="E66" s="2" t="s">
        <v>13</v>
      </c>
      <c r="F66" s="4" t="s">
        <v>17</v>
      </c>
      <c r="J66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67" spans="1:10" x14ac:dyDescent="0.25">
      <c r="A67" s="1" t="s">
        <v>131</v>
      </c>
      <c r="B67" s="1" t="s">
        <v>146</v>
      </c>
      <c r="C67" s="1" t="s">
        <v>147</v>
      </c>
      <c r="D67">
        <v>50001</v>
      </c>
      <c r="E67" s="2" t="s">
        <v>13</v>
      </c>
      <c r="F67" s="4" t="s">
        <v>17</v>
      </c>
      <c r="J67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68" spans="1:10" x14ac:dyDescent="0.25">
      <c r="A68" s="1" t="s">
        <v>131</v>
      </c>
      <c r="B68" s="1" t="s">
        <v>148</v>
      </c>
      <c r="C68" s="1" t="s">
        <v>149</v>
      </c>
      <c r="D68">
        <v>50009</v>
      </c>
      <c r="E68" s="2" t="s">
        <v>13</v>
      </c>
      <c r="F68" s="4" t="s">
        <v>17</v>
      </c>
      <c r="J68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69" spans="1:10" x14ac:dyDescent="0.25">
      <c r="A69" s="1" t="s">
        <v>131</v>
      </c>
      <c r="B69" s="1" t="s">
        <v>150</v>
      </c>
      <c r="C69" s="1" t="s">
        <v>151</v>
      </c>
      <c r="D69">
        <v>50010</v>
      </c>
      <c r="E69" s="2" t="s">
        <v>13</v>
      </c>
      <c r="F69" s="4" t="s">
        <v>17</v>
      </c>
      <c r="J69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70" spans="1:10" x14ac:dyDescent="0.25">
      <c r="A70" s="1" t="s">
        <v>131</v>
      </c>
      <c r="B70" s="1" t="s">
        <v>152</v>
      </c>
      <c r="C70" s="1" t="s">
        <v>153</v>
      </c>
      <c r="D70">
        <v>50011</v>
      </c>
      <c r="E70" s="2" t="s">
        <v>13</v>
      </c>
      <c r="F70" s="4" t="s">
        <v>17</v>
      </c>
      <c r="J70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71" spans="1:10" x14ac:dyDescent="0.25">
      <c r="A71" s="1" t="s">
        <v>131</v>
      </c>
      <c r="B71" s="1" t="s">
        <v>154</v>
      </c>
      <c r="C71" s="1" t="s">
        <v>155</v>
      </c>
      <c r="D71">
        <v>50003</v>
      </c>
      <c r="E71" s="2" t="s">
        <v>13</v>
      </c>
      <c r="F71" s="4" t="s">
        <v>17</v>
      </c>
      <c r="J71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72" spans="1:10" x14ac:dyDescent="0.25">
      <c r="A72" s="1" t="s">
        <v>156</v>
      </c>
      <c r="B72" s="1" t="s">
        <v>157</v>
      </c>
      <c r="C72" s="1" t="s">
        <v>158</v>
      </c>
      <c r="D72">
        <v>60000</v>
      </c>
      <c r="E72" s="2" t="s">
        <v>16</v>
      </c>
      <c r="F72" s="4">
        <v>0.8</v>
      </c>
      <c r="J72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73" spans="1:10" x14ac:dyDescent="0.25">
      <c r="A73" s="1" t="s">
        <v>156</v>
      </c>
      <c r="B73" s="1" t="s">
        <v>159</v>
      </c>
      <c r="C73" s="1" t="s">
        <v>160</v>
      </c>
      <c r="D73">
        <v>60004</v>
      </c>
      <c r="E73" s="2" t="s">
        <v>13</v>
      </c>
      <c r="F73" s="4" t="s">
        <v>17</v>
      </c>
      <c r="J73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74" spans="1:10" x14ac:dyDescent="0.25">
      <c r="A74" s="1" t="s">
        <v>156</v>
      </c>
      <c r="B74" s="1" t="s">
        <v>161</v>
      </c>
      <c r="C74" s="1" t="s">
        <v>162</v>
      </c>
      <c r="D74">
        <v>60006</v>
      </c>
      <c r="E74" s="2" t="s">
        <v>13</v>
      </c>
      <c r="F74" s="4" t="s">
        <v>17</v>
      </c>
      <c r="J74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75" spans="1:10" x14ac:dyDescent="0.25">
      <c r="A75" s="1" t="s">
        <v>156</v>
      </c>
      <c r="B75" s="1" t="s">
        <v>163</v>
      </c>
      <c r="C75" s="1" t="s">
        <v>164</v>
      </c>
      <c r="D75">
        <v>60008</v>
      </c>
      <c r="E75" s="2" t="s">
        <v>13</v>
      </c>
      <c r="F75" s="4" t="s">
        <v>17</v>
      </c>
      <c r="J75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76" spans="1:10" x14ac:dyDescent="0.25">
      <c r="A76" s="1" t="s">
        <v>156</v>
      </c>
      <c r="B76" s="1" t="s">
        <v>165</v>
      </c>
      <c r="C76" s="1" t="s">
        <v>166</v>
      </c>
      <c r="D76">
        <v>60009</v>
      </c>
      <c r="E76" s="2" t="s">
        <v>13</v>
      </c>
      <c r="F76" s="4" t="s">
        <v>17</v>
      </c>
      <c r="J76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77" spans="1:10" x14ac:dyDescent="0.25">
      <c r="A77" s="1" t="s">
        <v>156</v>
      </c>
      <c r="B77" s="1" t="s">
        <v>167</v>
      </c>
      <c r="C77" s="1" t="s">
        <v>168</v>
      </c>
      <c r="D77">
        <v>60013</v>
      </c>
      <c r="E77" s="2" t="s">
        <v>13</v>
      </c>
      <c r="F77" s="4" t="s">
        <v>17</v>
      </c>
      <c r="J77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78" spans="1:10" x14ac:dyDescent="0.25">
      <c r="A78" s="1" t="s">
        <v>156</v>
      </c>
      <c r="B78" s="1" t="s">
        <v>169</v>
      </c>
      <c r="C78" s="1" t="s">
        <v>170</v>
      </c>
      <c r="D78">
        <v>60002</v>
      </c>
      <c r="E78" s="2" t="s">
        <v>13</v>
      </c>
      <c r="F78" s="4" t="s">
        <v>17</v>
      </c>
      <c r="J78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79" spans="1:10" x14ac:dyDescent="0.25">
      <c r="A79" s="1" t="s">
        <v>156</v>
      </c>
      <c r="B79" s="1" t="s">
        <v>171</v>
      </c>
      <c r="C79" s="1" t="s">
        <v>172</v>
      </c>
      <c r="D79">
        <v>60007</v>
      </c>
      <c r="E79" s="2" t="s">
        <v>13</v>
      </c>
      <c r="F79" s="4" t="s">
        <v>17</v>
      </c>
      <c r="J79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80" spans="1:10" x14ac:dyDescent="0.25">
      <c r="A80" s="1" t="s">
        <v>156</v>
      </c>
      <c r="B80" s="1" t="s">
        <v>173</v>
      </c>
      <c r="C80" s="1" t="s">
        <v>174</v>
      </c>
      <c r="D80">
        <v>60003</v>
      </c>
      <c r="E80" s="2" t="s">
        <v>13</v>
      </c>
      <c r="F80" s="4" t="s">
        <v>17</v>
      </c>
      <c r="J80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81" spans="1:10" x14ac:dyDescent="0.25">
      <c r="A81" s="1" t="s">
        <v>156</v>
      </c>
      <c r="B81" s="1" t="s">
        <v>175</v>
      </c>
      <c r="C81" s="1" t="s">
        <v>176</v>
      </c>
      <c r="D81">
        <v>60001</v>
      </c>
      <c r="E81" s="2" t="s">
        <v>13</v>
      </c>
      <c r="F81" s="4" t="s">
        <v>17</v>
      </c>
      <c r="J81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82" spans="1:10" x14ac:dyDescent="0.25">
      <c r="A82" s="1" t="s">
        <v>156</v>
      </c>
      <c r="B82" s="1" t="s">
        <v>177</v>
      </c>
      <c r="C82" s="1" t="s">
        <v>178</v>
      </c>
      <c r="D82">
        <v>60010</v>
      </c>
      <c r="E82" s="2" t="s">
        <v>13</v>
      </c>
      <c r="F82" s="4" t="s">
        <v>17</v>
      </c>
      <c r="J82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83" spans="1:10" x14ac:dyDescent="0.25">
      <c r="A83" s="1" t="s">
        <v>156</v>
      </c>
      <c r="B83" s="1" t="s">
        <v>179</v>
      </c>
      <c r="C83" s="1" t="s">
        <v>180</v>
      </c>
      <c r="D83">
        <v>60005</v>
      </c>
      <c r="E83" s="2" t="s">
        <v>13</v>
      </c>
      <c r="F83" s="4" t="s">
        <v>17</v>
      </c>
      <c r="J83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84" spans="1:10" x14ac:dyDescent="0.25">
      <c r="A84" s="1" t="s">
        <v>156</v>
      </c>
      <c r="B84" s="1" t="s">
        <v>181</v>
      </c>
      <c r="C84" s="1" t="s">
        <v>182</v>
      </c>
      <c r="D84">
        <v>60011</v>
      </c>
      <c r="E84" s="2" t="s">
        <v>13</v>
      </c>
      <c r="F84" s="4" t="s">
        <v>17</v>
      </c>
      <c r="J84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85" spans="1:10" x14ac:dyDescent="0.25">
      <c r="A85" s="1" t="s">
        <v>156</v>
      </c>
      <c r="B85" s="1" t="s">
        <v>183</v>
      </c>
      <c r="C85" s="1" t="s">
        <v>184</v>
      </c>
      <c r="D85">
        <v>60012</v>
      </c>
      <c r="E85" s="2" t="s">
        <v>13</v>
      </c>
      <c r="F85" s="4" t="s">
        <v>17</v>
      </c>
      <c r="J85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86" spans="1:10" x14ac:dyDescent="0.25">
      <c r="A86" s="1" t="s">
        <v>185</v>
      </c>
      <c r="B86" s="1" t="s">
        <v>186</v>
      </c>
      <c r="C86" s="1" t="s">
        <v>187</v>
      </c>
      <c r="D86">
        <v>80000</v>
      </c>
      <c r="E86" s="2" t="s">
        <v>16</v>
      </c>
      <c r="F86" s="4">
        <v>0.8</v>
      </c>
      <c r="J86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87" spans="1:10" x14ac:dyDescent="0.25">
      <c r="A87" s="1" t="s">
        <v>185</v>
      </c>
      <c r="B87" s="1" t="s">
        <v>188</v>
      </c>
      <c r="C87" s="1" t="s">
        <v>189</v>
      </c>
      <c r="D87">
        <v>80006</v>
      </c>
      <c r="E87" s="2" t="s">
        <v>13</v>
      </c>
      <c r="F87" s="4" t="s">
        <v>17</v>
      </c>
      <c r="J87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88" spans="1:10" x14ac:dyDescent="0.25">
      <c r="A88" s="1" t="s">
        <v>185</v>
      </c>
      <c r="B88" s="1" t="s">
        <v>190</v>
      </c>
      <c r="C88" s="1" t="s">
        <v>191</v>
      </c>
      <c r="D88">
        <v>80012</v>
      </c>
      <c r="E88" s="2" t="s">
        <v>13</v>
      </c>
      <c r="F88" s="4" t="s">
        <v>17</v>
      </c>
      <c r="J88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89" spans="1:10" x14ac:dyDescent="0.25">
      <c r="A89" s="1" t="s">
        <v>185</v>
      </c>
      <c r="B89" s="1" t="s">
        <v>192</v>
      </c>
      <c r="C89" s="1" t="s">
        <v>193</v>
      </c>
      <c r="D89">
        <v>80009</v>
      </c>
      <c r="E89" s="2" t="s">
        <v>13</v>
      </c>
      <c r="F89" s="4" t="s">
        <v>17</v>
      </c>
      <c r="J89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90" spans="1:10" x14ac:dyDescent="0.25">
      <c r="A90" s="1" t="s">
        <v>185</v>
      </c>
      <c r="B90" s="1" t="s">
        <v>194</v>
      </c>
      <c r="C90" s="1" t="s">
        <v>195</v>
      </c>
      <c r="D90">
        <v>80007</v>
      </c>
      <c r="E90" s="2" t="s">
        <v>13</v>
      </c>
      <c r="F90" s="4" t="s">
        <v>17</v>
      </c>
      <c r="J90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91" spans="1:10" x14ac:dyDescent="0.25">
      <c r="A91" s="1" t="s">
        <v>185</v>
      </c>
      <c r="B91" s="1" t="s">
        <v>196</v>
      </c>
      <c r="C91" s="1" t="s">
        <v>197</v>
      </c>
      <c r="D91">
        <v>80010</v>
      </c>
      <c r="E91" s="2" t="s">
        <v>13</v>
      </c>
      <c r="F91" s="4" t="s">
        <v>17</v>
      </c>
      <c r="J91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92" spans="1:10" x14ac:dyDescent="0.25">
      <c r="A92" s="1" t="s">
        <v>185</v>
      </c>
      <c r="B92" s="1" t="s">
        <v>198</v>
      </c>
      <c r="C92" s="1" t="s">
        <v>199</v>
      </c>
      <c r="D92">
        <v>80013</v>
      </c>
      <c r="E92" s="2" t="s">
        <v>13</v>
      </c>
      <c r="F92" s="4" t="s">
        <v>17</v>
      </c>
      <c r="J92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93" spans="1:10" x14ac:dyDescent="0.25">
      <c r="A93" s="1" t="s">
        <v>185</v>
      </c>
      <c r="B93" s="1" t="s">
        <v>200</v>
      </c>
      <c r="C93" s="1" t="s">
        <v>201</v>
      </c>
      <c r="D93">
        <v>80011</v>
      </c>
      <c r="E93" s="2" t="s">
        <v>13</v>
      </c>
      <c r="F93" s="4" t="s">
        <v>17</v>
      </c>
      <c r="J93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94" spans="1:10" x14ac:dyDescent="0.25">
      <c r="A94" s="1" t="s">
        <v>185</v>
      </c>
      <c r="B94" s="1" t="s">
        <v>202</v>
      </c>
      <c r="C94" s="1" t="s">
        <v>203</v>
      </c>
      <c r="D94">
        <v>80008</v>
      </c>
      <c r="E94" s="2" t="s">
        <v>13</v>
      </c>
      <c r="F94" s="4" t="s">
        <v>17</v>
      </c>
      <c r="J94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95" spans="1:10" x14ac:dyDescent="0.25">
      <c r="A95" s="1" t="s">
        <v>185</v>
      </c>
      <c r="B95" s="1" t="s">
        <v>204</v>
      </c>
      <c r="C95" s="1" t="s">
        <v>205</v>
      </c>
      <c r="D95">
        <v>80004</v>
      </c>
      <c r="E95" s="2" t="s">
        <v>13</v>
      </c>
      <c r="F95" s="4" t="s">
        <v>17</v>
      </c>
      <c r="J95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96" spans="1:10" x14ac:dyDescent="0.25">
      <c r="A96" s="1" t="s">
        <v>185</v>
      </c>
      <c r="B96" s="1" t="s">
        <v>206</v>
      </c>
      <c r="C96" s="1" t="s">
        <v>207</v>
      </c>
      <c r="D96">
        <v>80001</v>
      </c>
      <c r="E96" s="2" t="s">
        <v>13</v>
      </c>
      <c r="F96" s="4" t="s">
        <v>17</v>
      </c>
      <c r="J96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97" spans="1:10" x14ac:dyDescent="0.25">
      <c r="A97" s="1" t="s">
        <v>185</v>
      </c>
      <c r="B97" s="1" t="s">
        <v>208</v>
      </c>
      <c r="C97" s="1" t="s">
        <v>209</v>
      </c>
      <c r="D97">
        <v>80005</v>
      </c>
      <c r="E97" s="2" t="s">
        <v>13</v>
      </c>
      <c r="F97" s="4" t="s">
        <v>17</v>
      </c>
      <c r="J97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98" spans="1:10" x14ac:dyDescent="0.25">
      <c r="A98" s="1" t="s">
        <v>185</v>
      </c>
      <c r="B98" s="1" t="s">
        <v>210</v>
      </c>
      <c r="C98" s="1" t="s">
        <v>211</v>
      </c>
      <c r="D98">
        <v>80002</v>
      </c>
      <c r="E98" s="2" t="s">
        <v>13</v>
      </c>
      <c r="F98" s="4" t="s">
        <v>17</v>
      </c>
      <c r="J98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99" spans="1:10" x14ac:dyDescent="0.25">
      <c r="A99" s="1" t="s">
        <v>185</v>
      </c>
      <c r="B99" s="1" t="s">
        <v>212</v>
      </c>
      <c r="C99" s="1" t="s">
        <v>213</v>
      </c>
      <c r="D99">
        <v>80003</v>
      </c>
      <c r="E99" s="2" t="s">
        <v>13</v>
      </c>
      <c r="F99" s="4" t="s">
        <v>17</v>
      </c>
      <c r="J99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00" spans="1:10" ht="25.5" x14ac:dyDescent="0.25">
      <c r="A100" s="1" t="s">
        <v>185</v>
      </c>
      <c r="B100" s="1" t="s">
        <v>214</v>
      </c>
      <c r="C100" s="1" t="s">
        <v>215</v>
      </c>
      <c r="D100">
        <v>80014</v>
      </c>
      <c r="E100" s="2" t="s">
        <v>13</v>
      </c>
      <c r="F100" s="4" t="s">
        <v>17</v>
      </c>
      <c r="J100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01" spans="1:10" x14ac:dyDescent="0.25">
      <c r="A101" s="1" t="s">
        <v>216</v>
      </c>
      <c r="B101" s="1" t="s">
        <v>217</v>
      </c>
      <c r="C101" s="1" t="s">
        <v>218</v>
      </c>
      <c r="D101">
        <v>90000</v>
      </c>
      <c r="E101" s="2" t="s">
        <v>16</v>
      </c>
      <c r="F101" s="4">
        <v>1</v>
      </c>
      <c r="J101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02" spans="1:10" x14ac:dyDescent="0.25">
      <c r="A102" s="1" t="s">
        <v>216</v>
      </c>
      <c r="B102" s="1" t="s">
        <v>219</v>
      </c>
      <c r="C102" s="1" t="s">
        <v>220</v>
      </c>
      <c r="D102">
        <v>90003</v>
      </c>
      <c r="E102" s="2" t="s">
        <v>13</v>
      </c>
      <c r="F102" s="4" t="s">
        <v>17</v>
      </c>
      <c r="J102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03" spans="1:10" x14ac:dyDescent="0.25">
      <c r="A103" s="1" t="s">
        <v>216</v>
      </c>
      <c r="B103" s="1" t="s">
        <v>221</v>
      </c>
      <c r="C103" s="1" t="s">
        <v>222</v>
      </c>
      <c r="D103">
        <v>90009</v>
      </c>
      <c r="E103" s="2" t="s">
        <v>13</v>
      </c>
      <c r="F103" s="4" t="s">
        <v>17</v>
      </c>
      <c r="J103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04" spans="1:10" x14ac:dyDescent="0.25">
      <c r="A104" s="1" t="s">
        <v>216</v>
      </c>
      <c r="B104" s="1" t="s">
        <v>223</v>
      </c>
      <c r="C104" s="1" t="s">
        <v>224</v>
      </c>
      <c r="D104">
        <v>90002</v>
      </c>
      <c r="E104" s="2" t="s">
        <v>13</v>
      </c>
      <c r="F104" s="4" t="s">
        <v>17</v>
      </c>
      <c r="J104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05" spans="1:10" x14ac:dyDescent="0.25">
      <c r="A105" s="1" t="s">
        <v>216</v>
      </c>
      <c r="B105" s="1" t="s">
        <v>225</v>
      </c>
      <c r="C105" s="1" t="s">
        <v>226</v>
      </c>
      <c r="D105">
        <v>90001</v>
      </c>
      <c r="E105" s="2" t="s">
        <v>13</v>
      </c>
      <c r="F105" s="4" t="s">
        <v>17</v>
      </c>
      <c r="J105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06" spans="1:10" x14ac:dyDescent="0.25">
      <c r="A106" s="1" t="s">
        <v>216</v>
      </c>
      <c r="B106" s="1" t="s">
        <v>227</v>
      </c>
      <c r="C106" s="1" t="s">
        <v>228</v>
      </c>
      <c r="D106">
        <v>90006</v>
      </c>
      <c r="E106" s="2" t="s">
        <v>13</v>
      </c>
      <c r="F106" s="4" t="s">
        <v>17</v>
      </c>
      <c r="J106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07" spans="1:10" x14ac:dyDescent="0.25">
      <c r="A107" s="1" t="s">
        <v>216</v>
      </c>
      <c r="B107" s="1" t="s">
        <v>229</v>
      </c>
      <c r="C107" s="1" t="s">
        <v>230</v>
      </c>
      <c r="D107">
        <v>90007</v>
      </c>
      <c r="E107" s="2" t="s">
        <v>13</v>
      </c>
      <c r="F107" s="4" t="s">
        <v>17</v>
      </c>
      <c r="J107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08" spans="1:10" x14ac:dyDescent="0.25">
      <c r="A108" s="1" t="s">
        <v>216</v>
      </c>
      <c r="B108" s="1" t="s">
        <v>231</v>
      </c>
      <c r="C108" s="1" t="s">
        <v>232</v>
      </c>
      <c r="D108">
        <v>90004</v>
      </c>
      <c r="E108" s="2" t="s">
        <v>13</v>
      </c>
      <c r="F108" s="4" t="s">
        <v>17</v>
      </c>
      <c r="J108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09" spans="1:10" x14ac:dyDescent="0.25">
      <c r="A109" s="1" t="s">
        <v>216</v>
      </c>
      <c r="B109" s="1" t="s">
        <v>233</v>
      </c>
      <c r="C109" s="1" t="s">
        <v>234</v>
      </c>
      <c r="D109">
        <v>90005</v>
      </c>
      <c r="E109" s="2" t="s">
        <v>13</v>
      </c>
      <c r="F109" s="4" t="s">
        <v>17</v>
      </c>
      <c r="J109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10" spans="1:10" x14ac:dyDescent="0.25">
      <c r="A110" s="1" t="s">
        <v>235</v>
      </c>
      <c r="B110" s="1" t="s">
        <v>236</v>
      </c>
      <c r="C110" s="1" t="s">
        <v>237</v>
      </c>
      <c r="D110">
        <v>100000</v>
      </c>
      <c r="E110" s="2" t="s">
        <v>16</v>
      </c>
      <c r="F110" s="4">
        <v>1</v>
      </c>
      <c r="J110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11" spans="1:10" x14ac:dyDescent="0.25">
      <c r="A111" s="1" t="s">
        <v>235</v>
      </c>
      <c r="B111" s="1" t="s">
        <v>238</v>
      </c>
      <c r="C111" s="1" t="s">
        <v>239</v>
      </c>
      <c r="D111">
        <v>100009</v>
      </c>
      <c r="E111" s="2" t="s">
        <v>13</v>
      </c>
      <c r="F111" s="4" t="s">
        <v>17</v>
      </c>
      <c r="J111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12" spans="1:10" x14ac:dyDescent="0.25">
      <c r="A112" s="1" t="s">
        <v>235</v>
      </c>
      <c r="B112" s="1" t="s">
        <v>240</v>
      </c>
      <c r="C112" s="1" t="s">
        <v>241</v>
      </c>
      <c r="D112">
        <v>100008</v>
      </c>
      <c r="E112" s="2" t="s">
        <v>13</v>
      </c>
      <c r="F112" s="4" t="s">
        <v>17</v>
      </c>
      <c r="J112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13" spans="1:10" x14ac:dyDescent="0.25">
      <c r="A113" s="1" t="s">
        <v>235</v>
      </c>
      <c r="B113" s="1" t="s">
        <v>242</v>
      </c>
      <c r="C113" s="1" t="s">
        <v>243</v>
      </c>
      <c r="D113">
        <v>100003</v>
      </c>
      <c r="E113" s="2" t="s">
        <v>13</v>
      </c>
      <c r="F113" s="4" t="s">
        <v>17</v>
      </c>
      <c r="J113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14" spans="1:10" x14ac:dyDescent="0.25">
      <c r="A114" s="1" t="s">
        <v>235</v>
      </c>
      <c r="B114" s="1" t="s">
        <v>244</v>
      </c>
      <c r="C114" s="1" t="s">
        <v>245</v>
      </c>
      <c r="D114">
        <v>100010</v>
      </c>
      <c r="E114" s="2" t="s">
        <v>13</v>
      </c>
      <c r="F114" s="4" t="s">
        <v>17</v>
      </c>
      <c r="J114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15" spans="1:10" x14ac:dyDescent="0.25">
      <c r="A115" s="1" t="s">
        <v>235</v>
      </c>
      <c r="B115" s="1" t="s">
        <v>246</v>
      </c>
      <c r="C115" s="1" t="s">
        <v>247</v>
      </c>
      <c r="D115">
        <v>100007</v>
      </c>
      <c r="E115" s="2" t="s">
        <v>13</v>
      </c>
      <c r="F115" s="4" t="s">
        <v>17</v>
      </c>
      <c r="J115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16" spans="1:10" x14ac:dyDescent="0.25">
      <c r="A116" s="1" t="s">
        <v>235</v>
      </c>
      <c r="B116" s="1" t="s">
        <v>248</v>
      </c>
      <c r="C116" s="1" t="s">
        <v>249</v>
      </c>
      <c r="D116">
        <v>100011</v>
      </c>
      <c r="E116" s="2" t="s">
        <v>13</v>
      </c>
      <c r="F116" s="4" t="s">
        <v>17</v>
      </c>
      <c r="J116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17" spans="1:10" x14ac:dyDescent="0.25">
      <c r="A117" s="1" t="s">
        <v>235</v>
      </c>
      <c r="B117" s="1" t="s">
        <v>250</v>
      </c>
      <c r="C117" s="1" t="s">
        <v>251</v>
      </c>
      <c r="D117">
        <v>100006</v>
      </c>
      <c r="E117" s="2" t="s">
        <v>13</v>
      </c>
      <c r="F117" s="4" t="s">
        <v>17</v>
      </c>
      <c r="J117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18" spans="1:10" x14ac:dyDescent="0.25">
      <c r="A118" s="1" t="s">
        <v>235</v>
      </c>
      <c r="B118" s="1" t="s">
        <v>252</v>
      </c>
      <c r="C118" s="1" t="s">
        <v>253</v>
      </c>
      <c r="D118">
        <v>100002</v>
      </c>
      <c r="E118" s="2" t="s">
        <v>13</v>
      </c>
      <c r="F118" s="4" t="s">
        <v>17</v>
      </c>
      <c r="J118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19" spans="1:10" x14ac:dyDescent="0.25">
      <c r="A119" s="1" t="s">
        <v>235</v>
      </c>
      <c r="B119" s="1" t="s">
        <v>254</v>
      </c>
      <c r="C119" s="1" t="s">
        <v>255</v>
      </c>
      <c r="D119">
        <v>100004</v>
      </c>
      <c r="E119" s="2" t="s">
        <v>13</v>
      </c>
      <c r="F119" s="4" t="s">
        <v>17</v>
      </c>
      <c r="J119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20" spans="1:10" x14ac:dyDescent="0.25">
      <c r="A120" s="1" t="s">
        <v>235</v>
      </c>
      <c r="B120" s="1" t="s">
        <v>256</v>
      </c>
      <c r="C120" s="1" t="s">
        <v>257</v>
      </c>
      <c r="D120">
        <v>100005</v>
      </c>
      <c r="E120" s="2" t="s">
        <v>13</v>
      </c>
      <c r="F120" s="4" t="s">
        <v>17</v>
      </c>
      <c r="J120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21" spans="1:10" x14ac:dyDescent="0.25">
      <c r="A121" s="1" t="s">
        <v>235</v>
      </c>
      <c r="B121" s="1" t="s">
        <v>258</v>
      </c>
      <c r="C121" s="1" t="s">
        <v>259</v>
      </c>
      <c r="D121">
        <v>100001</v>
      </c>
      <c r="E121" s="2" t="s">
        <v>13</v>
      </c>
      <c r="F121" s="4" t="s">
        <v>17</v>
      </c>
      <c r="J121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22" spans="1:10" x14ac:dyDescent="0.25">
      <c r="A122" s="1" t="s">
        <v>260</v>
      </c>
      <c r="B122" s="1" t="s">
        <v>261</v>
      </c>
      <c r="C122" s="1" t="s">
        <v>262</v>
      </c>
      <c r="D122">
        <v>110000</v>
      </c>
      <c r="E122" s="2" t="s">
        <v>16</v>
      </c>
      <c r="F122" s="4">
        <v>1</v>
      </c>
      <c r="J122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23" spans="1:10" x14ac:dyDescent="0.25">
      <c r="A123" s="1" t="s">
        <v>260</v>
      </c>
      <c r="B123" s="1" t="s">
        <v>261</v>
      </c>
      <c r="C123" s="1" t="s">
        <v>263</v>
      </c>
      <c r="D123">
        <v>110001</v>
      </c>
      <c r="E123" s="2" t="s">
        <v>33</v>
      </c>
      <c r="F123" s="4" t="s">
        <v>17</v>
      </c>
      <c r="J123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24" spans="1:10" x14ac:dyDescent="0.25">
      <c r="A124" s="1" t="s">
        <v>260</v>
      </c>
      <c r="B124" s="1" t="s">
        <v>264</v>
      </c>
      <c r="C124" s="1" t="s">
        <v>265</v>
      </c>
      <c r="D124">
        <v>110002</v>
      </c>
      <c r="E124" s="2" t="s">
        <v>13</v>
      </c>
      <c r="F124" s="4" t="s">
        <v>17</v>
      </c>
      <c r="J124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25" spans="1:10" x14ac:dyDescent="0.25">
      <c r="A125" s="1" t="s">
        <v>260</v>
      </c>
      <c r="B125" s="1" t="s">
        <v>266</v>
      </c>
      <c r="C125" s="1" t="s">
        <v>267</v>
      </c>
      <c r="D125">
        <v>110003</v>
      </c>
      <c r="E125" s="2" t="s">
        <v>13</v>
      </c>
      <c r="F125" s="4" t="s">
        <v>17</v>
      </c>
      <c r="J125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26" spans="1:10" x14ac:dyDescent="0.25">
      <c r="A126" s="1" t="s">
        <v>260</v>
      </c>
      <c r="B126" s="1" t="s">
        <v>268</v>
      </c>
      <c r="C126" s="1" t="s">
        <v>269</v>
      </c>
      <c r="D126">
        <v>110005</v>
      </c>
      <c r="E126" s="2" t="s">
        <v>13</v>
      </c>
      <c r="F126" s="4" t="s">
        <v>17</v>
      </c>
      <c r="J126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27" spans="1:10" x14ac:dyDescent="0.25">
      <c r="A127" s="1" t="s">
        <v>260</v>
      </c>
      <c r="B127" s="1" t="s">
        <v>270</v>
      </c>
      <c r="C127" s="1" t="s">
        <v>271</v>
      </c>
      <c r="D127">
        <v>110004</v>
      </c>
      <c r="E127" s="2" t="s">
        <v>13</v>
      </c>
      <c r="F127" s="4" t="s">
        <v>17</v>
      </c>
      <c r="J127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28" spans="1:10" x14ac:dyDescent="0.25">
      <c r="A128" s="1" t="s">
        <v>272</v>
      </c>
      <c r="B128" s="1" t="s">
        <v>273</v>
      </c>
      <c r="C128" s="1" t="s">
        <v>274</v>
      </c>
      <c r="D128">
        <v>120000</v>
      </c>
      <c r="E128" s="2" t="s">
        <v>16</v>
      </c>
      <c r="F128" s="4">
        <v>0.8</v>
      </c>
      <c r="J128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29" spans="1:10" x14ac:dyDescent="0.25">
      <c r="A129" s="1" t="s">
        <v>272</v>
      </c>
      <c r="B129" s="1" t="s">
        <v>275</v>
      </c>
      <c r="C129" s="1" t="s">
        <v>276</v>
      </c>
      <c r="D129">
        <v>120008</v>
      </c>
      <c r="E129" s="2" t="s">
        <v>13</v>
      </c>
      <c r="F129" s="4" t="s">
        <v>17</v>
      </c>
      <c r="J129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30" spans="1:10" x14ac:dyDescent="0.25">
      <c r="A130" s="1" t="s">
        <v>272</v>
      </c>
      <c r="B130" s="1" t="s">
        <v>277</v>
      </c>
      <c r="C130" s="1" t="s">
        <v>278</v>
      </c>
      <c r="D130">
        <v>120007</v>
      </c>
      <c r="E130" s="2" t="s">
        <v>13</v>
      </c>
      <c r="F130" s="4" t="s">
        <v>17</v>
      </c>
      <c r="J130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31" spans="1:10" x14ac:dyDescent="0.25">
      <c r="A131" s="1" t="s">
        <v>272</v>
      </c>
      <c r="B131" s="1" t="s">
        <v>277</v>
      </c>
      <c r="C131" s="1" t="s">
        <v>279</v>
      </c>
      <c r="D131">
        <v>120014</v>
      </c>
      <c r="E131" s="2" t="s">
        <v>33</v>
      </c>
      <c r="F131" s="4" t="s">
        <v>17</v>
      </c>
      <c r="J131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32" spans="1:10" x14ac:dyDescent="0.25">
      <c r="A132" s="1" t="s">
        <v>272</v>
      </c>
      <c r="B132" s="1" t="s">
        <v>280</v>
      </c>
      <c r="C132" s="1" t="s">
        <v>281</v>
      </c>
      <c r="D132">
        <v>120004</v>
      </c>
      <c r="E132" s="2" t="s">
        <v>13</v>
      </c>
      <c r="F132" s="4" t="s">
        <v>17</v>
      </c>
      <c r="J132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33" spans="1:10" x14ac:dyDescent="0.25">
      <c r="A133" s="1" t="s">
        <v>272</v>
      </c>
      <c r="B133" s="1" t="s">
        <v>282</v>
      </c>
      <c r="C133" s="1" t="s">
        <v>283</v>
      </c>
      <c r="D133">
        <v>120001</v>
      </c>
      <c r="E133" s="2" t="s">
        <v>13</v>
      </c>
      <c r="F133" s="4" t="s">
        <v>17</v>
      </c>
      <c r="J133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34" spans="1:10" x14ac:dyDescent="0.25">
      <c r="A134" s="1" t="s">
        <v>272</v>
      </c>
      <c r="B134" s="1" t="s">
        <v>284</v>
      </c>
      <c r="C134" s="1" t="s">
        <v>285</v>
      </c>
      <c r="D134">
        <v>120003</v>
      </c>
      <c r="E134" s="2" t="s">
        <v>13</v>
      </c>
      <c r="F134" s="4" t="s">
        <v>17</v>
      </c>
      <c r="J134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35" spans="1:10" x14ac:dyDescent="0.25">
      <c r="A135" s="1" t="s">
        <v>272</v>
      </c>
      <c r="B135" s="1" t="s">
        <v>286</v>
      </c>
      <c r="C135" s="1" t="s">
        <v>287</v>
      </c>
      <c r="D135">
        <v>120002</v>
      </c>
      <c r="E135" s="2" t="s">
        <v>13</v>
      </c>
      <c r="F135" s="4" t="s">
        <v>17</v>
      </c>
      <c r="J135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36" spans="1:10" x14ac:dyDescent="0.25">
      <c r="A136" s="1" t="s">
        <v>272</v>
      </c>
      <c r="B136" s="1" t="s">
        <v>288</v>
      </c>
      <c r="C136" s="1" t="s">
        <v>289</v>
      </c>
      <c r="D136">
        <v>120005</v>
      </c>
      <c r="E136" s="2" t="s">
        <v>13</v>
      </c>
      <c r="F136" s="4" t="s">
        <v>17</v>
      </c>
      <c r="J136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37" spans="1:10" x14ac:dyDescent="0.25">
      <c r="A137" s="1" t="s">
        <v>272</v>
      </c>
      <c r="B137" s="1" t="s">
        <v>290</v>
      </c>
      <c r="C137" s="1" t="s">
        <v>291</v>
      </c>
      <c r="D137">
        <v>120009</v>
      </c>
      <c r="E137" s="2" t="s">
        <v>13</v>
      </c>
      <c r="F137" s="4" t="s">
        <v>17</v>
      </c>
      <c r="J137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38" spans="1:10" x14ac:dyDescent="0.25">
      <c r="A138" s="1" t="s">
        <v>272</v>
      </c>
      <c r="B138" s="1" t="s">
        <v>292</v>
      </c>
      <c r="C138" s="1" t="s">
        <v>293</v>
      </c>
      <c r="D138">
        <v>120006</v>
      </c>
      <c r="E138" s="2" t="s">
        <v>13</v>
      </c>
      <c r="F138" s="4" t="s">
        <v>17</v>
      </c>
      <c r="J138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39" spans="1:10" x14ac:dyDescent="0.25">
      <c r="A139" s="1" t="s">
        <v>272</v>
      </c>
      <c r="B139" s="1" t="s">
        <v>294</v>
      </c>
      <c r="C139" s="1" t="s">
        <v>295</v>
      </c>
      <c r="D139">
        <v>120011</v>
      </c>
      <c r="E139" s="2" t="s">
        <v>13</v>
      </c>
      <c r="F139" s="4" t="s">
        <v>17</v>
      </c>
      <c r="J139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40" spans="1:10" x14ac:dyDescent="0.25">
      <c r="A140" s="1" t="s">
        <v>272</v>
      </c>
      <c r="B140" s="1" t="s">
        <v>296</v>
      </c>
      <c r="C140" s="1" t="s">
        <v>297</v>
      </c>
      <c r="D140">
        <v>120010</v>
      </c>
      <c r="E140" s="2" t="s">
        <v>13</v>
      </c>
      <c r="F140" s="4" t="s">
        <v>17</v>
      </c>
      <c r="J140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41" spans="1:10" x14ac:dyDescent="0.25">
      <c r="A141" s="1" t="s">
        <v>272</v>
      </c>
      <c r="B141" s="1" t="s">
        <v>298</v>
      </c>
      <c r="C141" s="1" t="s">
        <v>299</v>
      </c>
      <c r="D141">
        <v>120012</v>
      </c>
      <c r="E141" s="2" t="s">
        <v>13</v>
      </c>
      <c r="F141" s="4" t="s">
        <v>17</v>
      </c>
      <c r="J141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42" spans="1:10" x14ac:dyDescent="0.25">
      <c r="A142" s="1" t="s">
        <v>300</v>
      </c>
      <c r="B142" s="1" t="s">
        <v>301</v>
      </c>
      <c r="C142" s="1" t="s">
        <v>302</v>
      </c>
      <c r="D142">
        <v>130000</v>
      </c>
      <c r="E142" s="2" t="s">
        <v>91</v>
      </c>
      <c r="F142" s="4">
        <v>0.8</v>
      </c>
      <c r="J142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43" spans="1:10" x14ac:dyDescent="0.25">
      <c r="A143" s="1" t="s">
        <v>300</v>
      </c>
      <c r="B143" s="1" t="s">
        <v>303</v>
      </c>
      <c r="C143" s="1" t="s">
        <v>304</v>
      </c>
      <c r="D143">
        <v>130005</v>
      </c>
      <c r="E143" s="2" t="s">
        <v>13</v>
      </c>
      <c r="F143" s="4" t="s">
        <v>17</v>
      </c>
      <c r="J143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44" spans="1:10" x14ac:dyDescent="0.25">
      <c r="A144" s="1" t="s">
        <v>300</v>
      </c>
      <c r="B144" s="1" t="s">
        <v>305</v>
      </c>
      <c r="C144" s="1" t="s">
        <v>306</v>
      </c>
      <c r="D144">
        <v>130008</v>
      </c>
      <c r="E144" s="2" t="s">
        <v>13</v>
      </c>
      <c r="F144" s="4" t="s">
        <v>17</v>
      </c>
      <c r="J144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45" spans="1:10" x14ac:dyDescent="0.25">
      <c r="A145" s="1" t="s">
        <v>300</v>
      </c>
      <c r="B145" s="1" t="s">
        <v>307</v>
      </c>
      <c r="C145" s="1" t="s">
        <v>308</v>
      </c>
      <c r="D145">
        <v>130003</v>
      </c>
      <c r="E145" s="2" t="s">
        <v>13</v>
      </c>
      <c r="F145" s="4" t="s">
        <v>17</v>
      </c>
      <c r="J145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46" spans="1:10" x14ac:dyDescent="0.25">
      <c r="A146" s="1" t="s">
        <v>300</v>
      </c>
      <c r="B146" s="1" t="s">
        <v>309</v>
      </c>
      <c r="C146" s="1" t="s">
        <v>310</v>
      </c>
      <c r="D146">
        <v>130012</v>
      </c>
      <c r="E146" s="2" t="s">
        <v>13</v>
      </c>
      <c r="F146" s="4" t="s">
        <v>17</v>
      </c>
      <c r="J146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47" spans="1:10" x14ac:dyDescent="0.25">
      <c r="A147" s="1" t="s">
        <v>300</v>
      </c>
      <c r="B147" s="1" t="s">
        <v>311</v>
      </c>
      <c r="C147" s="1" t="s">
        <v>312</v>
      </c>
      <c r="D147">
        <v>130007</v>
      </c>
      <c r="E147" s="2" t="s">
        <v>13</v>
      </c>
      <c r="F147" s="4" t="s">
        <v>17</v>
      </c>
      <c r="J147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48" spans="1:10" x14ac:dyDescent="0.25">
      <c r="A148" s="1" t="s">
        <v>300</v>
      </c>
      <c r="B148" s="1" t="s">
        <v>313</v>
      </c>
      <c r="C148" s="1" t="s">
        <v>314</v>
      </c>
      <c r="D148">
        <v>130011</v>
      </c>
      <c r="E148" s="2" t="s">
        <v>13</v>
      </c>
      <c r="F148" s="4" t="s">
        <v>17</v>
      </c>
      <c r="J148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49" spans="1:10" x14ac:dyDescent="0.25">
      <c r="A149" s="1" t="s">
        <v>300</v>
      </c>
      <c r="B149" s="1" t="s">
        <v>315</v>
      </c>
      <c r="C149" s="1" t="s">
        <v>316</v>
      </c>
      <c r="D149">
        <v>130010</v>
      </c>
      <c r="E149" s="2" t="s">
        <v>13</v>
      </c>
      <c r="F149" s="4" t="s">
        <v>17</v>
      </c>
      <c r="J149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50" spans="1:10" x14ac:dyDescent="0.25">
      <c r="A150" s="1" t="s">
        <v>300</v>
      </c>
      <c r="B150" s="1" t="s">
        <v>317</v>
      </c>
      <c r="C150" s="1" t="s">
        <v>318</v>
      </c>
      <c r="D150">
        <v>130009</v>
      </c>
      <c r="E150" s="2" t="s">
        <v>13</v>
      </c>
      <c r="F150" s="4" t="s">
        <v>17</v>
      </c>
      <c r="J150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51" spans="1:10" x14ac:dyDescent="0.25">
      <c r="A151" s="1" t="s">
        <v>300</v>
      </c>
      <c r="B151" s="1" t="s">
        <v>319</v>
      </c>
      <c r="C151" s="1" t="s">
        <v>320</v>
      </c>
      <c r="D151">
        <v>130004</v>
      </c>
      <c r="E151" s="2" t="s">
        <v>13</v>
      </c>
      <c r="F151" s="4" t="s">
        <v>17</v>
      </c>
      <c r="J151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52" spans="1:10" x14ac:dyDescent="0.25">
      <c r="A152" s="1" t="s">
        <v>300</v>
      </c>
      <c r="B152" s="1" t="s">
        <v>321</v>
      </c>
      <c r="C152" s="1" t="s">
        <v>322</v>
      </c>
      <c r="D152">
        <v>130006</v>
      </c>
      <c r="E152" s="2" t="s">
        <v>13</v>
      </c>
      <c r="F152" s="4" t="s">
        <v>17</v>
      </c>
      <c r="J152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53" spans="1:10" x14ac:dyDescent="0.25">
      <c r="A153" s="1" t="s">
        <v>300</v>
      </c>
      <c r="B153" s="1" t="s">
        <v>323</v>
      </c>
      <c r="C153" s="1" t="s">
        <v>324</v>
      </c>
      <c r="D153">
        <v>130002</v>
      </c>
      <c r="E153" s="2" t="s">
        <v>13</v>
      </c>
      <c r="F153" s="4" t="s">
        <v>17</v>
      </c>
      <c r="J153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54" spans="1:10" x14ac:dyDescent="0.25">
      <c r="A154" s="1" t="s">
        <v>300</v>
      </c>
      <c r="B154" s="1" t="s">
        <v>325</v>
      </c>
      <c r="C154" s="1" t="s">
        <v>326</v>
      </c>
      <c r="D154">
        <v>130014</v>
      </c>
      <c r="E154" s="2" t="s">
        <v>13</v>
      </c>
      <c r="F154" s="4" t="s">
        <v>17</v>
      </c>
      <c r="J154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55" spans="1:10" x14ac:dyDescent="0.25">
      <c r="A155" s="1" t="s">
        <v>300</v>
      </c>
      <c r="B155" s="1" t="s">
        <v>327</v>
      </c>
      <c r="C155" s="1" t="s">
        <v>328</v>
      </c>
      <c r="D155">
        <v>130015</v>
      </c>
      <c r="E155" s="2" t="s">
        <v>13</v>
      </c>
      <c r="F155" s="4" t="s">
        <v>17</v>
      </c>
      <c r="J155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56" spans="1:10" x14ac:dyDescent="0.25">
      <c r="A156" s="1" t="s">
        <v>300</v>
      </c>
      <c r="B156" s="1" t="s">
        <v>329</v>
      </c>
      <c r="C156" s="1" t="s">
        <v>330</v>
      </c>
      <c r="D156">
        <v>130016</v>
      </c>
      <c r="E156" s="2" t="s">
        <v>13</v>
      </c>
      <c r="F156" s="4" t="s">
        <v>17</v>
      </c>
      <c r="J156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57" spans="1:10" x14ac:dyDescent="0.25">
      <c r="A157" s="1" t="s">
        <v>300</v>
      </c>
      <c r="B157" s="1" t="s">
        <v>331</v>
      </c>
      <c r="C157" s="1" t="s">
        <v>332</v>
      </c>
      <c r="D157">
        <v>130017</v>
      </c>
      <c r="E157" s="2" t="s">
        <v>13</v>
      </c>
      <c r="F157" s="4" t="s">
        <v>17</v>
      </c>
      <c r="J157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58" spans="1:10" x14ac:dyDescent="0.25">
      <c r="A158" s="1" t="s">
        <v>333</v>
      </c>
      <c r="B158" s="1" t="s">
        <v>334</v>
      </c>
      <c r="C158" s="1" t="s">
        <v>335</v>
      </c>
      <c r="D158">
        <v>140001</v>
      </c>
      <c r="E158" s="2" t="s">
        <v>13</v>
      </c>
      <c r="F158" s="4" t="s">
        <v>17</v>
      </c>
      <c r="J158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59" spans="1:10" x14ac:dyDescent="0.25">
      <c r="A159" s="1" t="s">
        <v>333</v>
      </c>
      <c r="B159" s="1" t="s">
        <v>336</v>
      </c>
      <c r="C159" s="1" t="s">
        <v>337</v>
      </c>
      <c r="D159">
        <v>140003</v>
      </c>
      <c r="E159" s="2" t="s">
        <v>13</v>
      </c>
      <c r="F159" s="4" t="s">
        <v>17</v>
      </c>
      <c r="J159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60" spans="1:10" x14ac:dyDescent="0.25">
      <c r="A160" s="1" t="s">
        <v>333</v>
      </c>
      <c r="B160" s="1" t="s">
        <v>338</v>
      </c>
      <c r="C160" s="1" t="s">
        <v>339</v>
      </c>
      <c r="D160">
        <v>140002</v>
      </c>
      <c r="E160" s="2" t="s">
        <v>13</v>
      </c>
      <c r="F160" s="4" t="s">
        <v>17</v>
      </c>
      <c r="J160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61" spans="1:10" ht="25.5" x14ac:dyDescent="0.25">
      <c r="A161" s="1" t="s">
        <v>333</v>
      </c>
      <c r="B161" s="1" t="s">
        <v>340</v>
      </c>
      <c r="C161" s="1" t="s">
        <v>341</v>
      </c>
      <c r="D161">
        <v>140000</v>
      </c>
      <c r="E161" s="2" t="s">
        <v>91</v>
      </c>
      <c r="F161" s="4">
        <v>1</v>
      </c>
      <c r="J161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62" spans="1:10" x14ac:dyDescent="0.25">
      <c r="A162" s="1" t="s">
        <v>342</v>
      </c>
      <c r="B162" s="1" t="s">
        <v>343</v>
      </c>
      <c r="C162" s="1" t="s">
        <v>344</v>
      </c>
      <c r="D162">
        <v>160001</v>
      </c>
      <c r="E162" s="2" t="s">
        <v>33</v>
      </c>
      <c r="F162" s="4" t="s">
        <v>17</v>
      </c>
      <c r="J162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63" spans="1:10" x14ac:dyDescent="0.25">
      <c r="A163" s="1" t="s">
        <v>342</v>
      </c>
      <c r="B163" s="1" t="s">
        <v>343</v>
      </c>
      <c r="C163" s="1" t="s">
        <v>345</v>
      </c>
      <c r="D163">
        <v>160000</v>
      </c>
      <c r="E163" s="2" t="s">
        <v>16</v>
      </c>
      <c r="F163" s="4">
        <v>1</v>
      </c>
      <c r="J163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64" spans="1:10" ht="25.5" x14ac:dyDescent="0.25">
      <c r="A164" s="1" t="s">
        <v>342</v>
      </c>
      <c r="B164" s="1" t="s">
        <v>346</v>
      </c>
      <c r="C164" s="1" t="s">
        <v>347</v>
      </c>
      <c r="D164">
        <v>160002</v>
      </c>
      <c r="E164" s="2" t="s">
        <v>13</v>
      </c>
      <c r="F164" s="4" t="s">
        <v>17</v>
      </c>
      <c r="J164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65" spans="1:10" x14ac:dyDescent="0.25">
      <c r="A165" s="1" t="s">
        <v>342</v>
      </c>
      <c r="B165" s="1" t="s">
        <v>348</v>
      </c>
      <c r="C165" s="1" t="s">
        <v>349</v>
      </c>
      <c r="D165">
        <v>160007</v>
      </c>
      <c r="E165" s="2" t="s">
        <v>13</v>
      </c>
      <c r="F165" s="4" t="s">
        <v>17</v>
      </c>
      <c r="J165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66" spans="1:10" ht="25.5" x14ac:dyDescent="0.25">
      <c r="A166" s="1" t="s">
        <v>342</v>
      </c>
      <c r="B166" s="1" t="s">
        <v>350</v>
      </c>
      <c r="C166" s="1" t="s">
        <v>351</v>
      </c>
      <c r="D166">
        <v>160005</v>
      </c>
      <c r="E166" s="2" t="s">
        <v>13</v>
      </c>
      <c r="F166" s="4" t="s">
        <v>17</v>
      </c>
      <c r="J166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67" spans="1:10" x14ac:dyDescent="0.25">
      <c r="A167" s="1" t="s">
        <v>342</v>
      </c>
      <c r="B167" s="1" t="s">
        <v>352</v>
      </c>
      <c r="C167" s="1" t="s">
        <v>353</v>
      </c>
      <c r="D167">
        <v>160006</v>
      </c>
      <c r="E167" s="2" t="s">
        <v>13</v>
      </c>
      <c r="F167" s="4" t="s">
        <v>17</v>
      </c>
      <c r="J167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68" spans="1:10" x14ac:dyDescent="0.25">
      <c r="A168" s="1" t="s">
        <v>342</v>
      </c>
      <c r="B168" s="1" t="s">
        <v>354</v>
      </c>
      <c r="C168" s="1" t="s">
        <v>355</v>
      </c>
      <c r="D168">
        <v>160004</v>
      </c>
      <c r="E168" s="2" t="s">
        <v>13</v>
      </c>
      <c r="F168" s="4" t="s">
        <v>17</v>
      </c>
      <c r="J168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69" spans="1:10" ht="25.5" x14ac:dyDescent="0.25">
      <c r="A169" s="1" t="s">
        <v>342</v>
      </c>
      <c r="B169" s="1" t="s">
        <v>356</v>
      </c>
      <c r="C169" s="1" t="s">
        <v>357</v>
      </c>
      <c r="D169">
        <v>160003</v>
      </c>
      <c r="E169" s="2" t="s">
        <v>13</v>
      </c>
      <c r="F169" s="4" t="s">
        <v>17</v>
      </c>
      <c r="J169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70" spans="1:10" x14ac:dyDescent="0.25">
      <c r="A170" s="1" t="s">
        <v>342</v>
      </c>
      <c r="B170" s="1" t="s">
        <v>358</v>
      </c>
      <c r="C170" s="1" t="s">
        <v>359</v>
      </c>
      <c r="D170">
        <v>160008</v>
      </c>
      <c r="E170" s="2" t="s">
        <v>13</v>
      </c>
      <c r="F170" s="4" t="s">
        <v>17</v>
      </c>
      <c r="J170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71" spans="1:10" x14ac:dyDescent="0.25">
      <c r="A171" s="1" t="s">
        <v>360</v>
      </c>
      <c r="B171" s="1" t="s">
        <v>361</v>
      </c>
      <c r="C171" s="1" t="s">
        <v>362</v>
      </c>
      <c r="D171">
        <v>170003</v>
      </c>
      <c r="E171" s="2" t="s">
        <v>33</v>
      </c>
      <c r="F171" s="4" t="s">
        <v>17</v>
      </c>
      <c r="J171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72" spans="1:10" x14ac:dyDescent="0.25">
      <c r="A172" s="1" t="s">
        <v>360</v>
      </c>
      <c r="B172" s="1" t="s">
        <v>361</v>
      </c>
      <c r="C172" s="1" t="s">
        <v>363</v>
      </c>
      <c r="D172">
        <v>170000</v>
      </c>
      <c r="E172" s="2" t="s">
        <v>16</v>
      </c>
      <c r="F172" s="4">
        <v>1</v>
      </c>
      <c r="J172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73" spans="1:10" x14ac:dyDescent="0.25">
      <c r="A173" s="1" t="s">
        <v>360</v>
      </c>
      <c r="B173" s="1" t="s">
        <v>361</v>
      </c>
      <c r="C173" s="1" t="s">
        <v>364</v>
      </c>
      <c r="D173">
        <v>170002</v>
      </c>
      <c r="E173" s="2" t="s">
        <v>33</v>
      </c>
      <c r="F173" s="4" t="s">
        <v>17</v>
      </c>
      <c r="J173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74" spans="1:10" x14ac:dyDescent="0.25">
      <c r="A174" s="1" t="s">
        <v>360</v>
      </c>
      <c r="B174" s="1" t="s">
        <v>361</v>
      </c>
      <c r="C174" s="1" t="s">
        <v>365</v>
      </c>
      <c r="D174">
        <v>170001</v>
      </c>
      <c r="E174" s="2" t="s">
        <v>33</v>
      </c>
      <c r="F174" s="4" t="s">
        <v>17</v>
      </c>
      <c r="J174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75" spans="1:10" x14ac:dyDescent="0.25">
      <c r="A175" s="1" t="s">
        <v>366</v>
      </c>
      <c r="B175" s="1" t="s">
        <v>367</v>
      </c>
      <c r="C175" s="1" t="s">
        <v>368</v>
      </c>
      <c r="D175">
        <v>180000</v>
      </c>
      <c r="E175" s="2" t="s">
        <v>91</v>
      </c>
      <c r="F175" s="4">
        <v>1</v>
      </c>
      <c r="J175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76" spans="1:10" ht="25.5" x14ac:dyDescent="0.25">
      <c r="A176" s="1" t="s">
        <v>366</v>
      </c>
      <c r="B176" s="1" t="s">
        <v>367</v>
      </c>
      <c r="C176" s="1" t="s">
        <v>369</v>
      </c>
      <c r="D176">
        <v>180005</v>
      </c>
      <c r="E176" s="2" t="s">
        <v>33</v>
      </c>
      <c r="F176" s="4" t="s">
        <v>17</v>
      </c>
      <c r="J176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77" spans="1:10" x14ac:dyDescent="0.25">
      <c r="A177" s="1" t="s">
        <v>366</v>
      </c>
      <c r="B177" s="1" t="s">
        <v>370</v>
      </c>
      <c r="C177" s="1" t="s">
        <v>371</v>
      </c>
      <c r="D177">
        <v>180003</v>
      </c>
      <c r="E177" s="2" t="s">
        <v>13</v>
      </c>
      <c r="F177" s="4" t="s">
        <v>17</v>
      </c>
      <c r="J177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78" spans="1:10" x14ac:dyDescent="0.25">
      <c r="A178" s="1" t="s">
        <v>366</v>
      </c>
      <c r="B178" s="1" t="s">
        <v>372</v>
      </c>
      <c r="C178" s="1" t="s">
        <v>373</v>
      </c>
      <c r="D178">
        <v>180001</v>
      </c>
      <c r="E178" s="2" t="s">
        <v>13</v>
      </c>
      <c r="F178" s="4" t="s">
        <v>17</v>
      </c>
      <c r="J178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79" spans="1:10" x14ac:dyDescent="0.25">
      <c r="A179" s="1" t="s">
        <v>366</v>
      </c>
      <c r="B179" s="1" t="s">
        <v>374</v>
      </c>
      <c r="C179" s="1" t="s">
        <v>375</v>
      </c>
      <c r="D179">
        <v>180002</v>
      </c>
      <c r="E179" s="2" t="s">
        <v>13</v>
      </c>
      <c r="F179" s="4" t="s">
        <v>17</v>
      </c>
      <c r="J179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80" spans="1:10" x14ac:dyDescent="0.25">
      <c r="A180" s="1" t="s">
        <v>376</v>
      </c>
      <c r="B180" s="1" t="s">
        <v>377</v>
      </c>
      <c r="C180" s="1" t="s">
        <v>378</v>
      </c>
      <c r="D180">
        <v>190000</v>
      </c>
      <c r="E180" s="2" t="s">
        <v>16</v>
      </c>
      <c r="F180" s="4">
        <v>1</v>
      </c>
      <c r="J180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81" spans="1:10" x14ac:dyDescent="0.25">
      <c r="A181" s="1" t="s">
        <v>376</v>
      </c>
      <c r="B181" s="1" t="s">
        <v>379</v>
      </c>
      <c r="C181" s="1" t="s">
        <v>380</v>
      </c>
      <c r="D181">
        <v>190006</v>
      </c>
      <c r="E181" s="2" t="s">
        <v>33</v>
      </c>
      <c r="F181" s="4" t="s">
        <v>17</v>
      </c>
      <c r="J181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82" spans="1:10" x14ac:dyDescent="0.25">
      <c r="A182" s="1" t="s">
        <v>376</v>
      </c>
      <c r="B182" s="1" t="s">
        <v>379</v>
      </c>
      <c r="C182" s="1" t="s">
        <v>381</v>
      </c>
      <c r="D182">
        <v>190003</v>
      </c>
      <c r="E182" s="2" t="s">
        <v>13</v>
      </c>
      <c r="F182" s="4" t="s">
        <v>17</v>
      </c>
      <c r="J182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83" spans="1:10" x14ac:dyDescent="0.25">
      <c r="A183" s="1" t="s">
        <v>376</v>
      </c>
      <c r="B183" s="1" t="s">
        <v>382</v>
      </c>
      <c r="C183" s="1" t="s">
        <v>383</v>
      </c>
      <c r="D183">
        <v>190002</v>
      </c>
      <c r="E183" s="2" t="s">
        <v>13</v>
      </c>
      <c r="F183" s="4" t="s">
        <v>17</v>
      </c>
      <c r="J183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84" spans="1:10" x14ac:dyDescent="0.25">
      <c r="A184" s="1" t="s">
        <v>376</v>
      </c>
      <c r="B184" s="1" t="s">
        <v>384</v>
      </c>
      <c r="C184" s="1" t="s">
        <v>385</v>
      </c>
      <c r="D184">
        <v>190001</v>
      </c>
      <c r="E184" s="2" t="s">
        <v>13</v>
      </c>
      <c r="F184" s="4" t="s">
        <v>17</v>
      </c>
      <c r="J184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85" spans="1:10" x14ac:dyDescent="0.25">
      <c r="A185" s="1" t="s">
        <v>386</v>
      </c>
      <c r="B185" s="1" t="s">
        <v>387</v>
      </c>
      <c r="C185" s="1" t="s">
        <v>388</v>
      </c>
      <c r="D185">
        <v>200004</v>
      </c>
      <c r="E185" s="2" t="s">
        <v>33</v>
      </c>
      <c r="F185" s="4" t="s">
        <v>17</v>
      </c>
      <c r="J185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86" spans="1:10" x14ac:dyDescent="0.25">
      <c r="A186" s="1" t="s">
        <v>386</v>
      </c>
      <c r="B186" s="1" t="s">
        <v>387</v>
      </c>
      <c r="C186" s="1" t="s">
        <v>389</v>
      </c>
      <c r="D186">
        <v>200003</v>
      </c>
      <c r="E186" s="2" t="s">
        <v>33</v>
      </c>
      <c r="F186" s="4" t="s">
        <v>17</v>
      </c>
      <c r="J186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87" spans="1:10" x14ac:dyDescent="0.25">
      <c r="A187" s="1" t="s">
        <v>386</v>
      </c>
      <c r="B187" s="1" t="s">
        <v>387</v>
      </c>
      <c r="C187" s="1" t="s">
        <v>390</v>
      </c>
      <c r="D187">
        <v>200000</v>
      </c>
      <c r="E187" s="2" t="s">
        <v>16</v>
      </c>
      <c r="F187" s="4">
        <v>1</v>
      </c>
      <c r="J187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88" spans="1:10" x14ac:dyDescent="0.25">
      <c r="A188" s="1" t="s">
        <v>386</v>
      </c>
      <c r="B188" s="1" t="s">
        <v>387</v>
      </c>
      <c r="C188" s="1" t="s">
        <v>391</v>
      </c>
      <c r="D188">
        <v>200001</v>
      </c>
      <c r="E188" s="2" t="s">
        <v>33</v>
      </c>
      <c r="F188" s="4" t="s">
        <v>17</v>
      </c>
      <c r="J188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89" spans="1:10" x14ac:dyDescent="0.25">
      <c r="A189" s="1" t="s">
        <v>386</v>
      </c>
      <c r="B189" s="1" t="s">
        <v>387</v>
      </c>
      <c r="C189" s="1" t="s">
        <v>392</v>
      </c>
      <c r="D189">
        <v>200002</v>
      </c>
      <c r="E189" s="2" t="s">
        <v>33</v>
      </c>
      <c r="F189" s="4" t="s">
        <v>17</v>
      </c>
      <c r="J189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90" spans="1:10" x14ac:dyDescent="0.25">
      <c r="A190" s="1" t="s">
        <v>386</v>
      </c>
      <c r="B190" s="1" t="s">
        <v>393</v>
      </c>
      <c r="C190" s="1" t="s">
        <v>394</v>
      </c>
      <c r="D190">
        <v>200010</v>
      </c>
      <c r="E190" s="2" t="s">
        <v>13</v>
      </c>
      <c r="F190" s="4" t="s">
        <v>17</v>
      </c>
      <c r="J190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91" spans="1:10" x14ac:dyDescent="0.25">
      <c r="A191" s="1" t="s">
        <v>386</v>
      </c>
      <c r="B191" s="1" t="s">
        <v>395</v>
      </c>
      <c r="C191" s="1" t="s">
        <v>396</v>
      </c>
      <c r="D191">
        <v>200007</v>
      </c>
      <c r="E191" s="2" t="s">
        <v>13</v>
      </c>
      <c r="F191" s="4" t="s">
        <v>17</v>
      </c>
      <c r="J191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92" spans="1:10" x14ac:dyDescent="0.25">
      <c r="A192" s="1" t="s">
        <v>386</v>
      </c>
      <c r="B192" s="1" t="s">
        <v>397</v>
      </c>
      <c r="C192" s="1" t="s">
        <v>398</v>
      </c>
      <c r="D192">
        <v>200009</v>
      </c>
      <c r="E192" s="2" t="s">
        <v>13</v>
      </c>
      <c r="F192" s="4" t="s">
        <v>17</v>
      </c>
      <c r="J192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93" spans="1:10" x14ac:dyDescent="0.25">
      <c r="A193" s="1" t="s">
        <v>386</v>
      </c>
      <c r="B193" s="1" t="s">
        <v>399</v>
      </c>
      <c r="C193" s="1" t="s">
        <v>400</v>
      </c>
      <c r="D193">
        <v>200011</v>
      </c>
      <c r="E193" s="2" t="s">
        <v>13</v>
      </c>
      <c r="F193" s="4" t="s">
        <v>17</v>
      </c>
      <c r="J193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94" spans="1:10" x14ac:dyDescent="0.25">
      <c r="A194" s="1" t="s">
        <v>386</v>
      </c>
      <c r="B194" s="1" t="s">
        <v>401</v>
      </c>
      <c r="C194" s="1" t="s">
        <v>402</v>
      </c>
      <c r="D194">
        <v>200008</v>
      </c>
      <c r="E194" s="2" t="s">
        <v>13</v>
      </c>
      <c r="F194" s="4" t="s">
        <v>17</v>
      </c>
      <c r="J194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95" spans="1:10" x14ac:dyDescent="0.25">
      <c r="A195" s="1" t="s">
        <v>386</v>
      </c>
      <c r="B195" s="1" t="s">
        <v>403</v>
      </c>
      <c r="C195" s="1" t="s">
        <v>404</v>
      </c>
      <c r="D195">
        <v>200005</v>
      </c>
      <c r="E195" s="2" t="s">
        <v>13</v>
      </c>
      <c r="F195" s="4" t="s">
        <v>17</v>
      </c>
      <c r="J195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96" spans="1:10" ht="25.5" x14ac:dyDescent="0.25">
      <c r="A196" s="1" t="s">
        <v>386</v>
      </c>
      <c r="B196" s="1" t="s">
        <v>405</v>
      </c>
      <c r="C196" s="1" t="s">
        <v>406</v>
      </c>
      <c r="D196">
        <v>200006</v>
      </c>
      <c r="E196" s="2" t="s">
        <v>13</v>
      </c>
      <c r="F196" s="4" t="s">
        <v>17</v>
      </c>
      <c r="J196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97" spans="1:10" x14ac:dyDescent="0.25">
      <c r="A197" s="1" t="s">
        <v>386</v>
      </c>
      <c r="B197" s="1" t="s">
        <v>407</v>
      </c>
      <c r="C197" s="1" t="s">
        <v>408</v>
      </c>
      <c r="D197">
        <v>200012</v>
      </c>
      <c r="E197" s="2" t="s">
        <v>13</v>
      </c>
      <c r="F197" s="4" t="s">
        <v>17</v>
      </c>
      <c r="J197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98" spans="1:10" x14ac:dyDescent="0.25">
      <c r="A198" s="1" t="s">
        <v>409</v>
      </c>
      <c r="B198" s="1" t="s">
        <v>410</v>
      </c>
      <c r="C198" s="1" t="s">
        <v>411</v>
      </c>
      <c r="D198">
        <v>210000</v>
      </c>
      <c r="E198" s="2" t="s">
        <v>16</v>
      </c>
      <c r="F198" s="4">
        <v>0.8</v>
      </c>
      <c r="J198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199" spans="1:10" x14ac:dyDescent="0.25">
      <c r="A199" s="1" t="s">
        <v>409</v>
      </c>
      <c r="B199" s="1" t="s">
        <v>412</v>
      </c>
      <c r="C199" s="1" t="s">
        <v>413</v>
      </c>
      <c r="D199">
        <v>210011</v>
      </c>
      <c r="E199" s="2" t="s">
        <v>13</v>
      </c>
      <c r="F199" s="4" t="s">
        <v>17</v>
      </c>
      <c r="J199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00" spans="1:10" x14ac:dyDescent="0.25">
      <c r="A200" s="1" t="s">
        <v>409</v>
      </c>
      <c r="B200" s="1" t="s">
        <v>414</v>
      </c>
      <c r="C200" s="1" t="s">
        <v>415</v>
      </c>
      <c r="D200">
        <v>210010</v>
      </c>
      <c r="E200" s="2" t="s">
        <v>13</v>
      </c>
      <c r="F200" s="4" t="s">
        <v>17</v>
      </c>
      <c r="J200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01" spans="1:10" x14ac:dyDescent="0.25">
      <c r="A201" s="1" t="s">
        <v>409</v>
      </c>
      <c r="B201" s="1" t="s">
        <v>416</v>
      </c>
      <c r="C201" s="1" t="s">
        <v>417</v>
      </c>
      <c r="D201">
        <v>210002</v>
      </c>
      <c r="E201" s="2" t="s">
        <v>13</v>
      </c>
      <c r="F201" s="4" t="s">
        <v>17</v>
      </c>
      <c r="J201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02" spans="1:10" x14ac:dyDescent="0.25">
      <c r="A202" s="1" t="s">
        <v>409</v>
      </c>
      <c r="B202" s="1" t="s">
        <v>418</v>
      </c>
      <c r="C202" s="1" t="s">
        <v>419</v>
      </c>
      <c r="D202">
        <v>210006</v>
      </c>
      <c r="E202" s="2" t="s">
        <v>13</v>
      </c>
      <c r="F202" s="4" t="s">
        <v>17</v>
      </c>
      <c r="J202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03" spans="1:10" x14ac:dyDescent="0.25">
      <c r="A203" s="1" t="s">
        <v>409</v>
      </c>
      <c r="B203" s="1" t="s">
        <v>420</v>
      </c>
      <c r="C203" s="1" t="s">
        <v>421</v>
      </c>
      <c r="D203">
        <v>210007</v>
      </c>
      <c r="E203" s="2" t="s">
        <v>13</v>
      </c>
      <c r="F203" s="4" t="s">
        <v>17</v>
      </c>
      <c r="J203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04" spans="1:10" x14ac:dyDescent="0.25">
      <c r="A204" s="1" t="s">
        <v>409</v>
      </c>
      <c r="B204" s="1" t="s">
        <v>422</v>
      </c>
      <c r="C204" s="1" t="s">
        <v>423</v>
      </c>
      <c r="D204">
        <v>210004</v>
      </c>
      <c r="E204" s="2" t="s">
        <v>13</v>
      </c>
      <c r="F204" s="4" t="s">
        <v>17</v>
      </c>
      <c r="J204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05" spans="1:10" x14ac:dyDescent="0.25">
      <c r="A205" s="1" t="s">
        <v>409</v>
      </c>
      <c r="B205" s="1" t="s">
        <v>424</v>
      </c>
      <c r="C205" s="1" t="s">
        <v>425</v>
      </c>
      <c r="D205">
        <v>210005</v>
      </c>
      <c r="E205" s="2" t="s">
        <v>13</v>
      </c>
      <c r="F205" s="4" t="s">
        <v>17</v>
      </c>
      <c r="J205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06" spans="1:10" x14ac:dyDescent="0.25">
      <c r="A206" s="1" t="s">
        <v>409</v>
      </c>
      <c r="B206" s="1" t="s">
        <v>426</v>
      </c>
      <c r="C206" s="1" t="s">
        <v>427</v>
      </c>
      <c r="D206">
        <v>210013</v>
      </c>
      <c r="E206" s="2" t="s">
        <v>13</v>
      </c>
      <c r="F206" s="4" t="s">
        <v>17</v>
      </c>
      <c r="J206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07" spans="1:10" x14ac:dyDescent="0.25">
      <c r="A207" s="1" t="s">
        <v>409</v>
      </c>
      <c r="B207" s="1" t="s">
        <v>428</v>
      </c>
      <c r="C207" s="1" t="s">
        <v>429</v>
      </c>
      <c r="D207">
        <v>210003</v>
      </c>
      <c r="E207" s="2" t="s">
        <v>13</v>
      </c>
      <c r="F207" s="4" t="s">
        <v>17</v>
      </c>
      <c r="J207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08" spans="1:10" x14ac:dyDescent="0.25">
      <c r="A208" s="1" t="s">
        <v>409</v>
      </c>
      <c r="B208" s="1" t="s">
        <v>430</v>
      </c>
      <c r="C208" s="1" t="s">
        <v>431</v>
      </c>
      <c r="D208">
        <v>210012</v>
      </c>
      <c r="E208" s="2" t="s">
        <v>13</v>
      </c>
      <c r="F208" s="4" t="s">
        <v>17</v>
      </c>
      <c r="J208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09" spans="1:10" x14ac:dyDescent="0.25">
      <c r="A209" s="1" t="s">
        <v>409</v>
      </c>
      <c r="B209" s="1" t="s">
        <v>432</v>
      </c>
      <c r="C209" s="1" t="s">
        <v>433</v>
      </c>
      <c r="D209">
        <v>210001</v>
      </c>
      <c r="E209" s="2" t="s">
        <v>13</v>
      </c>
      <c r="F209" s="4" t="s">
        <v>17</v>
      </c>
      <c r="J209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10" spans="1:10" x14ac:dyDescent="0.25">
      <c r="A210" s="1" t="s">
        <v>409</v>
      </c>
      <c r="B210" s="1" t="s">
        <v>434</v>
      </c>
      <c r="C210" s="1" t="s">
        <v>435</v>
      </c>
      <c r="D210">
        <v>210009</v>
      </c>
      <c r="E210" s="2" t="s">
        <v>13</v>
      </c>
      <c r="F210" s="4" t="s">
        <v>17</v>
      </c>
      <c r="J210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11" spans="1:10" x14ac:dyDescent="0.25">
      <c r="A211" s="1" t="s">
        <v>409</v>
      </c>
      <c r="B211" s="1" t="s">
        <v>436</v>
      </c>
      <c r="C211" s="1" t="s">
        <v>437</v>
      </c>
      <c r="D211">
        <v>210008</v>
      </c>
      <c r="E211" s="2" t="s">
        <v>13</v>
      </c>
      <c r="F211" s="4" t="s">
        <v>17</v>
      </c>
      <c r="J211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12" spans="1:10" x14ac:dyDescent="0.25">
      <c r="A212" s="1" t="s">
        <v>409</v>
      </c>
      <c r="B212" s="1" t="s">
        <v>438</v>
      </c>
      <c r="C212" s="1" t="s">
        <v>439</v>
      </c>
      <c r="D212">
        <v>210014</v>
      </c>
      <c r="E212" s="2" t="s">
        <v>13</v>
      </c>
      <c r="F212" s="4" t="s">
        <v>17</v>
      </c>
      <c r="J212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13" spans="1:10" x14ac:dyDescent="0.25">
      <c r="A213" s="1" t="s">
        <v>440</v>
      </c>
      <c r="B213" s="1" t="s">
        <v>441</v>
      </c>
      <c r="C213" s="1" t="s">
        <v>442</v>
      </c>
      <c r="D213">
        <v>220001</v>
      </c>
      <c r="E213" s="2" t="s">
        <v>33</v>
      </c>
      <c r="F213" s="4" t="s">
        <v>17</v>
      </c>
      <c r="J213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14" spans="1:10" x14ac:dyDescent="0.25">
      <c r="A214" s="1" t="s">
        <v>440</v>
      </c>
      <c r="B214" s="1" t="s">
        <v>441</v>
      </c>
      <c r="C214" s="1" t="s">
        <v>443</v>
      </c>
      <c r="D214">
        <v>220000</v>
      </c>
      <c r="E214" s="2" t="s">
        <v>16</v>
      </c>
      <c r="F214" s="4">
        <v>1</v>
      </c>
      <c r="J214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15" spans="1:10" x14ac:dyDescent="0.25">
      <c r="A215" s="1" t="s">
        <v>440</v>
      </c>
      <c r="B215" s="1" t="s">
        <v>444</v>
      </c>
      <c r="C215" s="1" t="s">
        <v>445</v>
      </c>
      <c r="D215">
        <v>220005</v>
      </c>
      <c r="E215" s="2" t="s">
        <v>13</v>
      </c>
      <c r="F215" s="4" t="s">
        <v>17</v>
      </c>
      <c r="J215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16" spans="1:10" x14ac:dyDescent="0.25">
      <c r="A216" s="1" t="s">
        <v>440</v>
      </c>
      <c r="B216" s="1" t="s">
        <v>444</v>
      </c>
      <c r="C216" s="1" t="s">
        <v>446</v>
      </c>
      <c r="D216">
        <v>220009</v>
      </c>
      <c r="E216" s="2" t="s">
        <v>33</v>
      </c>
      <c r="F216" s="4" t="s">
        <v>17</v>
      </c>
      <c r="J216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17" spans="1:10" x14ac:dyDescent="0.25">
      <c r="A217" s="1" t="s">
        <v>440</v>
      </c>
      <c r="B217" s="1" t="s">
        <v>444</v>
      </c>
      <c r="C217" s="1" t="s">
        <v>447</v>
      </c>
      <c r="D217">
        <v>220007</v>
      </c>
      <c r="E217" s="2" t="s">
        <v>33</v>
      </c>
      <c r="F217" s="4" t="s">
        <v>17</v>
      </c>
      <c r="J217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18" spans="1:10" x14ac:dyDescent="0.25">
      <c r="A218" s="1" t="s">
        <v>440</v>
      </c>
      <c r="B218" s="1" t="s">
        <v>448</v>
      </c>
      <c r="C218" s="1" t="s">
        <v>449</v>
      </c>
      <c r="D218">
        <v>220003</v>
      </c>
      <c r="E218" s="2" t="s">
        <v>33</v>
      </c>
      <c r="F218" s="4" t="s">
        <v>17</v>
      </c>
      <c r="J218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19" spans="1:10" x14ac:dyDescent="0.25">
      <c r="A219" s="1" t="s">
        <v>440</v>
      </c>
      <c r="B219" s="1" t="s">
        <v>448</v>
      </c>
      <c r="C219" s="1" t="s">
        <v>450</v>
      </c>
      <c r="D219">
        <v>220006</v>
      </c>
      <c r="E219" s="2" t="s">
        <v>13</v>
      </c>
      <c r="F219" s="4" t="s">
        <v>17</v>
      </c>
      <c r="J219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20" spans="1:10" x14ac:dyDescent="0.25">
      <c r="A220" s="1" t="s">
        <v>440</v>
      </c>
      <c r="B220" s="1" t="s">
        <v>451</v>
      </c>
      <c r="C220" s="1" t="s">
        <v>452</v>
      </c>
      <c r="D220">
        <v>220010</v>
      </c>
      <c r="E220" s="2" t="s">
        <v>13</v>
      </c>
      <c r="F220" s="4" t="s">
        <v>17</v>
      </c>
      <c r="J220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21" spans="1:10" x14ac:dyDescent="0.25">
      <c r="A221" s="1" t="s">
        <v>440</v>
      </c>
      <c r="B221" s="1" t="s">
        <v>453</v>
      </c>
      <c r="C221" s="1" t="s">
        <v>454</v>
      </c>
      <c r="D221">
        <v>220004</v>
      </c>
      <c r="E221" s="2" t="s">
        <v>13</v>
      </c>
      <c r="F221" s="4" t="s">
        <v>17</v>
      </c>
      <c r="J221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22" spans="1:10" x14ac:dyDescent="0.25">
      <c r="A222" s="1" t="s">
        <v>440</v>
      </c>
      <c r="B222" s="1" t="s">
        <v>455</v>
      </c>
      <c r="C222" s="1" t="s">
        <v>456</v>
      </c>
      <c r="D222">
        <v>220008</v>
      </c>
      <c r="E222" s="2" t="s">
        <v>13</v>
      </c>
      <c r="F222" s="4" t="s">
        <v>17</v>
      </c>
      <c r="J222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23" spans="1:10" x14ac:dyDescent="0.25">
      <c r="A223" s="1" t="s">
        <v>440</v>
      </c>
      <c r="B223" s="1" t="s">
        <v>457</v>
      </c>
      <c r="C223" s="1" t="s">
        <v>458</v>
      </c>
      <c r="D223">
        <v>220002</v>
      </c>
      <c r="E223" s="2" t="s">
        <v>13</v>
      </c>
      <c r="F223" s="4" t="s">
        <v>17</v>
      </c>
      <c r="J223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24" spans="1:10" x14ac:dyDescent="0.25">
      <c r="A224" s="1" t="s">
        <v>459</v>
      </c>
      <c r="B224" s="1" t="s">
        <v>460</v>
      </c>
      <c r="C224" s="1" t="s">
        <v>461</v>
      </c>
      <c r="D224">
        <v>230003</v>
      </c>
      <c r="E224" s="2" t="s">
        <v>33</v>
      </c>
      <c r="F224" s="4" t="s">
        <v>17</v>
      </c>
      <c r="J224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25" spans="1:10" x14ac:dyDescent="0.25">
      <c r="A225" s="1" t="s">
        <v>459</v>
      </c>
      <c r="B225" s="1" t="s">
        <v>460</v>
      </c>
      <c r="C225" s="1" t="s">
        <v>462</v>
      </c>
      <c r="D225">
        <v>230002</v>
      </c>
      <c r="E225" s="2" t="s">
        <v>33</v>
      </c>
      <c r="F225" s="4" t="s">
        <v>17</v>
      </c>
      <c r="J225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26" spans="1:10" x14ac:dyDescent="0.25">
      <c r="A226" s="1" t="s">
        <v>459</v>
      </c>
      <c r="B226" s="1" t="s">
        <v>460</v>
      </c>
      <c r="C226" s="1" t="s">
        <v>463</v>
      </c>
      <c r="D226">
        <v>230004</v>
      </c>
      <c r="E226" s="2" t="s">
        <v>33</v>
      </c>
      <c r="F226" s="4" t="s">
        <v>17</v>
      </c>
      <c r="J226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27" spans="1:10" x14ac:dyDescent="0.25">
      <c r="A227" s="1" t="s">
        <v>459</v>
      </c>
      <c r="B227" s="1" t="s">
        <v>460</v>
      </c>
      <c r="C227" s="1" t="s">
        <v>464</v>
      </c>
      <c r="D227">
        <v>230000</v>
      </c>
      <c r="E227" s="2" t="s">
        <v>16</v>
      </c>
      <c r="F227" s="4">
        <v>1</v>
      </c>
      <c r="J227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28" spans="1:10" x14ac:dyDescent="0.25">
      <c r="A228" s="1" t="s">
        <v>459</v>
      </c>
      <c r="B228" s="1" t="s">
        <v>465</v>
      </c>
      <c r="C228" s="1" t="s">
        <v>466</v>
      </c>
      <c r="D228">
        <v>230001</v>
      </c>
      <c r="E228" s="2" t="s">
        <v>13</v>
      </c>
      <c r="F228" s="4" t="s">
        <v>17</v>
      </c>
      <c r="J228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29" spans="1:10" x14ac:dyDescent="0.25">
      <c r="A229" s="1" t="s">
        <v>467</v>
      </c>
      <c r="B229" s="1" t="s">
        <v>468</v>
      </c>
      <c r="C229" s="1" t="s">
        <v>469</v>
      </c>
      <c r="D229">
        <v>240000</v>
      </c>
      <c r="E229" s="2" t="s">
        <v>16</v>
      </c>
      <c r="F229" s="4">
        <v>1</v>
      </c>
      <c r="J229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30" spans="1:10" x14ac:dyDescent="0.25">
      <c r="A230" s="1" t="s">
        <v>467</v>
      </c>
      <c r="B230" s="1" t="s">
        <v>470</v>
      </c>
      <c r="C230" s="1" t="s">
        <v>471</v>
      </c>
      <c r="D230">
        <v>240001</v>
      </c>
      <c r="E230" s="2" t="s">
        <v>13</v>
      </c>
      <c r="F230" s="4" t="s">
        <v>17</v>
      </c>
      <c r="J230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31" spans="1:10" ht="25.5" x14ac:dyDescent="0.25">
      <c r="A231" s="1" t="s">
        <v>467</v>
      </c>
      <c r="B231" s="1" t="s">
        <v>472</v>
      </c>
      <c r="C231" s="1" t="s">
        <v>473</v>
      </c>
      <c r="D231">
        <v>240002</v>
      </c>
      <c r="E231" s="2" t="s">
        <v>13</v>
      </c>
      <c r="F231" s="4" t="s">
        <v>17</v>
      </c>
      <c r="J231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32" spans="1:10" x14ac:dyDescent="0.25">
      <c r="A232" s="1" t="s">
        <v>467</v>
      </c>
      <c r="B232" s="1" t="s">
        <v>474</v>
      </c>
      <c r="C232" s="1" t="s">
        <v>475</v>
      </c>
      <c r="D232">
        <v>240003</v>
      </c>
      <c r="E232" s="2" t="s">
        <v>13</v>
      </c>
      <c r="F232" s="4" t="s">
        <v>17</v>
      </c>
      <c r="J232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33" spans="1:10" x14ac:dyDescent="0.25">
      <c r="A233" s="1" t="s">
        <v>476</v>
      </c>
      <c r="B233" s="1" t="s">
        <v>477</v>
      </c>
      <c r="C233" s="1" t="s">
        <v>478</v>
      </c>
      <c r="D233">
        <v>250000</v>
      </c>
      <c r="E233" s="2" t="s">
        <v>16</v>
      </c>
      <c r="F233" s="4">
        <v>1</v>
      </c>
      <c r="J233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34" spans="1:10" x14ac:dyDescent="0.25">
      <c r="A234" s="1" t="s">
        <v>476</v>
      </c>
      <c r="B234" s="1" t="s">
        <v>479</v>
      </c>
      <c r="C234" s="1" t="s">
        <v>480</v>
      </c>
      <c r="D234">
        <v>250004</v>
      </c>
      <c r="E234" s="2" t="s">
        <v>13</v>
      </c>
      <c r="F234" s="4" t="s">
        <v>17</v>
      </c>
      <c r="J234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35" spans="1:10" x14ac:dyDescent="0.25">
      <c r="A235" s="1" t="s">
        <v>476</v>
      </c>
      <c r="B235" s="1" t="s">
        <v>481</v>
      </c>
      <c r="C235" s="1" t="s">
        <v>482</v>
      </c>
      <c r="D235">
        <v>250002</v>
      </c>
      <c r="E235" s="2" t="s">
        <v>13</v>
      </c>
      <c r="F235" s="4" t="s">
        <v>17</v>
      </c>
      <c r="J235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36" spans="1:10" x14ac:dyDescent="0.25">
      <c r="A236" s="1" t="s">
        <v>476</v>
      </c>
      <c r="B236" s="1" t="s">
        <v>483</v>
      </c>
      <c r="C236" s="1" t="s">
        <v>484</v>
      </c>
      <c r="D236">
        <v>250001</v>
      </c>
      <c r="E236" s="2" t="s">
        <v>13</v>
      </c>
      <c r="F236" s="4" t="s">
        <v>17</v>
      </c>
      <c r="J236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37" spans="1:10" x14ac:dyDescent="0.25">
      <c r="A237" s="1" t="s">
        <v>476</v>
      </c>
      <c r="B237" s="1" t="s">
        <v>485</v>
      </c>
      <c r="C237" s="1" t="s">
        <v>486</v>
      </c>
      <c r="D237">
        <v>250003</v>
      </c>
      <c r="E237" s="2" t="s">
        <v>13</v>
      </c>
      <c r="F237" s="4" t="s">
        <v>17</v>
      </c>
      <c r="J237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38" spans="1:10" x14ac:dyDescent="0.25">
      <c r="A238" s="1" t="s">
        <v>487</v>
      </c>
      <c r="B238" s="1" t="s">
        <v>488</v>
      </c>
      <c r="C238" s="1" t="s">
        <v>489</v>
      </c>
      <c r="D238">
        <v>150200</v>
      </c>
      <c r="E238" s="2" t="s">
        <v>16</v>
      </c>
      <c r="F238" s="4">
        <v>1</v>
      </c>
      <c r="J238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39" spans="1:10" x14ac:dyDescent="0.25">
      <c r="A239" s="1" t="s">
        <v>487</v>
      </c>
      <c r="B239" s="1" t="s">
        <v>490</v>
      </c>
      <c r="C239" s="1" t="s">
        <v>491</v>
      </c>
      <c r="D239">
        <v>150201</v>
      </c>
      <c r="E239" s="2" t="s">
        <v>13</v>
      </c>
      <c r="F239" s="4" t="s">
        <v>17</v>
      </c>
      <c r="J239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40" spans="1:10" x14ac:dyDescent="0.25">
      <c r="A240" s="1" t="s">
        <v>487</v>
      </c>
      <c r="B240" s="1" t="s">
        <v>492</v>
      </c>
      <c r="C240" s="1" t="s">
        <v>493</v>
      </c>
      <c r="D240">
        <v>150202</v>
      </c>
      <c r="E240" s="2" t="s">
        <v>13</v>
      </c>
      <c r="F240" s="4" t="s">
        <v>17</v>
      </c>
      <c r="J240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41" spans="1:10" x14ac:dyDescent="0.25">
      <c r="A241" s="1" t="s">
        <v>487</v>
      </c>
      <c r="B241" s="1" t="s">
        <v>494</v>
      </c>
      <c r="C241" s="1" t="s">
        <v>495</v>
      </c>
      <c r="D241">
        <v>150203</v>
      </c>
      <c r="E241" s="2" t="s">
        <v>13</v>
      </c>
      <c r="F241" s="4" t="s">
        <v>17</v>
      </c>
      <c r="J241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42" spans="1:10" x14ac:dyDescent="0.25">
      <c r="A242" s="1" t="s">
        <v>487</v>
      </c>
      <c r="B242" s="1" t="s">
        <v>496</v>
      </c>
      <c r="C242" s="1" t="s">
        <v>497</v>
      </c>
      <c r="D242">
        <v>150204</v>
      </c>
      <c r="E242" s="2" t="s">
        <v>13</v>
      </c>
      <c r="F242" s="4" t="s">
        <v>17</v>
      </c>
      <c r="J242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43" spans="1:10" x14ac:dyDescent="0.25">
      <c r="A243" s="1" t="s">
        <v>487</v>
      </c>
      <c r="B243" s="1" t="s">
        <v>498</v>
      </c>
      <c r="C243" s="1" t="s">
        <v>499</v>
      </c>
      <c r="D243">
        <v>150205</v>
      </c>
      <c r="E243" s="2" t="s">
        <v>13</v>
      </c>
      <c r="F243" s="4" t="s">
        <v>17</v>
      </c>
      <c r="J243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44" spans="1:10" x14ac:dyDescent="0.25">
      <c r="A244" s="1" t="s">
        <v>487</v>
      </c>
      <c r="B244" s="1" t="s">
        <v>500</v>
      </c>
      <c r="C244" s="1" t="s">
        <v>501</v>
      </c>
      <c r="D244">
        <v>150206</v>
      </c>
      <c r="E244" s="2" t="s">
        <v>13</v>
      </c>
      <c r="F244" s="4" t="s">
        <v>17</v>
      </c>
      <c r="J244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45" spans="1:10" x14ac:dyDescent="0.25">
      <c r="A245" s="1" t="s">
        <v>487</v>
      </c>
      <c r="B245" s="1" t="s">
        <v>502</v>
      </c>
      <c r="C245" s="1" t="s">
        <v>503</v>
      </c>
      <c r="D245">
        <v>150207</v>
      </c>
      <c r="E245" s="2" t="s">
        <v>13</v>
      </c>
      <c r="F245" s="4" t="s">
        <v>17</v>
      </c>
      <c r="J245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46" spans="1:10" x14ac:dyDescent="0.25">
      <c r="A246" s="1" t="s">
        <v>487</v>
      </c>
      <c r="B246" s="1" t="s">
        <v>504</v>
      </c>
      <c r="C246" s="1" t="s">
        <v>505</v>
      </c>
      <c r="D246">
        <v>150208</v>
      </c>
      <c r="E246" s="2" t="s">
        <v>13</v>
      </c>
      <c r="F246" s="4" t="s">
        <v>17</v>
      </c>
      <c r="J246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47" spans="1:10" x14ac:dyDescent="0.25">
      <c r="A247" s="1" t="s">
        <v>487</v>
      </c>
      <c r="B247" s="1" t="s">
        <v>506</v>
      </c>
      <c r="C247" s="1" t="s">
        <v>507</v>
      </c>
      <c r="D247">
        <v>150209</v>
      </c>
      <c r="E247" s="2" t="s">
        <v>13</v>
      </c>
      <c r="F247" s="4" t="s">
        <v>17</v>
      </c>
      <c r="J247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48" spans="1:10" x14ac:dyDescent="0.25">
      <c r="A248" s="1" t="s">
        <v>508</v>
      </c>
      <c r="B248" s="1" t="s">
        <v>509</v>
      </c>
      <c r="C248" s="1" t="s">
        <v>510</v>
      </c>
      <c r="D248">
        <v>70101</v>
      </c>
      <c r="E248" s="2" t="s">
        <v>16</v>
      </c>
      <c r="F248" s="4">
        <v>1</v>
      </c>
      <c r="J248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  <row r="249" spans="1:10" x14ac:dyDescent="0.25">
      <c r="A249" s="1" t="s">
        <v>508</v>
      </c>
      <c r="B249" s="1" t="s">
        <v>511</v>
      </c>
      <c r="C249" s="1" t="s">
        <v>512</v>
      </c>
      <c r="D249">
        <v>70102</v>
      </c>
      <c r="E249" s="2" t="s">
        <v>13</v>
      </c>
      <c r="F249" s="4" t="s">
        <v>17</v>
      </c>
      <c r="J249" s="3" t="str">
        <f>IF(AND(Tabla115262728293031323334[[#This Row],[Valor logrado]]&gt;=Tabla115262728293031323334[[#This Row],[Meta]],Tabla115262728293031323334[[#This Row],[Valor logrado]]&gt;0,Tabla115262728293031323334[[#This Row],[Meta]]&gt;0),"Sí","No")</f>
        <v>No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2DB59-8A7F-44BA-A48E-AACB6808CF3D}">
  <sheetPr codeName="Hoja4">
    <tabColor theme="2" tint="-9.9978637043366805E-2"/>
  </sheetPr>
  <dimension ref="A1:J249"/>
  <sheetViews>
    <sheetView zoomScale="60" zoomScaleNormal="60" workbookViewId="0">
      <selection activeCell="E1" sqref="E1:J248"/>
    </sheetView>
  </sheetViews>
  <sheetFormatPr baseColWidth="10" defaultColWidth="11.42578125" defaultRowHeight="15" x14ac:dyDescent="0.25"/>
  <cols>
    <col min="1" max="1" width="21.7109375" bestFit="1" customWidth="1"/>
    <col min="2" max="2" width="74.85546875" customWidth="1"/>
    <col min="3" max="3" width="36.28515625" customWidth="1"/>
    <col min="4" max="4" width="13.7109375" customWidth="1"/>
    <col min="5" max="5" width="17.7109375" bestFit="1" customWidth="1"/>
    <col min="6" max="6" width="14.7109375" style="4" customWidth="1"/>
    <col min="7" max="7" width="21.5703125" style="3" bestFit="1" customWidth="1"/>
    <col min="8" max="8" width="15.28515625" style="3" customWidth="1"/>
    <col min="9" max="9" width="15" style="6" customWidth="1"/>
    <col min="10" max="10" width="15.85546875" style="3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4" t="s">
        <v>5</v>
      </c>
      <c r="G1" s="3" t="s">
        <v>6</v>
      </c>
      <c r="H1" s="3" t="s">
        <v>7</v>
      </c>
      <c r="I1" s="6" t="s">
        <v>8</v>
      </c>
      <c r="J1" s="3" t="s">
        <v>9</v>
      </c>
    </row>
    <row r="2" spans="1:10" hidden="1" x14ac:dyDescent="0.25">
      <c r="A2" s="1" t="s">
        <v>10</v>
      </c>
      <c r="B2" s="1" t="s">
        <v>11</v>
      </c>
      <c r="C2" s="1" t="s">
        <v>12</v>
      </c>
      <c r="D2">
        <v>150102</v>
      </c>
      <c r="E2" s="2" t="s">
        <v>13</v>
      </c>
      <c r="F2" s="4" t="s">
        <v>17</v>
      </c>
      <c r="G2" s="4" t="s">
        <v>17</v>
      </c>
      <c r="H2" s="4" t="s">
        <v>17</v>
      </c>
      <c r="I2" s="4" t="s">
        <v>17</v>
      </c>
      <c r="J2" s="3" t="s">
        <v>17</v>
      </c>
    </row>
    <row r="3" spans="1:10" x14ac:dyDescent="0.25">
      <c r="A3" s="1" t="s">
        <v>30</v>
      </c>
      <c r="B3" s="1" t="s">
        <v>31</v>
      </c>
      <c r="C3" s="1" t="s">
        <v>35</v>
      </c>
      <c r="D3">
        <v>10000</v>
      </c>
      <c r="E3" s="2" t="s">
        <v>16</v>
      </c>
      <c r="F3" s="4">
        <v>0.75</v>
      </c>
      <c r="G3" s="3">
        <v>1</v>
      </c>
      <c r="H3" s="3">
        <v>1</v>
      </c>
      <c r="I3" s="5">
        <v>1</v>
      </c>
      <c r="J3" s="3" t="s">
        <v>515</v>
      </c>
    </row>
    <row r="4" spans="1:10" hidden="1" x14ac:dyDescent="0.25">
      <c r="A4" s="1" t="s">
        <v>10</v>
      </c>
      <c r="B4" s="1" t="s">
        <v>18</v>
      </c>
      <c r="C4" s="1" t="s">
        <v>19</v>
      </c>
      <c r="D4">
        <v>150103</v>
      </c>
      <c r="E4" s="2" t="s">
        <v>13</v>
      </c>
      <c r="F4" s="4" t="s">
        <v>17</v>
      </c>
      <c r="G4" s="4" t="s">
        <v>17</v>
      </c>
      <c r="H4" s="4" t="s">
        <v>17</v>
      </c>
      <c r="I4" s="4" t="s">
        <v>17</v>
      </c>
      <c r="J4" s="3" t="s">
        <v>17</v>
      </c>
    </row>
    <row r="5" spans="1:10" hidden="1" x14ac:dyDescent="0.25">
      <c r="A5" s="1" t="s">
        <v>10</v>
      </c>
      <c r="B5" s="1" t="s">
        <v>20</v>
      </c>
      <c r="C5" s="1" t="s">
        <v>21</v>
      </c>
      <c r="D5">
        <v>150104</v>
      </c>
      <c r="E5" s="2" t="s">
        <v>13</v>
      </c>
      <c r="F5" s="4" t="s">
        <v>17</v>
      </c>
      <c r="G5" s="4" t="s">
        <v>17</v>
      </c>
      <c r="H5" s="4" t="s">
        <v>17</v>
      </c>
      <c r="I5" s="4" t="s">
        <v>17</v>
      </c>
      <c r="J5" s="3" t="s">
        <v>17</v>
      </c>
    </row>
    <row r="6" spans="1:10" hidden="1" x14ac:dyDescent="0.25">
      <c r="A6" s="1" t="s">
        <v>10</v>
      </c>
      <c r="B6" s="1" t="s">
        <v>22</v>
      </c>
      <c r="C6" s="1" t="s">
        <v>23</v>
      </c>
      <c r="D6">
        <v>150105</v>
      </c>
      <c r="E6" s="2" t="s">
        <v>13</v>
      </c>
      <c r="F6" s="4" t="s">
        <v>17</v>
      </c>
      <c r="G6" s="4" t="s">
        <v>17</v>
      </c>
      <c r="H6" s="4" t="s">
        <v>17</v>
      </c>
      <c r="I6" s="4" t="s">
        <v>17</v>
      </c>
      <c r="J6" s="3" t="s">
        <v>17</v>
      </c>
    </row>
    <row r="7" spans="1:10" hidden="1" x14ac:dyDescent="0.25">
      <c r="A7" s="1" t="s">
        <v>10</v>
      </c>
      <c r="B7" s="1" t="s">
        <v>24</v>
      </c>
      <c r="C7" s="1" t="s">
        <v>25</v>
      </c>
      <c r="D7">
        <v>150106</v>
      </c>
      <c r="E7" s="2" t="s">
        <v>13</v>
      </c>
      <c r="F7" s="4" t="s">
        <v>17</v>
      </c>
      <c r="G7" s="4" t="s">
        <v>17</v>
      </c>
      <c r="H7" s="4" t="s">
        <v>17</v>
      </c>
      <c r="I7" s="4" t="s">
        <v>17</v>
      </c>
      <c r="J7" s="3" t="s">
        <v>17</v>
      </c>
    </row>
    <row r="8" spans="1:10" hidden="1" x14ac:dyDescent="0.25">
      <c r="A8" s="1" t="s">
        <v>10</v>
      </c>
      <c r="B8" s="1" t="s">
        <v>26</v>
      </c>
      <c r="C8" s="1" t="s">
        <v>27</v>
      </c>
      <c r="D8">
        <v>150107</v>
      </c>
      <c r="E8" s="2" t="s">
        <v>13</v>
      </c>
      <c r="F8" s="4" t="s">
        <v>17</v>
      </c>
      <c r="G8" s="4" t="s">
        <v>17</v>
      </c>
      <c r="H8" s="4" t="s">
        <v>17</v>
      </c>
      <c r="I8" s="4" t="s">
        <v>17</v>
      </c>
      <c r="J8" s="3" t="s">
        <v>17</v>
      </c>
    </row>
    <row r="9" spans="1:10" hidden="1" x14ac:dyDescent="0.25">
      <c r="A9" s="1" t="s">
        <v>10</v>
      </c>
      <c r="B9" s="1" t="s">
        <v>28</v>
      </c>
      <c r="C9" s="1" t="s">
        <v>29</v>
      </c>
      <c r="D9">
        <v>150108</v>
      </c>
      <c r="E9" s="2" t="s">
        <v>13</v>
      </c>
      <c r="F9" s="4" t="s">
        <v>17</v>
      </c>
      <c r="G9" s="4" t="s">
        <v>17</v>
      </c>
      <c r="H9" s="4" t="s">
        <v>17</v>
      </c>
      <c r="I9" s="4" t="s">
        <v>17</v>
      </c>
      <c r="J9" s="3" t="s">
        <v>17</v>
      </c>
    </row>
    <row r="10" spans="1:10" hidden="1" x14ac:dyDescent="0.25">
      <c r="A10" s="1" t="s">
        <v>30</v>
      </c>
      <c r="B10" s="1" t="s">
        <v>31</v>
      </c>
      <c r="C10" s="1" t="s">
        <v>32</v>
      </c>
      <c r="D10">
        <v>10003</v>
      </c>
      <c r="E10" s="2" t="s">
        <v>33</v>
      </c>
      <c r="F10" s="4" t="s">
        <v>17</v>
      </c>
      <c r="G10" s="4" t="s">
        <v>17</v>
      </c>
      <c r="H10" s="4" t="s">
        <v>17</v>
      </c>
      <c r="I10" s="4" t="s">
        <v>17</v>
      </c>
      <c r="J10" s="3" t="s">
        <v>17</v>
      </c>
    </row>
    <row r="11" spans="1:10" hidden="1" x14ac:dyDescent="0.25">
      <c r="A11" s="1" t="s">
        <v>30</v>
      </c>
      <c r="B11" s="1" t="s">
        <v>31</v>
      </c>
      <c r="C11" s="1" t="s">
        <v>34</v>
      </c>
      <c r="D11">
        <v>10001</v>
      </c>
      <c r="E11" s="2" t="s">
        <v>33</v>
      </c>
      <c r="F11" s="4" t="s">
        <v>17</v>
      </c>
      <c r="G11" s="4" t="s">
        <v>17</v>
      </c>
      <c r="H11" s="4" t="s">
        <v>17</v>
      </c>
      <c r="I11" s="4" t="s">
        <v>17</v>
      </c>
      <c r="J11" s="3" t="s">
        <v>17</v>
      </c>
    </row>
    <row r="12" spans="1:10" x14ac:dyDescent="0.25">
      <c r="A12" s="1" t="s">
        <v>45</v>
      </c>
      <c r="B12" s="1" t="s">
        <v>46</v>
      </c>
      <c r="C12" s="1" t="s">
        <v>47</v>
      </c>
      <c r="D12">
        <v>20000</v>
      </c>
      <c r="E12" s="2" t="s">
        <v>16</v>
      </c>
      <c r="F12" s="4">
        <v>0.75</v>
      </c>
      <c r="G12" s="3">
        <v>0</v>
      </c>
      <c r="H12" s="3">
        <v>3</v>
      </c>
      <c r="I12" s="5">
        <v>0</v>
      </c>
      <c r="J12" s="3" t="s">
        <v>514</v>
      </c>
    </row>
    <row r="13" spans="1:10" hidden="1" x14ac:dyDescent="0.25">
      <c r="A13" s="1" t="s">
        <v>30</v>
      </c>
      <c r="B13" s="1" t="s">
        <v>31</v>
      </c>
      <c r="C13" s="1" t="s">
        <v>36</v>
      </c>
      <c r="D13">
        <v>10005</v>
      </c>
      <c r="E13" s="2" t="s">
        <v>33</v>
      </c>
      <c r="F13" s="4" t="s">
        <v>17</v>
      </c>
      <c r="G13" s="4" t="s">
        <v>17</v>
      </c>
      <c r="H13" s="4" t="s">
        <v>17</v>
      </c>
      <c r="I13" s="4" t="s">
        <v>17</v>
      </c>
      <c r="J13" s="3" t="s">
        <v>17</v>
      </c>
    </row>
    <row r="14" spans="1:10" hidden="1" x14ac:dyDescent="0.25">
      <c r="A14" s="1" t="s">
        <v>30</v>
      </c>
      <c r="B14" s="1" t="s">
        <v>31</v>
      </c>
      <c r="C14" s="1" t="s">
        <v>37</v>
      </c>
      <c r="D14">
        <v>10006</v>
      </c>
      <c r="E14" s="2" t="s">
        <v>33</v>
      </c>
      <c r="F14" s="4" t="s">
        <v>17</v>
      </c>
      <c r="G14" s="4" t="s">
        <v>17</v>
      </c>
      <c r="H14" s="4" t="s">
        <v>17</v>
      </c>
      <c r="I14" s="4" t="s">
        <v>17</v>
      </c>
      <c r="J14" s="3" t="s">
        <v>17</v>
      </c>
    </row>
    <row r="15" spans="1:10" hidden="1" x14ac:dyDescent="0.25">
      <c r="A15" s="1" t="s">
        <v>30</v>
      </c>
      <c r="B15" s="1" t="s">
        <v>38</v>
      </c>
      <c r="C15" s="1" t="s">
        <v>39</v>
      </c>
      <c r="D15">
        <v>10007</v>
      </c>
      <c r="E15" s="2" t="s">
        <v>13</v>
      </c>
      <c r="F15" s="4" t="s">
        <v>17</v>
      </c>
      <c r="G15" s="4" t="s">
        <v>17</v>
      </c>
      <c r="H15" s="4" t="s">
        <v>17</v>
      </c>
      <c r="I15" s="4" t="s">
        <v>17</v>
      </c>
      <c r="J15" s="3" t="s">
        <v>17</v>
      </c>
    </row>
    <row r="16" spans="1:10" hidden="1" x14ac:dyDescent="0.25">
      <c r="A16" s="1" t="s">
        <v>30</v>
      </c>
      <c r="B16" s="1" t="s">
        <v>40</v>
      </c>
      <c r="C16" s="1" t="s">
        <v>41</v>
      </c>
      <c r="D16">
        <v>10004</v>
      </c>
      <c r="E16" s="2" t="s">
        <v>13</v>
      </c>
      <c r="F16" s="4" t="s">
        <v>17</v>
      </c>
      <c r="G16" s="4" t="s">
        <v>17</v>
      </c>
      <c r="H16" s="4" t="s">
        <v>17</v>
      </c>
      <c r="I16" s="4" t="s">
        <v>17</v>
      </c>
      <c r="J16" s="3" t="s">
        <v>17</v>
      </c>
    </row>
    <row r="17" spans="1:10" hidden="1" x14ac:dyDescent="0.25">
      <c r="A17" s="1" t="s">
        <v>30</v>
      </c>
      <c r="B17" s="1" t="s">
        <v>42</v>
      </c>
      <c r="C17" s="1" t="s">
        <v>43</v>
      </c>
      <c r="D17">
        <v>10002</v>
      </c>
      <c r="E17" s="2" t="s">
        <v>13</v>
      </c>
      <c r="F17" s="4" t="s">
        <v>17</v>
      </c>
      <c r="G17" s="4" t="s">
        <v>17</v>
      </c>
      <c r="H17" s="4" t="s">
        <v>17</v>
      </c>
      <c r="I17" s="4" t="s">
        <v>17</v>
      </c>
      <c r="J17" s="3" t="s">
        <v>17</v>
      </c>
    </row>
    <row r="18" spans="1:10" hidden="1" x14ac:dyDescent="0.25">
      <c r="A18" s="1" t="s">
        <v>30</v>
      </c>
      <c r="B18" s="1" t="s">
        <v>42</v>
      </c>
      <c r="C18" s="1" t="s">
        <v>44</v>
      </c>
      <c r="D18">
        <v>10009</v>
      </c>
      <c r="E18" s="2" t="s">
        <v>33</v>
      </c>
      <c r="F18" s="4" t="s">
        <v>17</v>
      </c>
      <c r="G18" s="4" t="s">
        <v>17</v>
      </c>
      <c r="H18" s="4" t="s">
        <v>17</v>
      </c>
      <c r="I18" s="4" t="s">
        <v>17</v>
      </c>
      <c r="J18" s="3" t="s">
        <v>17</v>
      </c>
    </row>
    <row r="19" spans="1:10" x14ac:dyDescent="0.25">
      <c r="A19" s="1" t="s">
        <v>88</v>
      </c>
      <c r="B19" s="1" t="s">
        <v>89</v>
      </c>
      <c r="C19" s="1" t="s">
        <v>90</v>
      </c>
      <c r="D19">
        <v>30000</v>
      </c>
      <c r="E19" s="2" t="s">
        <v>91</v>
      </c>
      <c r="F19" s="4">
        <v>0.75</v>
      </c>
      <c r="G19" s="3">
        <v>0</v>
      </c>
      <c r="H19" s="3">
        <v>2</v>
      </c>
      <c r="I19" s="5">
        <v>0</v>
      </c>
      <c r="J19" s="3" t="s">
        <v>514</v>
      </c>
    </row>
    <row r="20" spans="1:10" hidden="1" x14ac:dyDescent="0.25">
      <c r="A20" s="1" t="s">
        <v>45</v>
      </c>
      <c r="B20" s="1" t="s">
        <v>48</v>
      </c>
      <c r="C20" s="1" t="s">
        <v>49</v>
      </c>
      <c r="D20">
        <v>20018</v>
      </c>
      <c r="E20" s="2" t="s">
        <v>13</v>
      </c>
      <c r="F20" s="4" t="s">
        <v>17</v>
      </c>
      <c r="G20" s="4" t="s">
        <v>17</v>
      </c>
      <c r="H20" s="4" t="s">
        <v>17</v>
      </c>
      <c r="I20" s="4" t="s">
        <v>17</v>
      </c>
      <c r="J20" s="3" t="s">
        <v>17</v>
      </c>
    </row>
    <row r="21" spans="1:10" hidden="1" x14ac:dyDescent="0.25">
      <c r="A21" s="1" t="s">
        <v>45</v>
      </c>
      <c r="B21" s="1" t="s">
        <v>50</v>
      </c>
      <c r="C21" s="1" t="s">
        <v>51</v>
      </c>
      <c r="D21">
        <v>20012</v>
      </c>
      <c r="E21" s="2" t="s">
        <v>13</v>
      </c>
      <c r="F21" s="4" t="s">
        <v>17</v>
      </c>
      <c r="G21" s="4" t="s">
        <v>17</v>
      </c>
      <c r="H21" s="4" t="s">
        <v>17</v>
      </c>
      <c r="I21" s="4" t="s">
        <v>17</v>
      </c>
      <c r="J21" s="3" t="s">
        <v>17</v>
      </c>
    </row>
    <row r="22" spans="1:10" hidden="1" x14ac:dyDescent="0.25">
      <c r="A22" s="1" t="s">
        <v>45</v>
      </c>
      <c r="B22" s="1" t="s">
        <v>52</v>
      </c>
      <c r="C22" s="1" t="s">
        <v>53</v>
      </c>
      <c r="D22">
        <v>20011</v>
      </c>
      <c r="E22" s="2" t="s">
        <v>13</v>
      </c>
      <c r="F22" s="4" t="s">
        <v>17</v>
      </c>
      <c r="G22" s="4" t="s">
        <v>17</v>
      </c>
      <c r="H22" s="4" t="s">
        <v>17</v>
      </c>
      <c r="I22" s="4" t="s">
        <v>17</v>
      </c>
      <c r="J22" s="3" t="s">
        <v>17</v>
      </c>
    </row>
    <row r="23" spans="1:10" hidden="1" x14ac:dyDescent="0.25">
      <c r="A23" s="1" t="s">
        <v>45</v>
      </c>
      <c r="B23" s="1" t="s">
        <v>54</v>
      </c>
      <c r="C23" s="1" t="s">
        <v>55</v>
      </c>
      <c r="D23">
        <v>20002</v>
      </c>
      <c r="E23" s="2" t="s">
        <v>13</v>
      </c>
      <c r="F23" s="4" t="s">
        <v>17</v>
      </c>
      <c r="G23" s="4" t="s">
        <v>17</v>
      </c>
      <c r="H23" s="4" t="s">
        <v>17</v>
      </c>
      <c r="I23" s="4" t="s">
        <v>17</v>
      </c>
      <c r="J23" s="3" t="s">
        <v>17</v>
      </c>
    </row>
    <row r="24" spans="1:10" hidden="1" x14ac:dyDescent="0.25">
      <c r="A24" s="1" t="s">
        <v>45</v>
      </c>
      <c r="B24" s="1" t="s">
        <v>56</v>
      </c>
      <c r="C24" s="1" t="s">
        <v>57</v>
      </c>
      <c r="D24">
        <v>20016</v>
      </c>
      <c r="E24" s="2" t="s">
        <v>13</v>
      </c>
      <c r="F24" s="4" t="s">
        <v>17</v>
      </c>
      <c r="G24" s="4" t="s">
        <v>17</v>
      </c>
      <c r="H24" s="4" t="s">
        <v>17</v>
      </c>
      <c r="I24" s="4" t="s">
        <v>17</v>
      </c>
      <c r="J24" s="3" t="s">
        <v>17</v>
      </c>
    </row>
    <row r="25" spans="1:10" hidden="1" x14ac:dyDescent="0.25">
      <c r="A25" s="1" t="s">
        <v>45</v>
      </c>
      <c r="B25" s="1" t="s">
        <v>58</v>
      </c>
      <c r="C25" s="1" t="s">
        <v>59</v>
      </c>
      <c r="D25">
        <v>20019</v>
      </c>
      <c r="E25" s="2" t="s">
        <v>13</v>
      </c>
      <c r="F25" s="4" t="s">
        <v>17</v>
      </c>
      <c r="G25" s="4" t="s">
        <v>17</v>
      </c>
      <c r="H25" s="4" t="s">
        <v>17</v>
      </c>
      <c r="I25" s="4" t="s">
        <v>17</v>
      </c>
      <c r="J25" s="3" t="s">
        <v>17</v>
      </c>
    </row>
    <row r="26" spans="1:10" hidden="1" x14ac:dyDescent="0.25">
      <c r="A26" s="1" t="s">
        <v>45</v>
      </c>
      <c r="B26" s="1" t="s">
        <v>60</v>
      </c>
      <c r="C26" s="1" t="s">
        <v>61</v>
      </c>
      <c r="D26">
        <v>20007</v>
      </c>
      <c r="E26" s="2" t="s">
        <v>13</v>
      </c>
      <c r="F26" s="4" t="s">
        <v>17</v>
      </c>
      <c r="G26" s="4" t="s">
        <v>17</v>
      </c>
      <c r="H26" s="4" t="s">
        <v>17</v>
      </c>
      <c r="I26" s="4" t="s">
        <v>17</v>
      </c>
      <c r="J26" s="3" t="s">
        <v>17</v>
      </c>
    </row>
    <row r="27" spans="1:10" hidden="1" x14ac:dyDescent="0.25">
      <c r="A27" s="1" t="s">
        <v>45</v>
      </c>
      <c r="B27" s="1" t="s">
        <v>62</v>
      </c>
      <c r="C27" s="1" t="s">
        <v>63</v>
      </c>
      <c r="D27">
        <v>20010</v>
      </c>
      <c r="E27" s="2" t="s">
        <v>13</v>
      </c>
      <c r="F27" s="4" t="s">
        <v>17</v>
      </c>
      <c r="G27" s="4" t="s">
        <v>17</v>
      </c>
      <c r="H27" s="4" t="s">
        <v>17</v>
      </c>
      <c r="I27" s="4" t="s">
        <v>17</v>
      </c>
      <c r="J27" s="3" t="s">
        <v>17</v>
      </c>
    </row>
    <row r="28" spans="1:10" hidden="1" x14ac:dyDescent="0.25">
      <c r="A28" s="1" t="s">
        <v>45</v>
      </c>
      <c r="B28" s="1" t="s">
        <v>64</v>
      </c>
      <c r="C28" s="1" t="s">
        <v>65</v>
      </c>
      <c r="D28">
        <v>20015</v>
      </c>
      <c r="E28" s="2" t="s">
        <v>13</v>
      </c>
      <c r="F28" s="4" t="s">
        <v>17</v>
      </c>
      <c r="G28" s="4" t="s">
        <v>17</v>
      </c>
      <c r="H28" s="4" t="s">
        <v>17</v>
      </c>
      <c r="I28" s="4" t="s">
        <v>17</v>
      </c>
      <c r="J28" s="3" t="s">
        <v>17</v>
      </c>
    </row>
    <row r="29" spans="1:10" hidden="1" x14ac:dyDescent="0.25">
      <c r="A29" s="1" t="s">
        <v>45</v>
      </c>
      <c r="B29" s="1" t="s">
        <v>66</v>
      </c>
      <c r="C29" s="1" t="s">
        <v>67</v>
      </c>
      <c r="D29">
        <v>20008</v>
      </c>
      <c r="E29" s="2" t="s">
        <v>13</v>
      </c>
      <c r="F29" s="4" t="s">
        <v>17</v>
      </c>
      <c r="G29" s="4" t="s">
        <v>17</v>
      </c>
      <c r="H29" s="4" t="s">
        <v>17</v>
      </c>
      <c r="I29" s="4" t="s">
        <v>17</v>
      </c>
      <c r="J29" s="3" t="s">
        <v>17</v>
      </c>
    </row>
    <row r="30" spans="1:10" hidden="1" x14ac:dyDescent="0.25">
      <c r="A30" s="1" t="s">
        <v>45</v>
      </c>
      <c r="B30" s="1" t="s">
        <v>68</v>
      </c>
      <c r="C30" s="1" t="s">
        <v>69</v>
      </c>
      <c r="D30">
        <v>20001</v>
      </c>
      <c r="E30" s="2" t="s">
        <v>13</v>
      </c>
      <c r="F30" s="4" t="s">
        <v>17</v>
      </c>
      <c r="G30" s="4" t="s">
        <v>17</v>
      </c>
      <c r="H30" s="4" t="s">
        <v>17</v>
      </c>
      <c r="I30" s="4" t="s">
        <v>17</v>
      </c>
      <c r="J30" s="3" t="s">
        <v>17</v>
      </c>
    </row>
    <row r="31" spans="1:10" hidden="1" x14ac:dyDescent="0.25">
      <c r="A31" s="1" t="s">
        <v>45</v>
      </c>
      <c r="B31" s="1" t="s">
        <v>70</v>
      </c>
      <c r="C31" s="1" t="s">
        <v>71</v>
      </c>
      <c r="D31">
        <v>20003</v>
      </c>
      <c r="E31" s="2" t="s">
        <v>13</v>
      </c>
      <c r="F31" s="4" t="s">
        <v>17</v>
      </c>
      <c r="G31" s="4" t="s">
        <v>17</v>
      </c>
      <c r="H31" s="4" t="s">
        <v>17</v>
      </c>
      <c r="I31" s="4" t="s">
        <v>17</v>
      </c>
      <c r="J31" s="3" t="s">
        <v>17</v>
      </c>
    </row>
    <row r="32" spans="1:10" hidden="1" x14ac:dyDescent="0.25">
      <c r="A32" s="1" t="s">
        <v>45</v>
      </c>
      <c r="B32" s="1" t="s">
        <v>72</v>
      </c>
      <c r="C32" s="1" t="s">
        <v>73</v>
      </c>
      <c r="D32">
        <v>20005</v>
      </c>
      <c r="E32" s="2" t="s">
        <v>13</v>
      </c>
      <c r="F32" s="4" t="s">
        <v>17</v>
      </c>
      <c r="G32" s="4" t="s">
        <v>17</v>
      </c>
      <c r="H32" s="4" t="s">
        <v>17</v>
      </c>
      <c r="I32" s="4" t="s">
        <v>17</v>
      </c>
      <c r="J32" s="3" t="s">
        <v>17</v>
      </c>
    </row>
    <row r="33" spans="1:10" hidden="1" x14ac:dyDescent="0.25">
      <c r="A33" s="1" t="s">
        <v>45</v>
      </c>
      <c r="B33" s="1" t="s">
        <v>74</v>
      </c>
      <c r="C33" s="1" t="s">
        <v>75</v>
      </c>
      <c r="D33">
        <v>20004</v>
      </c>
      <c r="E33" s="2" t="s">
        <v>13</v>
      </c>
      <c r="F33" s="4" t="s">
        <v>17</v>
      </c>
      <c r="G33" s="4" t="s">
        <v>17</v>
      </c>
      <c r="H33" s="4" t="s">
        <v>17</v>
      </c>
      <c r="I33" s="4" t="s">
        <v>17</v>
      </c>
      <c r="J33" s="3" t="s">
        <v>17</v>
      </c>
    </row>
    <row r="34" spans="1:10" hidden="1" x14ac:dyDescent="0.25">
      <c r="A34" s="1" t="s">
        <v>45</v>
      </c>
      <c r="B34" s="1" t="s">
        <v>76</v>
      </c>
      <c r="C34" s="1" t="s">
        <v>77</v>
      </c>
      <c r="D34">
        <v>20006</v>
      </c>
      <c r="E34" s="2" t="s">
        <v>13</v>
      </c>
      <c r="F34" s="4" t="s">
        <v>17</v>
      </c>
      <c r="G34" s="4" t="s">
        <v>17</v>
      </c>
      <c r="H34" s="4" t="s">
        <v>17</v>
      </c>
      <c r="I34" s="4" t="s">
        <v>17</v>
      </c>
      <c r="J34" s="3" t="s">
        <v>17</v>
      </c>
    </row>
    <row r="35" spans="1:10" hidden="1" x14ac:dyDescent="0.25">
      <c r="A35" s="1" t="s">
        <v>45</v>
      </c>
      <c r="B35" s="1" t="s">
        <v>78</v>
      </c>
      <c r="C35" s="1" t="s">
        <v>79</v>
      </c>
      <c r="D35">
        <v>20013</v>
      </c>
      <c r="E35" s="2" t="s">
        <v>13</v>
      </c>
      <c r="F35" s="4" t="s">
        <v>17</v>
      </c>
      <c r="G35" s="4" t="s">
        <v>17</v>
      </c>
      <c r="H35" s="4" t="s">
        <v>17</v>
      </c>
      <c r="I35" s="4" t="s">
        <v>17</v>
      </c>
      <c r="J35" s="3" t="s">
        <v>17</v>
      </c>
    </row>
    <row r="36" spans="1:10" hidden="1" x14ac:dyDescent="0.25">
      <c r="A36" s="1" t="s">
        <v>45</v>
      </c>
      <c r="B36" s="1" t="s">
        <v>80</v>
      </c>
      <c r="C36" s="1" t="s">
        <v>81</v>
      </c>
      <c r="D36">
        <v>20014</v>
      </c>
      <c r="E36" s="2" t="s">
        <v>13</v>
      </c>
      <c r="F36" s="4" t="s">
        <v>17</v>
      </c>
      <c r="G36" s="4" t="s">
        <v>17</v>
      </c>
      <c r="H36" s="4" t="s">
        <v>17</v>
      </c>
      <c r="I36" s="4" t="s">
        <v>17</v>
      </c>
      <c r="J36" s="3" t="s">
        <v>17</v>
      </c>
    </row>
    <row r="37" spans="1:10" hidden="1" x14ac:dyDescent="0.25">
      <c r="A37" s="1" t="s">
        <v>45</v>
      </c>
      <c r="B37" s="1" t="s">
        <v>82</v>
      </c>
      <c r="C37" s="1" t="s">
        <v>83</v>
      </c>
      <c r="D37">
        <v>20017</v>
      </c>
      <c r="E37" s="2" t="s">
        <v>13</v>
      </c>
      <c r="F37" s="4" t="s">
        <v>17</v>
      </c>
      <c r="G37" s="4" t="s">
        <v>17</v>
      </c>
      <c r="H37" s="4" t="s">
        <v>17</v>
      </c>
      <c r="I37" s="4" t="s">
        <v>17</v>
      </c>
      <c r="J37" s="3" t="s">
        <v>17</v>
      </c>
    </row>
    <row r="38" spans="1:10" hidden="1" x14ac:dyDescent="0.25">
      <c r="A38" s="1" t="s">
        <v>45</v>
      </c>
      <c r="B38" s="1" t="s">
        <v>84</v>
      </c>
      <c r="C38" s="1" t="s">
        <v>85</v>
      </c>
      <c r="D38">
        <v>20020</v>
      </c>
      <c r="E38" s="2" t="s">
        <v>13</v>
      </c>
      <c r="F38" s="4" t="s">
        <v>17</v>
      </c>
      <c r="G38" s="4" t="s">
        <v>17</v>
      </c>
      <c r="H38" s="4" t="s">
        <v>17</v>
      </c>
      <c r="I38" s="4" t="s">
        <v>17</v>
      </c>
      <c r="J38" s="3" t="s">
        <v>17</v>
      </c>
    </row>
    <row r="39" spans="1:10" hidden="1" x14ac:dyDescent="0.25">
      <c r="A39" s="1" t="s">
        <v>45</v>
      </c>
      <c r="B39" s="1" t="s">
        <v>86</v>
      </c>
      <c r="C39" s="1" t="s">
        <v>87</v>
      </c>
      <c r="D39">
        <v>20009</v>
      </c>
      <c r="E39" s="2" t="s">
        <v>13</v>
      </c>
      <c r="F39" s="4" t="s">
        <v>17</v>
      </c>
      <c r="G39" s="4" t="s">
        <v>17</v>
      </c>
      <c r="H39" s="4" t="s">
        <v>17</v>
      </c>
      <c r="I39" s="4" t="s">
        <v>17</v>
      </c>
      <c r="J39" s="3" t="s">
        <v>17</v>
      </c>
    </row>
    <row r="40" spans="1:10" x14ac:dyDescent="0.25">
      <c r="A40" s="1" t="s">
        <v>108</v>
      </c>
      <c r="B40" s="1" t="s">
        <v>109</v>
      </c>
      <c r="C40" s="1" t="s">
        <v>110</v>
      </c>
      <c r="D40">
        <v>40000</v>
      </c>
      <c r="E40" s="2" t="s">
        <v>91</v>
      </c>
      <c r="F40" s="4">
        <v>0.75</v>
      </c>
      <c r="G40" s="3">
        <v>3</v>
      </c>
      <c r="H40" s="3">
        <v>8</v>
      </c>
      <c r="I40" s="5">
        <v>0.375</v>
      </c>
      <c r="J40" s="3" t="s">
        <v>514</v>
      </c>
    </row>
    <row r="41" spans="1:10" hidden="1" x14ac:dyDescent="0.25">
      <c r="A41" s="1" t="s">
        <v>88</v>
      </c>
      <c r="B41" s="1" t="s">
        <v>92</v>
      </c>
      <c r="C41" s="1" t="s">
        <v>93</v>
      </c>
      <c r="D41">
        <v>30002</v>
      </c>
      <c r="E41" s="2" t="s">
        <v>13</v>
      </c>
      <c r="F41" s="4" t="s">
        <v>17</v>
      </c>
      <c r="G41" s="4" t="s">
        <v>17</v>
      </c>
      <c r="H41" s="4" t="s">
        <v>17</v>
      </c>
      <c r="I41" s="4" t="s">
        <v>17</v>
      </c>
      <c r="J41" s="3" t="s">
        <v>17</v>
      </c>
    </row>
    <row r="42" spans="1:10" hidden="1" x14ac:dyDescent="0.25">
      <c r="A42" s="1" t="s">
        <v>88</v>
      </c>
      <c r="B42" s="1" t="s">
        <v>94</v>
      </c>
      <c r="C42" s="1" t="s">
        <v>95</v>
      </c>
      <c r="D42">
        <v>30005</v>
      </c>
      <c r="E42" s="2" t="s">
        <v>13</v>
      </c>
      <c r="F42" s="4" t="s">
        <v>17</v>
      </c>
      <c r="G42" s="4" t="s">
        <v>17</v>
      </c>
      <c r="H42" s="4" t="s">
        <v>17</v>
      </c>
      <c r="I42" s="4" t="s">
        <v>17</v>
      </c>
      <c r="J42" s="3" t="s">
        <v>17</v>
      </c>
    </row>
    <row r="43" spans="1:10" hidden="1" x14ac:dyDescent="0.25">
      <c r="A43" s="1" t="s">
        <v>88</v>
      </c>
      <c r="B43" s="1" t="s">
        <v>96</v>
      </c>
      <c r="C43" s="1" t="s">
        <v>97</v>
      </c>
      <c r="D43">
        <v>30006</v>
      </c>
      <c r="E43" s="2" t="s">
        <v>13</v>
      </c>
      <c r="F43" s="4" t="s">
        <v>17</v>
      </c>
      <c r="G43" s="4" t="s">
        <v>17</v>
      </c>
      <c r="H43" s="4" t="s">
        <v>17</v>
      </c>
      <c r="I43" s="4" t="s">
        <v>17</v>
      </c>
      <c r="J43" s="3" t="s">
        <v>17</v>
      </c>
    </row>
    <row r="44" spans="1:10" hidden="1" x14ac:dyDescent="0.25">
      <c r="A44" s="1" t="s">
        <v>88</v>
      </c>
      <c r="B44" s="1" t="s">
        <v>98</v>
      </c>
      <c r="C44" s="1" t="s">
        <v>99</v>
      </c>
      <c r="D44">
        <v>30007</v>
      </c>
      <c r="E44" s="2" t="s">
        <v>13</v>
      </c>
      <c r="F44" s="4" t="s">
        <v>17</v>
      </c>
      <c r="G44" s="4" t="s">
        <v>17</v>
      </c>
      <c r="H44" s="4" t="s">
        <v>17</v>
      </c>
      <c r="I44" s="4" t="s">
        <v>17</v>
      </c>
      <c r="J44" s="3" t="s">
        <v>17</v>
      </c>
    </row>
    <row r="45" spans="1:10" hidden="1" x14ac:dyDescent="0.25">
      <c r="A45" s="1" t="s">
        <v>88</v>
      </c>
      <c r="B45" s="1" t="s">
        <v>100</v>
      </c>
      <c r="C45" s="1" t="s">
        <v>101</v>
      </c>
      <c r="D45">
        <v>30008</v>
      </c>
      <c r="E45" s="2" t="s">
        <v>13</v>
      </c>
      <c r="F45" s="4" t="s">
        <v>17</v>
      </c>
      <c r="G45" s="4" t="s">
        <v>17</v>
      </c>
      <c r="H45" s="4" t="s">
        <v>17</v>
      </c>
      <c r="I45" s="4" t="s">
        <v>17</v>
      </c>
      <c r="J45" s="3" t="s">
        <v>17</v>
      </c>
    </row>
    <row r="46" spans="1:10" hidden="1" x14ac:dyDescent="0.25">
      <c r="A46" s="1" t="s">
        <v>88</v>
      </c>
      <c r="B46" s="1" t="s">
        <v>102</v>
      </c>
      <c r="C46" s="1" t="s">
        <v>103</v>
      </c>
      <c r="D46">
        <v>30004</v>
      </c>
      <c r="E46" s="2" t="s">
        <v>13</v>
      </c>
      <c r="F46" s="4" t="s">
        <v>17</v>
      </c>
      <c r="G46" s="4" t="s">
        <v>17</v>
      </c>
      <c r="H46" s="4" t="s">
        <v>17</v>
      </c>
      <c r="I46" s="4" t="s">
        <v>17</v>
      </c>
      <c r="J46" s="3" t="s">
        <v>17</v>
      </c>
    </row>
    <row r="47" spans="1:10" hidden="1" x14ac:dyDescent="0.25">
      <c r="A47" s="1" t="s">
        <v>88</v>
      </c>
      <c r="B47" s="1" t="s">
        <v>104</v>
      </c>
      <c r="C47" s="1" t="s">
        <v>105</v>
      </c>
      <c r="D47">
        <v>30001</v>
      </c>
      <c r="E47" s="2" t="s">
        <v>13</v>
      </c>
      <c r="F47" s="4" t="s">
        <v>17</v>
      </c>
      <c r="G47" s="4" t="s">
        <v>17</v>
      </c>
      <c r="H47" s="4" t="s">
        <v>17</v>
      </c>
      <c r="I47" s="4" t="s">
        <v>17</v>
      </c>
      <c r="J47" s="3" t="s">
        <v>17</v>
      </c>
    </row>
    <row r="48" spans="1:10" hidden="1" x14ac:dyDescent="0.25">
      <c r="A48" s="1" t="s">
        <v>88</v>
      </c>
      <c r="B48" s="1" t="s">
        <v>106</v>
      </c>
      <c r="C48" s="1" t="s">
        <v>107</v>
      </c>
      <c r="D48">
        <v>30003</v>
      </c>
      <c r="E48" s="2" t="s">
        <v>13</v>
      </c>
      <c r="F48" s="4" t="s">
        <v>17</v>
      </c>
      <c r="G48" s="4" t="s">
        <v>17</v>
      </c>
      <c r="H48" s="4" t="s">
        <v>17</v>
      </c>
      <c r="I48" s="4" t="s">
        <v>17</v>
      </c>
      <c r="J48" s="3" t="s">
        <v>17</v>
      </c>
    </row>
    <row r="49" spans="1:10" x14ac:dyDescent="0.25">
      <c r="A49" s="1" t="s">
        <v>131</v>
      </c>
      <c r="B49" s="1" t="s">
        <v>132</v>
      </c>
      <c r="C49" s="1" t="s">
        <v>133</v>
      </c>
      <c r="D49">
        <v>50000</v>
      </c>
      <c r="E49" s="2" t="s">
        <v>16</v>
      </c>
      <c r="F49" s="4">
        <v>0.75</v>
      </c>
      <c r="G49" s="3">
        <v>0</v>
      </c>
      <c r="H49" s="3">
        <v>1</v>
      </c>
      <c r="I49" s="5">
        <v>0</v>
      </c>
      <c r="J49" s="3" t="s">
        <v>514</v>
      </c>
    </row>
    <row r="50" spans="1:10" hidden="1" x14ac:dyDescent="0.25">
      <c r="A50" s="1" t="s">
        <v>108</v>
      </c>
      <c r="B50" s="1" t="s">
        <v>111</v>
      </c>
      <c r="C50" s="1" t="s">
        <v>112</v>
      </c>
      <c r="D50">
        <v>40001</v>
      </c>
      <c r="E50" s="2" t="s">
        <v>13</v>
      </c>
      <c r="F50" s="4" t="s">
        <v>17</v>
      </c>
      <c r="G50" s="4" t="s">
        <v>17</v>
      </c>
      <c r="H50" s="4" t="s">
        <v>17</v>
      </c>
      <c r="I50" s="4" t="s">
        <v>17</v>
      </c>
      <c r="J50" s="3" t="s">
        <v>17</v>
      </c>
    </row>
    <row r="51" spans="1:10" hidden="1" x14ac:dyDescent="0.25">
      <c r="A51" s="1" t="s">
        <v>108</v>
      </c>
      <c r="B51" s="1" t="s">
        <v>113</v>
      </c>
      <c r="C51" s="1" t="s">
        <v>114</v>
      </c>
      <c r="D51">
        <v>40002</v>
      </c>
      <c r="E51" s="2" t="s">
        <v>13</v>
      </c>
      <c r="F51" s="4" t="s">
        <v>17</v>
      </c>
      <c r="G51" s="4" t="s">
        <v>17</v>
      </c>
      <c r="H51" s="4" t="s">
        <v>17</v>
      </c>
      <c r="I51" s="4" t="s">
        <v>17</v>
      </c>
      <c r="J51" s="3" t="s">
        <v>17</v>
      </c>
    </row>
    <row r="52" spans="1:10" hidden="1" x14ac:dyDescent="0.25">
      <c r="A52" s="1" t="s">
        <v>108</v>
      </c>
      <c r="B52" s="1" t="s">
        <v>115</v>
      </c>
      <c r="C52" s="1" t="s">
        <v>116</v>
      </c>
      <c r="D52">
        <v>40003</v>
      </c>
      <c r="E52" s="2" t="s">
        <v>13</v>
      </c>
      <c r="F52" s="4" t="s">
        <v>17</v>
      </c>
      <c r="G52" s="4" t="s">
        <v>17</v>
      </c>
      <c r="H52" s="4" t="s">
        <v>17</v>
      </c>
      <c r="I52" s="4" t="s">
        <v>17</v>
      </c>
      <c r="J52" s="3" t="s">
        <v>17</v>
      </c>
    </row>
    <row r="53" spans="1:10" hidden="1" x14ac:dyDescent="0.25">
      <c r="A53" s="1" t="s">
        <v>108</v>
      </c>
      <c r="B53" s="1" t="s">
        <v>117</v>
      </c>
      <c r="C53" s="1" t="s">
        <v>118</v>
      </c>
      <c r="D53">
        <v>40004</v>
      </c>
      <c r="E53" s="2" t="s">
        <v>13</v>
      </c>
      <c r="F53" s="4" t="s">
        <v>17</v>
      </c>
      <c r="G53" s="4" t="s">
        <v>17</v>
      </c>
      <c r="H53" s="4" t="s">
        <v>17</v>
      </c>
      <c r="I53" s="4" t="s">
        <v>17</v>
      </c>
      <c r="J53" s="3" t="s">
        <v>17</v>
      </c>
    </row>
    <row r="54" spans="1:10" hidden="1" x14ac:dyDescent="0.25">
      <c r="A54" s="1" t="s">
        <v>108</v>
      </c>
      <c r="B54" s="1" t="s">
        <v>119</v>
      </c>
      <c r="C54" s="1" t="s">
        <v>120</v>
      </c>
      <c r="D54">
        <v>40005</v>
      </c>
      <c r="E54" s="2" t="s">
        <v>13</v>
      </c>
      <c r="F54" s="4" t="s">
        <v>17</v>
      </c>
      <c r="G54" s="4" t="s">
        <v>17</v>
      </c>
      <c r="H54" s="4" t="s">
        <v>17</v>
      </c>
      <c r="I54" s="4" t="s">
        <v>17</v>
      </c>
      <c r="J54" s="3" t="s">
        <v>17</v>
      </c>
    </row>
    <row r="55" spans="1:10" hidden="1" x14ac:dyDescent="0.25">
      <c r="A55" s="1" t="s">
        <v>108</v>
      </c>
      <c r="B55" s="1" t="s">
        <v>121</v>
      </c>
      <c r="C55" s="1" t="s">
        <v>122</v>
      </c>
      <c r="D55">
        <v>40007</v>
      </c>
      <c r="E55" s="2" t="s">
        <v>13</v>
      </c>
      <c r="F55" s="4" t="s">
        <v>17</v>
      </c>
      <c r="G55" s="4" t="s">
        <v>17</v>
      </c>
      <c r="H55" s="4" t="s">
        <v>17</v>
      </c>
      <c r="I55" s="4" t="s">
        <v>17</v>
      </c>
      <c r="J55" s="3" t="s">
        <v>17</v>
      </c>
    </row>
    <row r="56" spans="1:10" hidden="1" x14ac:dyDescent="0.25">
      <c r="A56" s="1" t="s">
        <v>108</v>
      </c>
      <c r="B56" s="1" t="s">
        <v>123</v>
      </c>
      <c r="C56" s="1" t="s">
        <v>124</v>
      </c>
      <c r="D56">
        <v>40008</v>
      </c>
      <c r="E56" s="2" t="s">
        <v>13</v>
      </c>
      <c r="F56" s="4" t="s">
        <v>17</v>
      </c>
      <c r="G56" s="4" t="s">
        <v>17</v>
      </c>
      <c r="H56" s="4" t="s">
        <v>17</v>
      </c>
      <c r="I56" s="4" t="s">
        <v>17</v>
      </c>
      <c r="J56" s="3" t="s">
        <v>17</v>
      </c>
    </row>
    <row r="57" spans="1:10" hidden="1" x14ac:dyDescent="0.25">
      <c r="A57" s="1" t="s">
        <v>108</v>
      </c>
      <c r="B57" s="1" t="s">
        <v>125</v>
      </c>
      <c r="C57" s="1" t="s">
        <v>126</v>
      </c>
      <c r="D57">
        <v>40009</v>
      </c>
      <c r="E57" s="2" t="s">
        <v>13</v>
      </c>
      <c r="F57" s="4" t="s">
        <v>17</v>
      </c>
      <c r="G57" s="4" t="s">
        <v>17</v>
      </c>
      <c r="H57" s="4" t="s">
        <v>17</v>
      </c>
      <c r="I57" s="4" t="s">
        <v>17</v>
      </c>
      <c r="J57" s="3" t="s">
        <v>17</v>
      </c>
    </row>
    <row r="58" spans="1:10" hidden="1" x14ac:dyDescent="0.25">
      <c r="A58" s="1" t="s">
        <v>108</v>
      </c>
      <c r="B58" s="1" t="s">
        <v>127</v>
      </c>
      <c r="C58" s="1" t="s">
        <v>128</v>
      </c>
      <c r="D58">
        <v>40006</v>
      </c>
      <c r="E58" s="2" t="s">
        <v>13</v>
      </c>
      <c r="F58" s="4" t="s">
        <v>17</v>
      </c>
      <c r="G58" s="4" t="s">
        <v>17</v>
      </c>
      <c r="H58" s="4" t="s">
        <v>17</v>
      </c>
      <c r="I58" s="4" t="s">
        <v>17</v>
      </c>
      <c r="J58" s="3" t="s">
        <v>17</v>
      </c>
    </row>
    <row r="59" spans="1:10" hidden="1" x14ac:dyDescent="0.25">
      <c r="A59" s="1" t="s">
        <v>108</v>
      </c>
      <c r="B59" s="1" t="s">
        <v>129</v>
      </c>
      <c r="C59" s="1" t="s">
        <v>130</v>
      </c>
      <c r="D59">
        <v>40010</v>
      </c>
      <c r="E59" s="2" t="s">
        <v>13</v>
      </c>
      <c r="F59" s="4" t="s">
        <v>17</v>
      </c>
      <c r="G59" s="4" t="s">
        <v>17</v>
      </c>
      <c r="H59" s="4" t="s">
        <v>17</v>
      </c>
      <c r="I59" s="4" t="s">
        <v>17</v>
      </c>
      <c r="J59" s="3" t="s">
        <v>17</v>
      </c>
    </row>
    <row r="60" spans="1:10" x14ac:dyDescent="0.25">
      <c r="A60" s="1" t="s">
        <v>156</v>
      </c>
      <c r="B60" s="1" t="s">
        <v>157</v>
      </c>
      <c r="C60" s="1" t="s">
        <v>158</v>
      </c>
      <c r="D60">
        <v>60000</v>
      </c>
      <c r="E60" s="2" t="s">
        <v>16</v>
      </c>
      <c r="F60" s="4">
        <v>0.75</v>
      </c>
      <c r="G60" s="3">
        <v>0</v>
      </c>
      <c r="H60" s="3">
        <v>4</v>
      </c>
      <c r="I60" s="5">
        <v>0</v>
      </c>
      <c r="J60" s="3" t="s">
        <v>514</v>
      </c>
    </row>
    <row r="61" spans="1:10" hidden="1" x14ac:dyDescent="0.25">
      <c r="A61" s="1" t="s">
        <v>131</v>
      </c>
      <c r="B61" s="1" t="s">
        <v>134</v>
      </c>
      <c r="C61" s="1" t="s">
        <v>135</v>
      </c>
      <c r="D61">
        <v>50002</v>
      </c>
      <c r="E61" s="2" t="s">
        <v>13</v>
      </c>
      <c r="F61" s="4" t="s">
        <v>17</v>
      </c>
      <c r="G61" s="4" t="s">
        <v>17</v>
      </c>
      <c r="H61" s="4" t="s">
        <v>17</v>
      </c>
      <c r="I61" s="4" t="s">
        <v>17</v>
      </c>
      <c r="J61" s="3" t="s">
        <v>17</v>
      </c>
    </row>
    <row r="62" spans="1:10" hidden="1" x14ac:dyDescent="0.25">
      <c r="A62" s="1" t="s">
        <v>131</v>
      </c>
      <c r="B62" s="1" t="s">
        <v>136</v>
      </c>
      <c r="C62" s="1" t="s">
        <v>137</v>
      </c>
      <c r="D62">
        <v>50006</v>
      </c>
      <c r="E62" s="2" t="s">
        <v>13</v>
      </c>
      <c r="F62" s="4" t="s">
        <v>17</v>
      </c>
      <c r="G62" s="4" t="s">
        <v>17</v>
      </c>
      <c r="H62" s="4" t="s">
        <v>17</v>
      </c>
      <c r="I62" s="4" t="s">
        <v>17</v>
      </c>
      <c r="J62" s="3" t="s">
        <v>17</v>
      </c>
    </row>
    <row r="63" spans="1:10" hidden="1" x14ac:dyDescent="0.25">
      <c r="A63" s="1" t="s">
        <v>131</v>
      </c>
      <c r="B63" s="1" t="s">
        <v>138</v>
      </c>
      <c r="C63" s="1" t="s">
        <v>139</v>
      </c>
      <c r="D63">
        <v>50007</v>
      </c>
      <c r="E63" s="2" t="s">
        <v>13</v>
      </c>
      <c r="F63" s="4" t="s">
        <v>17</v>
      </c>
      <c r="G63" s="4" t="s">
        <v>17</v>
      </c>
      <c r="H63" s="4" t="s">
        <v>17</v>
      </c>
      <c r="I63" s="4" t="s">
        <v>17</v>
      </c>
      <c r="J63" s="3" t="s">
        <v>17</v>
      </c>
    </row>
    <row r="64" spans="1:10" hidden="1" x14ac:dyDescent="0.25">
      <c r="A64" s="1" t="s">
        <v>131</v>
      </c>
      <c r="B64" s="1" t="s">
        <v>140</v>
      </c>
      <c r="C64" s="1" t="s">
        <v>141</v>
      </c>
      <c r="D64">
        <v>50008</v>
      </c>
      <c r="E64" s="2" t="s">
        <v>13</v>
      </c>
      <c r="F64" s="4" t="s">
        <v>17</v>
      </c>
      <c r="G64" s="4" t="s">
        <v>17</v>
      </c>
      <c r="H64" s="4" t="s">
        <v>17</v>
      </c>
      <c r="I64" s="4" t="s">
        <v>17</v>
      </c>
      <c r="J64" s="3" t="s">
        <v>17</v>
      </c>
    </row>
    <row r="65" spans="1:10" hidden="1" x14ac:dyDescent="0.25">
      <c r="A65" s="1" t="s">
        <v>131</v>
      </c>
      <c r="B65" s="1" t="s">
        <v>142</v>
      </c>
      <c r="C65" s="1" t="s">
        <v>143</v>
      </c>
      <c r="D65">
        <v>50004</v>
      </c>
      <c r="E65" s="2" t="s">
        <v>13</v>
      </c>
      <c r="F65" s="4" t="s">
        <v>17</v>
      </c>
      <c r="G65" s="4" t="s">
        <v>17</v>
      </c>
      <c r="H65" s="4" t="s">
        <v>17</v>
      </c>
      <c r="I65" s="4" t="s">
        <v>17</v>
      </c>
      <c r="J65" s="3" t="s">
        <v>17</v>
      </c>
    </row>
    <row r="66" spans="1:10" hidden="1" x14ac:dyDescent="0.25">
      <c r="A66" s="1" t="s">
        <v>131</v>
      </c>
      <c r="B66" s="1" t="s">
        <v>144</v>
      </c>
      <c r="C66" s="1" t="s">
        <v>145</v>
      </c>
      <c r="D66">
        <v>50005</v>
      </c>
      <c r="E66" s="2" t="s">
        <v>13</v>
      </c>
      <c r="F66" s="4" t="s">
        <v>17</v>
      </c>
      <c r="G66" s="4" t="s">
        <v>17</v>
      </c>
      <c r="H66" s="4" t="s">
        <v>17</v>
      </c>
      <c r="I66" s="4" t="s">
        <v>17</v>
      </c>
      <c r="J66" s="3" t="s">
        <v>17</v>
      </c>
    </row>
    <row r="67" spans="1:10" hidden="1" x14ac:dyDescent="0.25">
      <c r="A67" s="1" t="s">
        <v>131</v>
      </c>
      <c r="B67" s="1" t="s">
        <v>146</v>
      </c>
      <c r="C67" s="1" t="s">
        <v>147</v>
      </c>
      <c r="D67">
        <v>50001</v>
      </c>
      <c r="E67" s="2" t="s">
        <v>13</v>
      </c>
      <c r="F67" s="4" t="s">
        <v>17</v>
      </c>
      <c r="G67" s="4" t="s">
        <v>17</v>
      </c>
      <c r="H67" s="4" t="s">
        <v>17</v>
      </c>
      <c r="I67" s="4" t="s">
        <v>17</v>
      </c>
      <c r="J67" s="3" t="s">
        <v>17</v>
      </c>
    </row>
    <row r="68" spans="1:10" hidden="1" x14ac:dyDescent="0.25">
      <c r="A68" s="1" t="s">
        <v>131</v>
      </c>
      <c r="B68" s="1" t="s">
        <v>148</v>
      </c>
      <c r="C68" s="1" t="s">
        <v>149</v>
      </c>
      <c r="D68">
        <v>50009</v>
      </c>
      <c r="E68" s="2" t="s">
        <v>13</v>
      </c>
      <c r="F68" s="4" t="s">
        <v>17</v>
      </c>
      <c r="G68" s="4" t="s">
        <v>17</v>
      </c>
      <c r="H68" s="4" t="s">
        <v>17</v>
      </c>
      <c r="I68" s="4" t="s">
        <v>17</v>
      </c>
      <c r="J68" s="3" t="s">
        <v>17</v>
      </c>
    </row>
    <row r="69" spans="1:10" hidden="1" x14ac:dyDescent="0.25">
      <c r="A69" s="1" t="s">
        <v>131</v>
      </c>
      <c r="B69" s="1" t="s">
        <v>150</v>
      </c>
      <c r="C69" s="1" t="s">
        <v>151</v>
      </c>
      <c r="D69">
        <v>50010</v>
      </c>
      <c r="E69" s="2" t="s">
        <v>13</v>
      </c>
      <c r="F69" s="4" t="s">
        <v>17</v>
      </c>
      <c r="G69" s="4" t="s">
        <v>17</v>
      </c>
      <c r="H69" s="4" t="s">
        <v>17</v>
      </c>
      <c r="I69" s="4" t="s">
        <v>17</v>
      </c>
      <c r="J69" s="3" t="s">
        <v>17</v>
      </c>
    </row>
    <row r="70" spans="1:10" hidden="1" x14ac:dyDescent="0.25">
      <c r="A70" s="1" t="s">
        <v>131</v>
      </c>
      <c r="B70" s="1" t="s">
        <v>152</v>
      </c>
      <c r="C70" s="1" t="s">
        <v>153</v>
      </c>
      <c r="D70">
        <v>50011</v>
      </c>
      <c r="E70" s="2" t="s">
        <v>13</v>
      </c>
      <c r="F70" s="4" t="s">
        <v>17</v>
      </c>
      <c r="G70" s="4" t="s">
        <v>17</v>
      </c>
      <c r="H70" s="4" t="s">
        <v>17</v>
      </c>
      <c r="I70" s="4" t="s">
        <v>17</v>
      </c>
      <c r="J70" s="3" t="s">
        <v>17</v>
      </c>
    </row>
    <row r="71" spans="1:10" hidden="1" x14ac:dyDescent="0.25">
      <c r="A71" s="1" t="s">
        <v>131</v>
      </c>
      <c r="B71" s="1" t="s">
        <v>154</v>
      </c>
      <c r="C71" s="1" t="s">
        <v>155</v>
      </c>
      <c r="D71">
        <v>50003</v>
      </c>
      <c r="E71" s="2" t="s">
        <v>13</v>
      </c>
      <c r="F71" s="4" t="s">
        <v>17</v>
      </c>
      <c r="G71" s="4" t="s">
        <v>17</v>
      </c>
      <c r="H71" s="4" t="s">
        <v>17</v>
      </c>
      <c r="I71" s="4" t="s">
        <v>17</v>
      </c>
      <c r="J71" s="3" t="s">
        <v>17</v>
      </c>
    </row>
    <row r="72" spans="1:10" x14ac:dyDescent="0.25">
      <c r="A72" s="1" t="s">
        <v>508</v>
      </c>
      <c r="B72" s="1" t="s">
        <v>509</v>
      </c>
      <c r="C72" s="1" t="s">
        <v>510</v>
      </c>
      <c r="D72">
        <v>70101</v>
      </c>
      <c r="E72" s="2" t="s">
        <v>16</v>
      </c>
      <c r="F72" s="4">
        <v>0.75</v>
      </c>
      <c r="G72" s="3">
        <v>0</v>
      </c>
      <c r="H72" s="3">
        <v>1</v>
      </c>
      <c r="I72" s="5">
        <v>0</v>
      </c>
      <c r="J72" s="3" t="s">
        <v>514</v>
      </c>
    </row>
    <row r="73" spans="1:10" hidden="1" x14ac:dyDescent="0.25">
      <c r="A73" s="1" t="s">
        <v>156</v>
      </c>
      <c r="B73" s="1" t="s">
        <v>159</v>
      </c>
      <c r="C73" s="1" t="s">
        <v>160</v>
      </c>
      <c r="D73">
        <v>60004</v>
      </c>
      <c r="E73" s="2" t="s">
        <v>13</v>
      </c>
      <c r="F73" s="4" t="s">
        <v>17</v>
      </c>
      <c r="G73" s="4" t="s">
        <v>17</v>
      </c>
      <c r="H73" s="4" t="s">
        <v>17</v>
      </c>
      <c r="I73" s="4" t="s">
        <v>17</v>
      </c>
      <c r="J73" s="3" t="s">
        <v>17</v>
      </c>
    </row>
    <row r="74" spans="1:10" hidden="1" x14ac:dyDescent="0.25">
      <c r="A74" s="1" t="s">
        <v>156</v>
      </c>
      <c r="B74" s="1" t="s">
        <v>161</v>
      </c>
      <c r="C74" s="1" t="s">
        <v>162</v>
      </c>
      <c r="D74">
        <v>60006</v>
      </c>
      <c r="E74" s="2" t="s">
        <v>13</v>
      </c>
      <c r="F74" s="4" t="s">
        <v>17</v>
      </c>
      <c r="G74" s="4" t="s">
        <v>17</v>
      </c>
      <c r="H74" s="4" t="s">
        <v>17</v>
      </c>
      <c r="I74" s="4" t="s">
        <v>17</v>
      </c>
      <c r="J74" s="3" t="s">
        <v>17</v>
      </c>
    </row>
    <row r="75" spans="1:10" hidden="1" x14ac:dyDescent="0.25">
      <c r="A75" s="1" t="s">
        <v>156</v>
      </c>
      <c r="B75" s="1" t="s">
        <v>163</v>
      </c>
      <c r="C75" s="1" t="s">
        <v>164</v>
      </c>
      <c r="D75">
        <v>60008</v>
      </c>
      <c r="E75" s="2" t="s">
        <v>13</v>
      </c>
      <c r="F75" s="4" t="s">
        <v>17</v>
      </c>
      <c r="G75" s="4" t="s">
        <v>17</v>
      </c>
      <c r="H75" s="4" t="s">
        <v>17</v>
      </c>
      <c r="I75" s="4" t="s">
        <v>17</v>
      </c>
      <c r="J75" s="3" t="s">
        <v>17</v>
      </c>
    </row>
    <row r="76" spans="1:10" hidden="1" x14ac:dyDescent="0.25">
      <c r="A76" s="1" t="s">
        <v>156</v>
      </c>
      <c r="B76" s="1" t="s">
        <v>165</v>
      </c>
      <c r="C76" s="1" t="s">
        <v>166</v>
      </c>
      <c r="D76">
        <v>60009</v>
      </c>
      <c r="E76" s="2" t="s">
        <v>13</v>
      </c>
      <c r="F76" s="4" t="s">
        <v>17</v>
      </c>
      <c r="G76" s="4" t="s">
        <v>17</v>
      </c>
      <c r="H76" s="4" t="s">
        <v>17</v>
      </c>
      <c r="I76" s="4" t="s">
        <v>17</v>
      </c>
      <c r="J76" s="3" t="s">
        <v>17</v>
      </c>
    </row>
    <row r="77" spans="1:10" hidden="1" x14ac:dyDescent="0.25">
      <c r="A77" s="1" t="s">
        <v>156</v>
      </c>
      <c r="B77" s="1" t="s">
        <v>167</v>
      </c>
      <c r="C77" s="1" t="s">
        <v>168</v>
      </c>
      <c r="D77">
        <v>60013</v>
      </c>
      <c r="E77" s="2" t="s">
        <v>13</v>
      </c>
      <c r="F77" s="4" t="s">
        <v>17</v>
      </c>
      <c r="G77" s="4" t="s">
        <v>17</v>
      </c>
      <c r="H77" s="4" t="s">
        <v>17</v>
      </c>
      <c r="I77" s="4" t="s">
        <v>17</v>
      </c>
      <c r="J77" s="3" t="s">
        <v>17</v>
      </c>
    </row>
    <row r="78" spans="1:10" hidden="1" x14ac:dyDescent="0.25">
      <c r="A78" s="1" t="s">
        <v>156</v>
      </c>
      <c r="B78" s="1" t="s">
        <v>169</v>
      </c>
      <c r="C78" s="1" t="s">
        <v>170</v>
      </c>
      <c r="D78">
        <v>60002</v>
      </c>
      <c r="E78" s="2" t="s">
        <v>13</v>
      </c>
      <c r="F78" s="4" t="s">
        <v>17</v>
      </c>
      <c r="G78" s="4" t="s">
        <v>17</v>
      </c>
      <c r="H78" s="4" t="s">
        <v>17</v>
      </c>
      <c r="I78" s="4" t="s">
        <v>17</v>
      </c>
      <c r="J78" s="3" t="s">
        <v>17</v>
      </c>
    </row>
    <row r="79" spans="1:10" hidden="1" x14ac:dyDescent="0.25">
      <c r="A79" s="1" t="s">
        <v>156</v>
      </c>
      <c r="B79" s="1" t="s">
        <v>171</v>
      </c>
      <c r="C79" s="1" t="s">
        <v>172</v>
      </c>
      <c r="D79">
        <v>60007</v>
      </c>
      <c r="E79" s="2" t="s">
        <v>13</v>
      </c>
      <c r="F79" s="4" t="s">
        <v>17</v>
      </c>
      <c r="G79" s="4" t="s">
        <v>17</v>
      </c>
      <c r="H79" s="4" t="s">
        <v>17</v>
      </c>
      <c r="I79" s="4" t="s">
        <v>17</v>
      </c>
      <c r="J79" s="3" t="s">
        <v>17</v>
      </c>
    </row>
    <row r="80" spans="1:10" hidden="1" x14ac:dyDescent="0.25">
      <c r="A80" s="1" t="s">
        <v>156</v>
      </c>
      <c r="B80" s="1" t="s">
        <v>173</v>
      </c>
      <c r="C80" s="1" t="s">
        <v>174</v>
      </c>
      <c r="D80">
        <v>60003</v>
      </c>
      <c r="E80" s="2" t="s">
        <v>13</v>
      </c>
      <c r="F80" s="4" t="s">
        <v>17</v>
      </c>
      <c r="G80" s="4" t="s">
        <v>17</v>
      </c>
      <c r="H80" s="4" t="s">
        <v>17</v>
      </c>
      <c r="I80" s="4" t="s">
        <v>17</v>
      </c>
      <c r="J80" s="3" t="s">
        <v>17</v>
      </c>
    </row>
    <row r="81" spans="1:10" hidden="1" x14ac:dyDescent="0.25">
      <c r="A81" s="1" t="s">
        <v>156</v>
      </c>
      <c r="B81" s="1" t="s">
        <v>175</v>
      </c>
      <c r="C81" s="1" t="s">
        <v>176</v>
      </c>
      <c r="D81">
        <v>60001</v>
      </c>
      <c r="E81" s="2" t="s">
        <v>13</v>
      </c>
      <c r="F81" s="4" t="s">
        <v>17</v>
      </c>
      <c r="G81" s="4" t="s">
        <v>17</v>
      </c>
      <c r="H81" s="4" t="s">
        <v>17</v>
      </c>
      <c r="I81" s="4" t="s">
        <v>17</v>
      </c>
      <c r="J81" s="3" t="s">
        <v>17</v>
      </c>
    </row>
    <row r="82" spans="1:10" hidden="1" x14ac:dyDescent="0.25">
      <c r="A82" s="1" t="s">
        <v>156</v>
      </c>
      <c r="B82" s="1" t="s">
        <v>177</v>
      </c>
      <c r="C82" s="1" t="s">
        <v>178</v>
      </c>
      <c r="D82">
        <v>60010</v>
      </c>
      <c r="E82" s="2" t="s">
        <v>13</v>
      </c>
      <c r="F82" s="4" t="s">
        <v>17</v>
      </c>
      <c r="G82" s="4" t="s">
        <v>17</v>
      </c>
      <c r="H82" s="4" t="s">
        <v>17</v>
      </c>
      <c r="I82" s="4" t="s">
        <v>17</v>
      </c>
      <c r="J82" s="3" t="s">
        <v>17</v>
      </c>
    </row>
    <row r="83" spans="1:10" hidden="1" x14ac:dyDescent="0.25">
      <c r="A83" s="1" t="s">
        <v>156</v>
      </c>
      <c r="B83" s="1" t="s">
        <v>179</v>
      </c>
      <c r="C83" s="1" t="s">
        <v>180</v>
      </c>
      <c r="D83">
        <v>60005</v>
      </c>
      <c r="E83" s="2" t="s">
        <v>13</v>
      </c>
      <c r="F83" s="4" t="s">
        <v>17</v>
      </c>
      <c r="G83" s="4" t="s">
        <v>17</v>
      </c>
      <c r="H83" s="4" t="s">
        <v>17</v>
      </c>
      <c r="I83" s="4" t="s">
        <v>17</v>
      </c>
      <c r="J83" s="3" t="s">
        <v>17</v>
      </c>
    </row>
    <row r="84" spans="1:10" hidden="1" x14ac:dyDescent="0.25">
      <c r="A84" s="1" t="s">
        <v>156</v>
      </c>
      <c r="B84" s="1" t="s">
        <v>181</v>
      </c>
      <c r="C84" s="1" t="s">
        <v>182</v>
      </c>
      <c r="D84">
        <v>60011</v>
      </c>
      <c r="E84" s="2" t="s">
        <v>13</v>
      </c>
      <c r="F84" s="4" t="s">
        <v>17</v>
      </c>
      <c r="G84" s="4" t="s">
        <v>17</v>
      </c>
      <c r="H84" s="4" t="s">
        <v>17</v>
      </c>
      <c r="I84" s="4" t="s">
        <v>17</v>
      </c>
      <c r="J84" s="3" t="s">
        <v>17</v>
      </c>
    </row>
    <row r="85" spans="1:10" hidden="1" x14ac:dyDescent="0.25">
      <c r="A85" s="1" t="s">
        <v>156</v>
      </c>
      <c r="B85" s="1" t="s">
        <v>183</v>
      </c>
      <c r="C85" s="1" t="s">
        <v>184</v>
      </c>
      <c r="D85">
        <v>60012</v>
      </c>
      <c r="E85" s="2" t="s">
        <v>13</v>
      </c>
      <c r="F85" s="4" t="s">
        <v>17</v>
      </c>
      <c r="G85" s="4" t="s">
        <v>17</v>
      </c>
      <c r="H85" s="4" t="s">
        <v>17</v>
      </c>
      <c r="I85" s="4" t="s">
        <v>17</v>
      </c>
      <c r="J85" s="3" t="s">
        <v>17</v>
      </c>
    </row>
    <row r="86" spans="1:10" x14ac:dyDescent="0.25">
      <c r="A86" s="1" t="s">
        <v>185</v>
      </c>
      <c r="B86" s="1" t="s">
        <v>186</v>
      </c>
      <c r="C86" s="1" t="s">
        <v>187</v>
      </c>
      <c r="D86">
        <v>80000</v>
      </c>
      <c r="E86" s="2" t="s">
        <v>16</v>
      </c>
      <c r="F86" s="4">
        <v>0.75</v>
      </c>
      <c r="G86" s="3">
        <v>0</v>
      </c>
      <c r="H86" s="3">
        <v>3</v>
      </c>
      <c r="I86" s="5">
        <v>0</v>
      </c>
      <c r="J86" s="3" t="s">
        <v>514</v>
      </c>
    </row>
    <row r="87" spans="1:10" hidden="1" x14ac:dyDescent="0.25">
      <c r="A87" s="1" t="s">
        <v>185</v>
      </c>
      <c r="B87" s="1" t="s">
        <v>188</v>
      </c>
      <c r="C87" s="1" t="s">
        <v>189</v>
      </c>
      <c r="D87">
        <v>80006</v>
      </c>
      <c r="E87" s="2" t="s">
        <v>13</v>
      </c>
      <c r="F87" s="4" t="s">
        <v>17</v>
      </c>
      <c r="G87" s="4" t="s">
        <v>17</v>
      </c>
      <c r="H87" s="4" t="s">
        <v>17</v>
      </c>
      <c r="I87" s="4" t="s">
        <v>17</v>
      </c>
      <c r="J87" s="3" t="s">
        <v>17</v>
      </c>
    </row>
    <row r="88" spans="1:10" hidden="1" x14ac:dyDescent="0.25">
      <c r="A88" s="1" t="s">
        <v>185</v>
      </c>
      <c r="B88" s="1" t="s">
        <v>190</v>
      </c>
      <c r="C88" s="1" t="s">
        <v>191</v>
      </c>
      <c r="D88">
        <v>80012</v>
      </c>
      <c r="E88" s="2" t="s">
        <v>13</v>
      </c>
      <c r="F88" s="4" t="s">
        <v>17</v>
      </c>
      <c r="G88" s="4" t="s">
        <v>17</v>
      </c>
      <c r="H88" s="4" t="s">
        <v>17</v>
      </c>
      <c r="I88" s="4" t="s">
        <v>17</v>
      </c>
      <c r="J88" s="3" t="s">
        <v>17</v>
      </c>
    </row>
    <row r="89" spans="1:10" hidden="1" x14ac:dyDescent="0.25">
      <c r="A89" s="1" t="s">
        <v>185</v>
      </c>
      <c r="B89" s="1" t="s">
        <v>192</v>
      </c>
      <c r="C89" s="1" t="s">
        <v>193</v>
      </c>
      <c r="D89">
        <v>80009</v>
      </c>
      <c r="E89" s="2" t="s">
        <v>13</v>
      </c>
      <c r="F89" s="4" t="s">
        <v>17</v>
      </c>
      <c r="G89" s="4" t="s">
        <v>17</v>
      </c>
      <c r="H89" s="4" t="s">
        <v>17</v>
      </c>
      <c r="I89" s="4" t="s">
        <v>17</v>
      </c>
      <c r="J89" s="3" t="s">
        <v>17</v>
      </c>
    </row>
    <row r="90" spans="1:10" hidden="1" x14ac:dyDescent="0.25">
      <c r="A90" s="1" t="s">
        <v>185</v>
      </c>
      <c r="B90" s="1" t="s">
        <v>194</v>
      </c>
      <c r="C90" s="1" t="s">
        <v>195</v>
      </c>
      <c r="D90">
        <v>80007</v>
      </c>
      <c r="E90" s="2" t="s">
        <v>13</v>
      </c>
      <c r="F90" s="4" t="s">
        <v>17</v>
      </c>
      <c r="G90" s="4" t="s">
        <v>17</v>
      </c>
      <c r="H90" s="4" t="s">
        <v>17</v>
      </c>
      <c r="I90" s="4" t="s">
        <v>17</v>
      </c>
      <c r="J90" s="3" t="s">
        <v>17</v>
      </c>
    </row>
    <row r="91" spans="1:10" hidden="1" x14ac:dyDescent="0.25">
      <c r="A91" s="1" t="s">
        <v>185</v>
      </c>
      <c r="B91" s="1" t="s">
        <v>196</v>
      </c>
      <c r="C91" s="1" t="s">
        <v>197</v>
      </c>
      <c r="D91">
        <v>80010</v>
      </c>
      <c r="E91" s="2" t="s">
        <v>13</v>
      </c>
      <c r="F91" s="4" t="s">
        <v>17</v>
      </c>
      <c r="G91" s="4" t="s">
        <v>17</v>
      </c>
      <c r="H91" s="4" t="s">
        <v>17</v>
      </c>
      <c r="I91" s="4" t="s">
        <v>17</v>
      </c>
      <c r="J91" s="3" t="s">
        <v>17</v>
      </c>
    </row>
    <row r="92" spans="1:10" hidden="1" x14ac:dyDescent="0.25">
      <c r="A92" s="1" t="s">
        <v>185</v>
      </c>
      <c r="B92" s="1" t="s">
        <v>198</v>
      </c>
      <c r="C92" s="1" t="s">
        <v>199</v>
      </c>
      <c r="D92">
        <v>80013</v>
      </c>
      <c r="E92" s="2" t="s">
        <v>13</v>
      </c>
      <c r="F92" s="4" t="s">
        <v>17</v>
      </c>
      <c r="G92" s="4" t="s">
        <v>17</v>
      </c>
      <c r="H92" s="4" t="s">
        <v>17</v>
      </c>
      <c r="I92" s="4" t="s">
        <v>17</v>
      </c>
      <c r="J92" s="3" t="s">
        <v>17</v>
      </c>
    </row>
    <row r="93" spans="1:10" hidden="1" x14ac:dyDescent="0.25">
      <c r="A93" s="1" t="s">
        <v>185</v>
      </c>
      <c r="B93" s="1" t="s">
        <v>200</v>
      </c>
      <c r="C93" s="1" t="s">
        <v>201</v>
      </c>
      <c r="D93">
        <v>80011</v>
      </c>
      <c r="E93" s="2" t="s">
        <v>13</v>
      </c>
      <c r="F93" s="4" t="s">
        <v>17</v>
      </c>
      <c r="G93" s="4" t="s">
        <v>17</v>
      </c>
      <c r="H93" s="4" t="s">
        <v>17</v>
      </c>
      <c r="I93" s="4" t="s">
        <v>17</v>
      </c>
      <c r="J93" s="3" t="s">
        <v>17</v>
      </c>
    </row>
    <row r="94" spans="1:10" hidden="1" x14ac:dyDescent="0.25">
      <c r="A94" s="1" t="s">
        <v>185</v>
      </c>
      <c r="B94" s="1" t="s">
        <v>202</v>
      </c>
      <c r="C94" s="1" t="s">
        <v>203</v>
      </c>
      <c r="D94">
        <v>80008</v>
      </c>
      <c r="E94" s="2" t="s">
        <v>13</v>
      </c>
      <c r="F94" s="4" t="s">
        <v>17</v>
      </c>
      <c r="G94" s="4" t="s">
        <v>17</v>
      </c>
      <c r="H94" s="4" t="s">
        <v>17</v>
      </c>
      <c r="I94" s="4" t="s">
        <v>17</v>
      </c>
      <c r="J94" s="3" t="s">
        <v>17</v>
      </c>
    </row>
    <row r="95" spans="1:10" hidden="1" x14ac:dyDescent="0.25">
      <c r="A95" s="1" t="s">
        <v>185</v>
      </c>
      <c r="B95" s="1" t="s">
        <v>204</v>
      </c>
      <c r="C95" s="1" t="s">
        <v>205</v>
      </c>
      <c r="D95">
        <v>80004</v>
      </c>
      <c r="E95" s="2" t="s">
        <v>13</v>
      </c>
      <c r="F95" s="4" t="s">
        <v>17</v>
      </c>
      <c r="G95" s="4" t="s">
        <v>17</v>
      </c>
      <c r="H95" s="4" t="s">
        <v>17</v>
      </c>
      <c r="I95" s="4" t="s">
        <v>17</v>
      </c>
      <c r="J95" s="3" t="s">
        <v>17</v>
      </c>
    </row>
    <row r="96" spans="1:10" hidden="1" x14ac:dyDescent="0.25">
      <c r="A96" s="1" t="s">
        <v>185</v>
      </c>
      <c r="B96" s="1" t="s">
        <v>206</v>
      </c>
      <c r="C96" s="1" t="s">
        <v>207</v>
      </c>
      <c r="D96">
        <v>80001</v>
      </c>
      <c r="E96" s="2" t="s">
        <v>13</v>
      </c>
      <c r="F96" s="4" t="s">
        <v>17</v>
      </c>
      <c r="G96" s="4" t="s">
        <v>17</v>
      </c>
      <c r="H96" s="4" t="s">
        <v>17</v>
      </c>
      <c r="I96" s="4" t="s">
        <v>17</v>
      </c>
      <c r="J96" s="3" t="s">
        <v>17</v>
      </c>
    </row>
    <row r="97" spans="1:10" hidden="1" x14ac:dyDescent="0.25">
      <c r="A97" s="1" t="s">
        <v>185</v>
      </c>
      <c r="B97" s="1" t="s">
        <v>208</v>
      </c>
      <c r="C97" s="1" t="s">
        <v>209</v>
      </c>
      <c r="D97">
        <v>80005</v>
      </c>
      <c r="E97" s="2" t="s">
        <v>13</v>
      </c>
      <c r="F97" s="4" t="s">
        <v>17</v>
      </c>
      <c r="G97" s="4" t="s">
        <v>17</v>
      </c>
      <c r="H97" s="4" t="s">
        <v>17</v>
      </c>
      <c r="I97" s="4" t="s">
        <v>17</v>
      </c>
      <c r="J97" s="3" t="s">
        <v>17</v>
      </c>
    </row>
    <row r="98" spans="1:10" hidden="1" x14ac:dyDescent="0.25">
      <c r="A98" s="1" t="s">
        <v>185</v>
      </c>
      <c r="B98" s="1" t="s">
        <v>210</v>
      </c>
      <c r="C98" s="1" t="s">
        <v>211</v>
      </c>
      <c r="D98">
        <v>80002</v>
      </c>
      <c r="E98" s="2" t="s">
        <v>13</v>
      </c>
      <c r="F98" s="4" t="s">
        <v>17</v>
      </c>
      <c r="G98" s="4" t="s">
        <v>17</v>
      </c>
      <c r="H98" s="4" t="s">
        <v>17</v>
      </c>
      <c r="I98" s="4" t="s">
        <v>17</v>
      </c>
      <c r="J98" s="3" t="s">
        <v>17</v>
      </c>
    </row>
    <row r="99" spans="1:10" hidden="1" x14ac:dyDescent="0.25">
      <c r="A99" s="1" t="s">
        <v>185</v>
      </c>
      <c r="B99" s="1" t="s">
        <v>212</v>
      </c>
      <c r="C99" s="1" t="s">
        <v>213</v>
      </c>
      <c r="D99">
        <v>80003</v>
      </c>
      <c r="E99" s="2" t="s">
        <v>13</v>
      </c>
      <c r="F99" s="4" t="s">
        <v>17</v>
      </c>
      <c r="G99" s="4" t="s">
        <v>17</v>
      </c>
      <c r="H99" s="4" t="s">
        <v>17</v>
      </c>
      <c r="I99" s="4" t="s">
        <v>17</v>
      </c>
      <c r="J99" s="3" t="s">
        <v>17</v>
      </c>
    </row>
    <row r="100" spans="1:10" ht="25.5" hidden="1" x14ac:dyDescent="0.25">
      <c r="A100" s="1" t="s">
        <v>185</v>
      </c>
      <c r="B100" s="1" t="s">
        <v>214</v>
      </c>
      <c r="C100" s="1" t="s">
        <v>215</v>
      </c>
      <c r="D100">
        <v>80014</v>
      </c>
      <c r="E100" s="2" t="s">
        <v>13</v>
      </c>
      <c r="F100" s="4" t="s">
        <v>17</v>
      </c>
      <c r="G100" s="4" t="s">
        <v>17</v>
      </c>
      <c r="H100" s="4" t="s">
        <v>17</v>
      </c>
      <c r="I100" s="4" t="s">
        <v>17</v>
      </c>
      <c r="J100" s="3" t="s">
        <v>17</v>
      </c>
    </row>
    <row r="101" spans="1:10" x14ac:dyDescent="0.25">
      <c r="A101" s="1" t="s">
        <v>216</v>
      </c>
      <c r="B101" s="1" t="s">
        <v>217</v>
      </c>
      <c r="C101" s="1" t="s">
        <v>218</v>
      </c>
      <c r="D101">
        <v>90000</v>
      </c>
      <c r="E101" s="2" t="s">
        <v>16</v>
      </c>
      <c r="F101" s="4">
        <v>0.75</v>
      </c>
      <c r="G101" s="3" t="s">
        <v>513</v>
      </c>
      <c r="H101" s="3" t="s">
        <v>513</v>
      </c>
      <c r="I101" s="3" t="s">
        <v>513</v>
      </c>
      <c r="J101" s="3" t="s">
        <v>513</v>
      </c>
    </row>
    <row r="102" spans="1:10" hidden="1" x14ac:dyDescent="0.25">
      <c r="A102" s="1" t="s">
        <v>216</v>
      </c>
      <c r="B102" s="1" t="s">
        <v>219</v>
      </c>
      <c r="C102" s="1" t="s">
        <v>220</v>
      </c>
      <c r="D102">
        <v>90003</v>
      </c>
      <c r="E102" s="2" t="s">
        <v>13</v>
      </c>
      <c r="F102" s="4" t="s">
        <v>17</v>
      </c>
      <c r="G102" s="4" t="s">
        <v>17</v>
      </c>
      <c r="H102" s="4" t="s">
        <v>17</v>
      </c>
      <c r="I102" s="4" t="s">
        <v>17</v>
      </c>
      <c r="J102" s="3" t="s">
        <v>17</v>
      </c>
    </row>
    <row r="103" spans="1:10" hidden="1" x14ac:dyDescent="0.25">
      <c r="A103" s="1" t="s">
        <v>216</v>
      </c>
      <c r="B103" s="1" t="s">
        <v>221</v>
      </c>
      <c r="C103" s="1" t="s">
        <v>222</v>
      </c>
      <c r="D103">
        <v>90009</v>
      </c>
      <c r="E103" s="2" t="s">
        <v>13</v>
      </c>
      <c r="F103" s="4" t="s">
        <v>17</v>
      </c>
      <c r="G103" s="4" t="s">
        <v>17</v>
      </c>
      <c r="H103" s="4" t="s">
        <v>17</v>
      </c>
      <c r="I103" s="4" t="s">
        <v>17</v>
      </c>
      <c r="J103" s="3" t="s">
        <v>17</v>
      </c>
    </row>
    <row r="104" spans="1:10" hidden="1" x14ac:dyDescent="0.25">
      <c r="A104" s="1" t="s">
        <v>216</v>
      </c>
      <c r="B104" s="1" t="s">
        <v>223</v>
      </c>
      <c r="C104" s="1" t="s">
        <v>224</v>
      </c>
      <c r="D104">
        <v>90002</v>
      </c>
      <c r="E104" s="2" t="s">
        <v>13</v>
      </c>
      <c r="F104" s="4" t="s">
        <v>17</v>
      </c>
      <c r="G104" s="4" t="s">
        <v>17</v>
      </c>
      <c r="H104" s="4" t="s">
        <v>17</v>
      </c>
      <c r="I104" s="4" t="s">
        <v>17</v>
      </c>
      <c r="J104" s="3" t="s">
        <v>17</v>
      </c>
    </row>
    <row r="105" spans="1:10" hidden="1" x14ac:dyDescent="0.25">
      <c r="A105" s="1" t="s">
        <v>216</v>
      </c>
      <c r="B105" s="1" t="s">
        <v>225</v>
      </c>
      <c r="C105" s="1" t="s">
        <v>226</v>
      </c>
      <c r="D105">
        <v>90001</v>
      </c>
      <c r="E105" s="2" t="s">
        <v>13</v>
      </c>
      <c r="F105" s="4" t="s">
        <v>17</v>
      </c>
      <c r="G105" s="4" t="s">
        <v>17</v>
      </c>
      <c r="H105" s="4" t="s">
        <v>17</v>
      </c>
      <c r="I105" s="4" t="s">
        <v>17</v>
      </c>
      <c r="J105" s="3" t="s">
        <v>17</v>
      </c>
    </row>
    <row r="106" spans="1:10" hidden="1" x14ac:dyDescent="0.25">
      <c r="A106" s="1" t="s">
        <v>216</v>
      </c>
      <c r="B106" s="1" t="s">
        <v>227</v>
      </c>
      <c r="C106" s="1" t="s">
        <v>228</v>
      </c>
      <c r="D106">
        <v>90006</v>
      </c>
      <c r="E106" s="2" t="s">
        <v>13</v>
      </c>
      <c r="F106" s="4" t="s">
        <v>17</v>
      </c>
      <c r="G106" s="4" t="s">
        <v>17</v>
      </c>
      <c r="H106" s="4" t="s">
        <v>17</v>
      </c>
      <c r="I106" s="4" t="s">
        <v>17</v>
      </c>
      <c r="J106" s="3" t="s">
        <v>17</v>
      </c>
    </row>
    <row r="107" spans="1:10" hidden="1" x14ac:dyDescent="0.25">
      <c r="A107" s="1" t="s">
        <v>216</v>
      </c>
      <c r="B107" s="1" t="s">
        <v>229</v>
      </c>
      <c r="C107" s="1" t="s">
        <v>230</v>
      </c>
      <c r="D107">
        <v>90007</v>
      </c>
      <c r="E107" s="2" t="s">
        <v>13</v>
      </c>
      <c r="F107" s="4" t="s">
        <v>17</v>
      </c>
      <c r="G107" s="4" t="s">
        <v>17</v>
      </c>
      <c r="H107" s="4" t="s">
        <v>17</v>
      </c>
      <c r="I107" s="4" t="s">
        <v>17</v>
      </c>
      <c r="J107" s="3" t="s">
        <v>17</v>
      </c>
    </row>
    <row r="108" spans="1:10" hidden="1" x14ac:dyDescent="0.25">
      <c r="A108" s="1" t="s">
        <v>216</v>
      </c>
      <c r="B108" s="1" t="s">
        <v>231</v>
      </c>
      <c r="C108" s="1" t="s">
        <v>232</v>
      </c>
      <c r="D108">
        <v>90004</v>
      </c>
      <c r="E108" s="2" t="s">
        <v>13</v>
      </c>
      <c r="F108" s="4" t="s">
        <v>17</v>
      </c>
      <c r="G108" s="4" t="s">
        <v>17</v>
      </c>
      <c r="H108" s="4" t="s">
        <v>17</v>
      </c>
      <c r="I108" s="4" t="s">
        <v>17</v>
      </c>
      <c r="J108" s="3" t="s">
        <v>17</v>
      </c>
    </row>
    <row r="109" spans="1:10" hidden="1" x14ac:dyDescent="0.25">
      <c r="A109" s="1" t="s">
        <v>216</v>
      </c>
      <c r="B109" s="1" t="s">
        <v>233</v>
      </c>
      <c r="C109" s="1" t="s">
        <v>234</v>
      </c>
      <c r="D109">
        <v>90005</v>
      </c>
      <c r="E109" s="2" t="s">
        <v>13</v>
      </c>
      <c r="F109" s="4" t="s">
        <v>17</v>
      </c>
      <c r="G109" s="4" t="s">
        <v>17</v>
      </c>
      <c r="H109" s="4" t="s">
        <v>17</v>
      </c>
      <c r="I109" s="4" t="s">
        <v>17</v>
      </c>
      <c r="J109" s="3" t="s">
        <v>17</v>
      </c>
    </row>
    <row r="110" spans="1:10" x14ac:dyDescent="0.25">
      <c r="A110" s="1" t="s">
        <v>235</v>
      </c>
      <c r="B110" s="1" t="s">
        <v>236</v>
      </c>
      <c r="C110" s="1" t="s">
        <v>237</v>
      </c>
      <c r="D110">
        <v>100000</v>
      </c>
      <c r="E110" s="2" t="s">
        <v>16</v>
      </c>
      <c r="F110" s="4">
        <v>0.75</v>
      </c>
      <c r="G110" s="3">
        <v>0</v>
      </c>
      <c r="H110" s="3">
        <v>2</v>
      </c>
      <c r="I110" s="5">
        <v>0</v>
      </c>
      <c r="J110" s="3" t="s">
        <v>514</v>
      </c>
    </row>
    <row r="111" spans="1:10" hidden="1" x14ac:dyDescent="0.25">
      <c r="A111" s="1" t="s">
        <v>235</v>
      </c>
      <c r="B111" s="1" t="s">
        <v>238</v>
      </c>
      <c r="C111" s="1" t="s">
        <v>239</v>
      </c>
      <c r="D111">
        <v>100009</v>
      </c>
      <c r="E111" s="2" t="s">
        <v>13</v>
      </c>
      <c r="F111" s="4" t="s">
        <v>17</v>
      </c>
      <c r="G111" s="4" t="s">
        <v>17</v>
      </c>
      <c r="H111" s="4" t="s">
        <v>17</v>
      </c>
      <c r="I111" s="4" t="s">
        <v>17</v>
      </c>
      <c r="J111" s="3" t="s">
        <v>17</v>
      </c>
    </row>
    <row r="112" spans="1:10" hidden="1" x14ac:dyDescent="0.25">
      <c r="A112" s="1" t="s">
        <v>235</v>
      </c>
      <c r="B112" s="1" t="s">
        <v>240</v>
      </c>
      <c r="C112" s="1" t="s">
        <v>241</v>
      </c>
      <c r="D112">
        <v>100008</v>
      </c>
      <c r="E112" s="2" t="s">
        <v>13</v>
      </c>
      <c r="F112" s="4" t="s">
        <v>17</v>
      </c>
      <c r="G112" s="4" t="s">
        <v>17</v>
      </c>
      <c r="H112" s="4" t="s">
        <v>17</v>
      </c>
      <c r="I112" s="4" t="s">
        <v>17</v>
      </c>
      <c r="J112" s="3" t="s">
        <v>17</v>
      </c>
    </row>
    <row r="113" spans="1:10" hidden="1" x14ac:dyDescent="0.25">
      <c r="A113" s="1" t="s">
        <v>235</v>
      </c>
      <c r="B113" s="1" t="s">
        <v>242</v>
      </c>
      <c r="C113" s="1" t="s">
        <v>243</v>
      </c>
      <c r="D113">
        <v>100003</v>
      </c>
      <c r="E113" s="2" t="s">
        <v>13</v>
      </c>
      <c r="F113" s="4" t="s">
        <v>17</v>
      </c>
      <c r="G113" s="4" t="s">
        <v>17</v>
      </c>
      <c r="H113" s="4" t="s">
        <v>17</v>
      </c>
      <c r="I113" s="4" t="s">
        <v>17</v>
      </c>
      <c r="J113" s="3" t="s">
        <v>17</v>
      </c>
    </row>
    <row r="114" spans="1:10" hidden="1" x14ac:dyDescent="0.25">
      <c r="A114" s="1" t="s">
        <v>235</v>
      </c>
      <c r="B114" s="1" t="s">
        <v>244</v>
      </c>
      <c r="C114" s="1" t="s">
        <v>245</v>
      </c>
      <c r="D114">
        <v>100010</v>
      </c>
      <c r="E114" s="2" t="s">
        <v>13</v>
      </c>
      <c r="F114" s="4" t="s">
        <v>17</v>
      </c>
      <c r="G114" s="4" t="s">
        <v>17</v>
      </c>
      <c r="H114" s="4" t="s">
        <v>17</v>
      </c>
      <c r="I114" s="4" t="s">
        <v>17</v>
      </c>
      <c r="J114" s="3" t="s">
        <v>17</v>
      </c>
    </row>
    <row r="115" spans="1:10" hidden="1" x14ac:dyDescent="0.25">
      <c r="A115" s="1" t="s">
        <v>235</v>
      </c>
      <c r="B115" s="1" t="s">
        <v>246</v>
      </c>
      <c r="C115" s="1" t="s">
        <v>247</v>
      </c>
      <c r="D115">
        <v>100007</v>
      </c>
      <c r="E115" s="2" t="s">
        <v>13</v>
      </c>
      <c r="F115" s="4" t="s">
        <v>17</v>
      </c>
      <c r="G115" s="4" t="s">
        <v>17</v>
      </c>
      <c r="H115" s="4" t="s">
        <v>17</v>
      </c>
      <c r="I115" s="4" t="s">
        <v>17</v>
      </c>
      <c r="J115" s="3" t="s">
        <v>17</v>
      </c>
    </row>
    <row r="116" spans="1:10" hidden="1" x14ac:dyDescent="0.25">
      <c r="A116" s="1" t="s">
        <v>235</v>
      </c>
      <c r="B116" s="1" t="s">
        <v>248</v>
      </c>
      <c r="C116" s="1" t="s">
        <v>249</v>
      </c>
      <c r="D116">
        <v>100011</v>
      </c>
      <c r="E116" s="2" t="s">
        <v>13</v>
      </c>
      <c r="F116" s="4" t="s">
        <v>17</v>
      </c>
      <c r="G116" s="4" t="s">
        <v>17</v>
      </c>
      <c r="H116" s="4" t="s">
        <v>17</v>
      </c>
      <c r="I116" s="4" t="s">
        <v>17</v>
      </c>
      <c r="J116" s="3" t="s">
        <v>17</v>
      </c>
    </row>
    <row r="117" spans="1:10" hidden="1" x14ac:dyDescent="0.25">
      <c r="A117" s="1" t="s">
        <v>235</v>
      </c>
      <c r="B117" s="1" t="s">
        <v>250</v>
      </c>
      <c r="C117" s="1" t="s">
        <v>251</v>
      </c>
      <c r="D117">
        <v>100006</v>
      </c>
      <c r="E117" s="2" t="s">
        <v>13</v>
      </c>
      <c r="F117" s="4" t="s">
        <v>17</v>
      </c>
      <c r="G117" s="4" t="s">
        <v>17</v>
      </c>
      <c r="H117" s="4" t="s">
        <v>17</v>
      </c>
      <c r="I117" s="4" t="s">
        <v>17</v>
      </c>
      <c r="J117" s="3" t="s">
        <v>17</v>
      </c>
    </row>
    <row r="118" spans="1:10" hidden="1" x14ac:dyDescent="0.25">
      <c r="A118" s="1" t="s">
        <v>235</v>
      </c>
      <c r="B118" s="1" t="s">
        <v>252</v>
      </c>
      <c r="C118" s="1" t="s">
        <v>253</v>
      </c>
      <c r="D118">
        <v>100002</v>
      </c>
      <c r="E118" s="2" t="s">
        <v>13</v>
      </c>
      <c r="F118" s="4" t="s">
        <v>17</v>
      </c>
      <c r="G118" s="4" t="s">
        <v>17</v>
      </c>
      <c r="H118" s="4" t="s">
        <v>17</v>
      </c>
      <c r="I118" s="4" t="s">
        <v>17</v>
      </c>
      <c r="J118" s="3" t="s">
        <v>17</v>
      </c>
    </row>
    <row r="119" spans="1:10" hidden="1" x14ac:dyDescent="0.25">
      <c r="A119" s="1" t="s">
        <v>235</v>
      </c>
      <c r="B119" s="1" t="s">
        <v>254</v>
      </c>
      <c r="C119" s="1" t="s">
        <v>255</v>
      </c>
      <c r="D119">
        <v>100004</v>
      </c>
      <c r="E119" s="2" t="s">
        <v>13</v>
      </c>
      <c r="F119" s="4" t="s">
        <v>17</v>
      </c>
      <c r="G119" s="4" t="s">
        <v>17</v>
      </c>
      <c r="H119" s="4" t="s">
        <v>17</v>
      </c>
      <c r="I119" s="4" t="s">
        <v>17</v>
      </c>
      <c r="J119" s="3" t="s">
        <v>17</v>
      </c>
    </row>
    <row r="120" spans="1:10" hidden="1" x14ac:dyDescent="0.25">
      <c r="A120" s="1" t="s">
        <v>235</v>
      </c>
      <c r="B120" s="1" t="s">
        <v>256</v>
      </c>
      <c r="C120" s="1" t="s">
        <v>257</v>
      </c>
      <c r="D120">
        <v>100005</v>
      </c>
      <c r="E120" s="2" t="s">
        <v>13</v>
      </c>
      <c r="F120" s="4" t="s">
        <v>17</v>
      </c>
      <c r="G120" s="4" t="s">
        <v>17</v>
      </c>
      <c r="H120" s="4" t="s">
        <v>17</v>
      </c>
      <c r="I120" s="4" t="s">
        <v>17</v>
      </c>
      <c r="J120" s="3" t="s">
        <v>17</v>
      </c>
    </row>
    <row r="121" spans="1:10" hidden="1" x14ac:dyDescent="0.25">
      <c r="A121" s="1" t="s">
        <v>235</v>
      </c>
      <c r="B121" s="1" t="s">
        <v>258</v>
      </c>
      <c r="C121" s="1" t="s">
        <v>259</v>
      </c>
      <c r="D121">
        <v>100001</v>
      </c>
      <c r="E121" s="2" t="s">
        <v>13</v>
      </c>
      <c r="F121" s="4" t="s">
        <v>17</v>
      </c>
      <c r="G121" s="4" t="s">
        <v>17</v>
      </c>
      <c r="H121" s="4" t="s">
        <v>17</v>
      </c>
      <c r="I121" s="4" t="s">
        <v>17</v>
      </c>
      <c r="J121" s="3" t="s">
        <v>17</v>
      </c>
    </row>
    <row r="122" spans="1:10" x14ac:dyDescent="0.25">
      <c r="A122" s="1" t="s">
        <v>260</v>
      </c>
      <c r="B122" s="1" t="s">
        <v>261</v>
      </c>
      <c r="C122" s="1" t="s">
        <v>262</v>
      </c>
      <c r="D122">
        <v>110000</v>
      </c>
      <c r="E122" s="2" t="s">
        <v>16</v>
      </c>
      <c r="F122" s="4">
        <v>0.75</v>
      </c>
      <c r="G122" s="3">
        <v>0</v>
      </c>
      <c r="H122" s="3">
        <v>7</v>
      </c>
      <c r="I122" s="5">
        <v>0</v>
      </c>
      <c r="J122" s="3" t="s">
        <v>514</v>
      </c>
    </row>
    <row r="123" spans="1:10" hidden="1" x14ac:dyDescent="0.25">
      <c r="A123" s="1" t="s">
        <v>260</v>
      </c>
      <c r="B123" s="1" t="s">
        <v>261</v>
      </c>
      <c r="C123" s="1" t="s">
        <v>263</v>
      </c>
      <c r="D123">
        <v>110001</v>
      </c>
      <c r="E123" s="2" t="s">
        <v>33</v>
      </c>
      <c r="F123" s="4" t="s">
        <v>17</v>
      </c>
      <c r="G123" s="4" t="s">
        <v>17</v>
      </c>
      <c r="H123" s="4" t="s">
        <v>17</v>
      </c>
      <c r="I123" s="4" t="s">
        <v>17</v>
      </c>
      <c r="J123" s="3" t="s">
        <v>17</v>
      </c>
    </row>
    <row r="124" spans="1:10" hidden="1" x14ac:dyDescent="0.25">
      <c r="A124" s="1" t="s">
        <v>260</v>
      </c>
      <c r="B124" s="1" t="s">
        <v>264</v>
      </c>
      <c r="C124" s="1" t="s">
        <v>265</v>
      </c>
      <c r="D124">
        <v>110002</v>
      </c>
      <c r="E124" s="2" t="s">
        <v>13</v>
      </c>
      <c r="F124" s="4" t="s">
        <v>17</v>
      </c>
      <c r="G124" s="4" t="s">
        <v>17</v>
      </c>
      <c r="H124" s="4" t="s">
        <v>17</v>
      </c>
      <c r="I124" s="4" t="s">
        <v>17</v>
      </c>
      <c r="J124" s="3" t="s">
        <v>17</v>
      </c>
    </row>
    <row r="125" spans="1:10" hidden="1" x14ac:dyDescent="0.25">
      <c r="A125" s="1" t="s">
        <v>260</v>
      </c>
      <c r="B125" s="1" t="s">
        <v>266</v>
      </c>
      <c r="C125" s="1" t="s">
        <v>267</v>
      </c>
      <c r="D125">
        <v>110003</v>
      </c>
      <c r="E125" s="2" t="s">
        <v>13</v>
      </c>
      <c r="F125" s="4" t="s">
        <v>17</v>
      </c>
      <c r="G125" s="4" t="s">
        <v>17</v>
      </c>
      <c r="H125" s="4" t="s">
        <v>17</v>
      </c>
      <c r="I125" s="4" t="s">
        <v>17</v>
      </c>
      <c r="J125" s="3" t="s">
        <v>17</v>
      </c>
    </row>
    <row r="126" spans="1:10" hidden="1" x14ac:dyDescent="0.25">
      <c r="A126" s="1" t="s">
        <v>260</v>
      </c>
      <c r="B126" s="1" t="s">
        <v>268</v>
      </c>
      <c r="C126" s="1" t="s">
        <v>269</v>
      </c>
      <c r="D126">
        <v>110005</v>
      </c>
      <c r="E126" s="2" t="s">
        <v>13</v>
      </c>
      <c r="F126" s="4" t="s">
        <v>17</v>
      </c>
      <c r="G126" s="4" t="s">
        <v>17</v>
      </c>
      <c r="H126" s="4" t="s">
        <v>17</v>
      </c>
      <c r="I126" s="4" t="s">
        <v>17</v>
      </c>
      <c r="J126" s="3" t="s">
        <v>17</v>
      </c>
    </row>
    <row r="127" spans="1:10" hidden="1" x14ac:dyDescent="0.25">
      <c r="A127" s="1" t="s">
        <v>260</v>
      </c>
      <c r="B127" s="1" t="s">
        <v>270</v>
      </c>
      <c r="C127" s="1" t="s">
        <v>271</v>
      </c>
      <c r="D127">
        <v>110004</v>
      </c>
      <c r="E127" s="2" t="s">
        <v>13</v>
      </c>
      <c r="F127" s="4" t="s">
        <v>17</v>
      </c>
      <c r="G127" s="4" t="s">
        <v>17</v>
      </c>
      <c r="H127" s="4" t="s">
        <v>17</v>
      </c>
      <c r="I127" s="4" t="s">
        <v>17</v>
      </c>
      <c r="J127" s="3" t="s">
        <v>17</v>
      </c>
    </row>
    <row r="128" spans="1:10" x14ac:dyDescent="0.25">
      <c r="A128" s="1" t="s">
        <v>272</v>
      </c>
      <c r="B128" s="1" t="s">
        <v>273</v>
      </c>
      <c r="C128" s="1" t="s">
        <v>274</v>
      </c>
      <c r="D128">
        <v>120000</v>
      </c>
      <c r="E128" s="2" t="s">
        <v>16</v>
      </c>
      <c r="F128" s="4">
        <v>0.75</v>
      </c>
      <c r="G128" s="3">
        <v>0</v>
      </c>
      <c r="H128" s="3">
        <v>7</v>
      </c>
      <c r="I128" s="5">
        <v>0</v>
      </c>
      <c r="J128" s="3" t="s">
        <v>514</v>
      </c>
    </row>
    <row r="129" spans="1:10" hidden="1" x14ac:dyDescent="0.25">
      <c r="A129" s="1" t="s">
        <v>272</v>
      </c>
      <c r="B129" s="1" t="s">
        <v>275</v>
      </c>
      <c r="C129" s="1" t="s">
        <v>276</v>
      </c>
      <c r="D129">
        <v>120008</v>
      </c>
      <c r="E129" s="2" t="s">
        <v>13</v>
      </c>
      <c r="F129" s="4" t="s">
        <v>17</v>
      </c>
      <c r="G129" s="4" t="s">
        <v>17</v>
      </c>
      <c r="H129" s="4" t="s">
        <v>17</v>
      </c>
      <c r="I129" s="4" t="s">
        <v>17</v>
      </c>
      <c r="J129" s="3" t="s">
        <v>17</v>
      </c>
    </row>
    <row r="130" spans="1:10" hidden="1" x14ac:dyDescent="0.25">
      <c r="A130" s="1" t="s">
        <v>272</v>
      </c>
      <c r="B130" s="1" t="s">
        <v>277</v>
      </c>
      <c r="C130" s="1" t="s">
        <v>278</v>
      </c>
      <c r="D130">
        <v>120007</v>
      </c>
      <c r="E130" s="2" t="s">
        <v>13</v>
      </c>
      <c r="F130" s="4" t="s">
        <v>17</v>
      </c>
      <c r="G130" s="4" t="s">
        <v>17</v>
      </c>
      <c r="H130" s="4" t="s">
        <v>17</v>
      </c>
      <c r="I130" s="4" t="s">
        <v>17</v>
      </c>
      <c r="J130" s="3" t="s">
        <v>17</v>
      </c>
    </row>
    <row r="131" spans="1:10" hidden="1" x14ac:dyDescent="0.25">
      <c r="A131" s="1" t="s">
        <v>272</v>
      </c>
      <c r="B131" s="1" t="s">
        <v>277</v>
      </c>
      <c r="C131" s="1" t="s">
        <v>279</v>
      </c>
      <c r="D131">
        <v>120014</v>
      </c>
      <c r="E131" s="2" t="s">
        <v>33</v>
      </c>
      <c r="F131" s="4" t="s">
        <v>17</v>
      </c>
      <c r="G131" s="4" t="s">
        <v>17</v>
      </c>
      <c r="H131" s="4" t="s">
        <v>17</v>
      </c>
      <c r="I131" s="4" t="s">
        <v>17</v>
      </c>
      <c r="J131" s="3" t="s">
        <v>17</v>
      </c>
    </row>
    <row r="132" spans="1:10" hidden="1" x14ac:dyDescent="0.25">
      <c r="A132" s="1" t="s">
        <v>272</v>
      </c>
      <c r="B132" s="1" t="s">
        <v>280</v>
      </c>
      <c r="C132" s="1" t="s">
        <v>281</v>
      </c>
      <c r="D132">
        <v>120004</v>
      </c>
      <c r="E132" s="2" t="s">
        <v>13</v>
      </c>
      <c r="F132" s="4" t="s">
        <v>17</v>
      </c>
      <c r="G132" s="4" t="s">
        <v>17</v>
      </c>
      <c r="H132" s="4" t="s">
        <v>17</v>
      </c>
      <c r="I132" s="4" t="s">
        <v>17</v>
      </c>
      <c r="J132" s="3" t="s">
        <v>17</v>
      </c>
    </row>
    <row r="133" spans="1:10" hidden="1" x14ac:dyDescent="0.25">
      <c r="A133" s="1" t="s">
        <v>272</v>
      </c>
      <c r="B133" s="1" t="s">
        <v>282</v>
      </c>
      <c r="C133" s="1" t="s">
        <v>283</v>
      </c>
      <c r="D133">
        <v>120001</v>
      </c>
      <c r="E133" s="2" t="s">
        <v>13</v>
      </c>
      <c r="F133" s="4" t="s">
        <v>17</v>
      </c>
      <c r="G133" s="4" t="s">
        <v>17</v>
      </c>
      <c r="H133" s="4" t="s">
        <v>17</v>
      </c>
      <c r="I133" s="4" t="s">
        <v>17</v>
      </c>
      <c r="J133" s="3" t="s">
        <v>17</v>
      </c>
    </row>
    <row r="134" spans="1:10" hidden="1" x14ac:dyDescent="0.25">
      <c r="A134" s="1" t="s">
        <v>272</v>
      </c>
      <c r="B134" s="1" t="s">
        <v>284</v>
      </c>
      <c r="C134" s="1" t="s">
        <v>285</v>
      </c>
      <c r="D134">
        <v>120003</v>
      </c>
      <c r="E134" s="2" t="s">
        <v>13</v>
      </c>
      <c r="F134" s="4" t="s">
        <v>17</v>
      </c>
      <c r="G134" s="4" t="s">
        <v>17</v>
      </c>
      <c r="H134" s="4" t="s">
        <v>17</v>
      </c>
      <c r="I134" s="4" t="s">
        <v>17</v>
      </c>
      <c r="J134" s="3" t="s">
        <v>17</v>
      </c>
    </row>
    <row r="135" spans="1:10" hidden="1" x14ac:dyDescent="0.25">
      <c r="A135" s="1" t="s">
        <v>272</v>
      </c>
      <c r="B135" s="1" t="s">
        <v>286</v>
      </c>
      <c r="C135" s="1" t="s">
        <v>287</v>
      </c>
      <c r="D135">
        <v>120002</v>
      </c>
      <c r="E135" s="2" t="s">
        <v>13</v>
      </c>
      <c r="F135" s="4" t="s">
        <v>17</v>
      </c>
      <c r="G135" s="4" t="s">
        <v>17</v>
      </c>
      <c r="H135" s="4" t="s">
        <v>17</v>
      </c>
      <c r="I135" s="4" t="s">
        <v>17</v>
      </c>
      <c r="J135" s="3" t="s">
        <v>17</v>
      </c>
    </row>
    <row r="136" spans="1:10" hidden="1" x14ac:dyDescent="0.25">
      <c r="A136" s="1" t="s">
        <v>272</v>
      </c>
      <c r="B136" s="1" t="s">
        <v>288</v>
      </c>
      <c r="C136" s="1" t="s">
        <v>289</v>
      </c>
      <c r="D136">
        <v>120005</v>
      </c>
      <c r="E136" s="2" t="s">
        <v>13</v>
      </c>
      <c r="F136" s="4" t="s">
        <v>17</v>
      </c>
      <c r="G136" s="4" t="s">
        <v>17</v>
      </c>
      <c r="H136" s="4" t="s">
        <v>17</v>
      </c>
      <c r="I136" s="4" t="s">
        <v>17</v>
      </c>
      <c r="J136" s="3" t="s">
        <v>17</v>
      </c>
    </row>
    <row r="137" spans="1:10" hidden="1" x14ac:dyDescent="0.25">
      <c r="A137" s="1" t="s">
        <v>272</v>
      </c>
      <c r="B137" s="1" t="s">
        <v>290</v>
      </c>
      <c r="C137" s="1" t="s">
        <v>291</v>
      </c>
      <c r="D137">
        <v>120009</v>
      </c>
      <c r="E137" s="2" t="s">
        <v>13</v>
      </c>
      <c r="F137" s="4" t="s">
        <v>17</v>
      </c>
      <c r="G137" s="4" t="s">
        <v>17</v>
      </c>
      <c r="H137" s="4" t="s">
        <v>17</v>
      </c>
      <c r="I137" s="4" t="s">
        <v>17</v>
      </c>
      <c r="J137" s="3" t="s">
        <v>17</v>
      </c>
    </row>
    <row r="138" spans="1:10" hidden="1" x14ac:dyDescent="0.25">
      <c r="A138" s="1" t="s">
        <v>272</v>
      </c>
      <c r="B138" s="1" t="s">
        <v>292</v>
      </c>
      <c r="C138" s="1" t="s">
        <v>293</v>
      </c>
      <c r="D138">
        <v>120006</v>
      </c>
      <c r="E138" s="2" t="s">
        <v>13</v>
      </c>
      <c r="F138" s="4" t="s">
        <v>17</v>
      </c>
      <c r="G138" s="4" t="s">
        <v>17</v>
      </c>
      <c r="H138" s="4" t="s">
        <v>17</v>
      </c>
      <c r="I138" s="4" t="s">
        <v>17</v>
      </c>
      <c r="J138" s="3" t="s">
        <v>17</v>
      </c>
    </row>
    <row r="139" spans="1:10" hidden="1" x14ac:dyDescent="0.25">
      <c r="A139" s="1" t="s">
        <v>272</v>
      </c>
      <c r="B139" s="1" t="s">
        <v>294</v>
      </c>
      <c r="C139" s="1" t="s">
        <v>295</v>
      </c>
      <c r="D139">
        <v>120011</v>
      </c>
      <c r="E139" s="2" t="s">
        <v>13</v>
      </c>
      <c r="F139" s="4" t="s">
        <v>17</v>
      </c>
      <c r="G139" s="4" t="s">
        <v>17</v>
      </c>
      <c r="H139" s="4" t="s">
        <v>17</v>
      </c>
      <c r="I139" s="4" t="s">
        <v>17</v>
      </c>
      <c r="J139" s="3" t="s">
        <v>17</v>
      </c>
    </row>
    <row r="140" spans="1:10" hidden="1" x14ac:dyDescent="0.25">
      <c r="A140" s="1" t="s">
        <v>272</v>
      </c>
      <c r="B140" s="1" t="s">
        <v>296</v>
      </c>
      <c r="C140" s="1" t="s">
        <v>297</v>
      </c>
      <c r="D140">
        <v>120010</v>
      </c>
      <c r="E140" s="2" t="s">
        <v>13</v>
      </c>
      <c r="F140" s="4" t="s">
        <v>17</v>
      </c>
      <c r="G140" s="4" t="s">
        <v>17</v>
      </c>
      <c r="H140" s="4" t="s">
        <v>17</v>
      </c>
      <c r="I140" s="4" t="s">
        <v>17</v>
      </c>
      <c r="J140" s="3" t="s">
        <v>17</v>
      </c>
    </row>
    <row r="141" spans="1:10" hidden="1" x14ac:dyDescent="0.25">
      <c r="A141" s="1" t="s">
        <v>272</v>
      </c>
      <c r="B141" s="1" t="s">
        <v>298</v>
      </c>
      <c r="C141" s="1" t="s">
        <v>299</v>
      </c>
      <c r="D141">
        <v>120012</v>
      </c>
      <c r="E141" s="2" t="s">
        <v>13</v>
      </c>
      <c r="F141" s="4" t="s">
        <v>17</v>
      </c>
      <c r="G141" s="4" t="s">
        <v>17</v>
      </c>
      <c r="H141" s="4" t="s">
        <v>17</v>
      </c>
      <c r="I141" s="4" t="s">
        <v>17</v>
      </c>
      <c r="J141" s="3" t="s">
        <v>17</v>
      </c>
    </row>
    <row r="142" spans="1:10" x14ac:dyDescent="0.25">
      <c r="A142" s="1" t="s">
        <v>300</v>
      </c>
      <c r="B142" s="1" t="s">
        <v>301</v>
      </c>
      <c r="C142" s="1" t="s">
        <v>302</v>
      </c>
      <c r="D142">
        <v>130000</v>
      </c>
      <c r="E142" s="2" t="s">
        <v>91</v>
      </c>
      <c r="F142" s="4">
        <v>0.75</v>
      </c>
      <c r="G142" s="3">
        <v>1</v>
      </c>
      <c r="H142" s="3">
        <v>1</v>
      </c>
      <c r="I142" s="5">
        <v>1</v>
      </c>
      <c r="J142" s="3" t="s">
        <v>515</v>
      </c>
    </row>
    <row r="143" spans="1:10" hidden="1" x14ac:dyDescent="0.25">
      <c r="A143" s="1" t="s">
        <v>300</v>
      </c>
      <c r="B143" s="1" t="s">
        <v>303</v>
      </c>
      <c r="C143" s="1" t="s">
        <v>304</v>
      </c>
      <c r="D143">
        <v>130005</v>
      </c>
      <c r="E143" s="2" t="s">
        <v>13</v>
      </c>
      <c r="F143" s="4" t="s">
        <v>17</v>
      </c>
      <c r="G143" s="4" t="s">
        <v>17</v>
      </c>
      <c r="H143" s="4" t="s">
        <v>17</v>
      </c>
      <c r="I143" s="4" t="s">
        <v>17</v>
      </c>
      <c r="J143" s="3" t="s">
        <v>17</v>
      </c>
    </row>
    <row r="144" spans="1:10" hidden="1" x14ac:dyDescent="0.25">
      <c r="A144" s="1" t="s">
        <v>300</v>
      </c>
      <c r="B144" s="1" t="s">
        <v>305</v>
      </c>
      <c r="C144" s="1" t="s">
        <v>306</v>
      </c>
      <c r="D144">
        <v>130008</v>
      </c>
      <c r="E144" s="2" t="s">
        <v>13</v>
      </c>
      <c r="F144" s="4" t="s">
        <v>17</v>
      </c>
      <c r="G144" s="4" t="s">
        <v>17</v>
      </c>
      <c r="H144" s="4" t="s">
        <v>17</v>
      </c>
      <c r="I144" s="4" t="s">
        <v>17</v>
      </c>
      <c r="J144" s="3" t="s">
        <v>17</v>
      </c>
    </row>
    <row r="145" spans="1:10" hidden="1" x14ac:dyDescent="0.25">
      <c r="A145" s="1" t="s">
        <v>300</v>
      </c>
      <c r="B145" s="1" t="s">
        <v>307</v>
      </c>
      <c r="C145" s="1" t="s">
        <v>308</v>
      </c>
      <c r="D145">
        <v>130003</v>
      </c>
      <c r="E145" s="2" t="s">
        <v>13</v>
      </c>
      <c r="F145" s="4" t="s">
        <v>17</v>
      </c>
      <c r="G145" s="4" t="s">
        <v>17</v>
      </c>
      <c r="H145" s="4" t="s">
        <v>17</v>
      </c>
      <c r="I145" s="4" t="s">
        <v>17</v>
      </c>
      <c r="J145" s="3" t="s">
        <v>17</v>
      </c>
    </row>
    <row r="146" spans="1:10" hidden="1" x14ac:dyDescent="0.25">
      <c r="A146" s="1" t="s">
        <v>300</v>
      </c>
      <c r="B146" s="1" t="s">
        <v>309</v>
      </c>
      <c r="C146" s="1" t="s">
        <v>310</v>
      </c>
      <c r="D146">
        <v>130012</v>
      </c>
      <c r="E146" s="2" t="s">
        <v>13</v>
      </c>
      <c r="F146" s="4" t="s">
        <v>17</v>
      </c>
      <c r="G146" s="4" t="s">
        <v>17</v>
      </c>
      <c r="H146" s="4" t="s">
        <v>17</v>
      </c>
      <c r="I146" s="4" t="s">
        <v>17</v>
      </c>
      <c r="J146" s="3" t="s">
        <v>17</v>
      </c>
    </row>
    <row r="147" spans="1:10" hidden="1" x14ac:dyDescent="0.25">
      <c r="A147" s="1" t="s">
        <v>300</v>
      </c>
      <c r="B147" s="1" t="s">
        <v>311</v>
      </c>
      <c r="C147" s="1" t="s">
        <v>312</v>
      </c>
      <c r="D147">
        <v>130007</v>
      </c>
      <c r="E147" s="2" t="s">
        <v>13</v>
      </c>
      <c r="F147" s="4" t="s">
        <v>17</v>
      </c>
      <c r="G147" s="4" t="s">
        <v>17</v>
      </c>
      <c r="H147" s="4" t="s">
        <v>17</v>
      </c>
      <c r="I147" s="4" t="s">
        <v>17</v>
      </c>
      <c r="J147" s="3" t="s">
        <v>17</v>
      </c>
    </row>
    <row r="148" spans="1:10" hidden="1" x14ac:dyDescent="0.25">
      <c r="A148" s="1" t="s">
        <v>300</v>
      </c>
      <c r="B148" s="1" t="s">
        <v>313</v>
      </c>
      <c r="C148" s="1" t="s">
        <v>314</v>
      </c>
      <c r="D148">
        <v>130011</v>
      </c>
      <c r="E148" s="2" t="s">
        <v>13</v>
      </c>
      <c r="F148" s="4" t="s">
        <v>17</v>
      </c>
      <c r="G148" s="4" t="s">
        <v>17</v>
      </c>
      <c r="H148" s="4" t="s">
        <v>17</v>
      </c>
      <c r="I148" s="4" t="s">
        <v>17</v>
      </c>
      <c r="J148" s="3" t="s">
        <v>17</v>
      </c>
    </row>
    <row r="149" spans="1:10" hidden="1" x14ac:dyDescent="0.25">
      <c r="A149" s="1" t="s">
        <v>300</v>
      </c>
      <c r="B149" s="1" t="s">
        <v>315</v>
      </c>
      <c r="C149" s="1" t="s">
        <v>316</v>
      </c>
      <c r="D149">
        <v>130010</v>
      </c>
      <c r="E149" s="2" t="s">
        <v>13</v>
      </c>
      <c r="F149" s="4" t="s">
        <v>17</v>
      </c>
      <c r="G149" s="4" t="s">
        <v>17</v>
      </c>
      <c r="H149" s="4" t="s">
        <v>17</v>
      </c>
      <c r="I149" s="4" t="s">
        <v>17</v>
      </c>
      <c r="J149" s="3" t="s">
        <v>17</v>
      </c>
    </row>
    <row r="150" spans="1:10" hidden="1" x14ac:dyDescent="0.25">
      <c r="A150" s="1" t="s">
        <v>300</v>
      </c>
      <c r="B150" s="1" t="s">
        <v>317</v>
      </c>
      <c r="C150" s="1" t="s">
        <v>318</v>
      </c>
      <c r="D150">
        <v>130009</v>
      </c>
      <c r="E150" s="2" t="s">
        <v>13</v>
      </c>
      <c r="F150" s="4" t="s">
        <v>17</v>
      </c>
      <c r="G150" s="4" t="s">
        <v>17</v>
      </c>
      <c r="H150" s="4" t="s">
        <v>17</v>
      </c>
      <c r="I150" s="4" t="s">
        <v>17</v>
      </c>
      <c r="J150" s="3" t="s">
        <v>17</v>
      </c>
    </row>
    <row r="151" spans="1:10" hidden="1" x14ac:dyDescent="0.25">
      <c r="A151" s="1" t="s">
        <v>300</v>
      </c>
      <c r="B151" s="1" t="s">
        <v>319</v>
      </c>
      <c r="C151" s="1" t="s">
        <v>320</v>
      </c>
      <c r="D151">
        <v>130004</v>
      </c>
      <c r="E151" s="2" t="s">
        <v>13</v>
      </c>
      <c r="F151" s="4" t="s">
        <v>17</v>
      </c>
      <c r="G151" s="4" t="s">
        <v>17</v>
      </c>
      <c r="H151" s="4" t="s">
        <v>17</v>
      </c>
      <c r="I151" s="4" t="s">
        <v>17</v>
      </c>
      <c r="J151" s="3" t="s">
        <v>17</v>
      </c>
    </row>
    <row r="152" spans="1:10" hidden="1" x14ac:dyDescent="0.25">
      <c r="A152" s="1" t="s">
        <v>300</v>
      </c>
      <c r="B152" s="1" t="s">
        <v>321</v>
      </c>
      <c r="C152" s="1" t="s">
        <v>322</v>
      </c>
      <c r="D152">
        <v>130006</v>
      </c>
      <c r="E152" s="2" t="s">
        <v>13</v>
      </c>
      <c r="F152" s="4" t="s">
        <v>17</v>
      </c>
      <c r="G152" s="4" t="s">
        <v>17</v>
      </c>
      <c r="H152" s="4" t="s">
        <v>17</v>
      </c>
      <c r="I152" s="4" t="s">
        <v>17</v>
      </c>
      <c r="J152" s="3" t="s">
        <v>17</v>
      </c>
    </row>
    <row r="153" spans="1:10" hidden="1" x14ac:dyDescent="0.25">
      <c r="A153" s="1" t="s">
        <v>300</v>
      </c>
      <c r="B153" s="1" t="s">
        <v>323</v>
      </c>
      <c r="C153" s="1" t="s">
        <v>324</v>
      </c>
      <c r="D153">
        <v>130002</v>
      </c>
      <c r="E153" s="2" t="s">
        <v>13</v>
      </c>
      <c r="F153" s="4" t="s">
        <v>17</v>
      </c>
      <c r="G153" s="4" t="s">
        <v>17</v>
      </c>
      <c r="H153" s="4" t="s">
        <v>17</v>
      </c>
      <c r="I153" s="4" t="s">
        <v>17</v>
      </c>
      <c r="J153" s="3" t="s">
        <v>17</v>
      </c>
    </row>
    <row r="154" spans="1:10" hidden="1" x14ac:dyDescent="0.25">
      <c r="A154" s="1" t="s">
        <v>300</v>
      </c>
      <c r="B154" s="1" t="s">
        <v>325</v>
      </c>
      <c r="C154" s="1" t="s">
        <v>326</v>
      </c>
      <c r="D154">
        <v>130014</v>
      </c>
      <c r="E154" s="2" t="s">
        <v>13</v>
      </c>
      <c r="F154" s="4" t="s">
        <v>17</v>
      </c>
      <c r="G154" s="4" t="s">
        <v>17</v>
      </c>
      <c r="H154" s="4" t="s">
        <v>17</v>
      </c>
      <c r="I154" s="4" t="s">
        <v>17</v>
      </c>
      <c r="J154" s="3" t="s">
        <v>17</v>
      </c>
    </row>
    <row r="155" spans="1:10" hidden="1" x14ac:dyDescent="0.25">
      <c r="A155" s="1" t="s">
        <v>300</v>
      </c>
      <c r="B155" s="1" t="s">
        <v>327</v>
      </c>
      <c r="C155" s="1" t="s">
        <v>328</v>
      </c>
      <c r="D155">
        <v>130015</v>
      </c>
      <c r="E155" s="2" t="s">
        <v>13</v>
      </c>
      <c r="F155" s="4" t="s">
        <v>17</v>
      </c>
      <c r="G155" s="4" t="s">
        <v>17</v>
      </c>
      <c r="H155" s="4" t="s">
        <v>17</v>
      </c>
      <c r="I155" s="4" t="s">
        <v>17</v>
      </c>
      <c r="J155" s="3" t="s">
        <v>17</v>
      </c>
    </row>
    <row r="156" spans="1:10" hidden="1" x14ac:dyDescent="0.25">
      <c r="A156" s="1" t="s">
        <v>300</v>
      </c>
      <c r="B156" s="1" t="s">
        <v>329</v>
      </c>
      <c r="C156" s="1" t="s">
        <v>330</v>
      </c>
      <c r="D156">
        <v>130016</v>
      </c>
      <c r="E156" s="2" t="s">
        <v>13</v>
      </c>
      <c r="F156" s="4" t="s">
        <v>17</v>
      </c>
      <c r="G156" s="4" t="s">
        <v>17</v>
      </c>
      <c r="H156" s="4" t="s">
        <v>17</v>
      </c>
      <c r="I156" s="4" t="s">
        <v>17</v>
      </c>
      <c r="J156" s="3" t="s">
        <v>17</v>
      </c>
    </row>
    <row r="157" spans="1:10" hidden="1" x14ac:dyDescent="0.25">
      <c r="A157" s="1" t="s">
        <v>300</v>
      </c>
      <c r="B157" s="1" t="s">
        <v>331</v>
      </c>
      <c r="C157" s="1" t="s">
        <v>332</v>
      </c>
      <c r="D157">
        <v>130017</v>
      </c>
      <c r="E157" s="2" t="s">
        <v>13</v>
      </c>
      <c r="F157" s="4" t="s">
        <v>17</v>
      </c>
      <c r="G157" s="4" t="s">
        <v>17</v>
      </c>
      <c r="H157" s="4" t="s">
        <v>17</v>
      </c>
      <c r="I157" s="4" t="s">
        <v>17</v>
      </c>
      <c r="J157" s="3" t="s">
        <v>17</v>
      </c>
    </row>
    <row r="158" spans="1:10" hidden="1" x14ac:dyDescent="0.25">
      <c r="A158" s="1" t="s">
        <v>333</v>
      </c>
      <c r="B158" s="1" t="s">
        <v>334</v>
      </c>
      <c r="C158" s="1" t="s">
        <v>335</v>
      </c>
      <c r="D158">
        <v>140001</v>
      </c>
      <c r="E158" s="2" t="s">
        <v>13</v>
      </c>
      <c r="F158" s="4" t="s">
        <v>17</v>
      </c>
      <c r="G158" s="4" t="s">
        <v>17</v>
      </c>
      <c r="H158" s="4" t="s">
        <v>17</v>
      </c>
      <c r="I158" s="4" t="s">
        <v>17</v>
      </c>
      <c r="J158" s="3" t="s">
        <v>17</v>
      </c>
    </row>
    <row r="159" spans="1:10" hidden="1" x14ac:dyDescent="0.25">
      <c r="A159" s="1" t="s">
        <v>333</v>
      </c>
      <c r="B159" s="1" t="s">
        <v>336</v>
      </c>
      <c r="C159" s="1" t="s">
        <v>337</v>
      </c>
      <c r="D159">
        <v>140003</v>
      </c>
      <c r="E159" s="2" t="s">
        <v>13</v>
      </c>
      <c r="F159" s="4" t="s">
        <v>17</v>
      </c>
      <c r="G159" s="4" t="s">
        <v>17</v>
      </c>
      <c r="H159" s="4" t="s">
        <v>17</v>
      </c>
      <c r="I159" s="4" t="s">
        <v>17</v>
      </c>
      <c r="J159" s="3" t="s">
        <v>17</v>
      </c>
    </row>
    <row r="160" spans="1:10" hidden="1" x14ac:dyDescent="0.25">
      <c r="A160" s="1" t="s">
        <v>333</v>
      </c>
      <c r="B160" s="1" t="s">
        <v>338</v>
      </c>
      <c r="C160" s="1" t="s">
        <v>339</v>
      </c>
      <c r="D160">
        <v>140002</v>
      </c>
      <c r="E160" s="2" t="s">
        <v>13</v>
      </c>
      <c r="F160" s="4" t="s">
        <v>17</v>
      </c>
      <c r="G160" s="4" t="s">
        <v>17</v>
      </c>
      <c r="H160" s="4" t="s">
        <v>17</v>
      </c>
      <c r="I160" s="4" t="s">
        <v>17</v>
      </c>
      <c r="J160" s="3" t="s">
        <v>17</v>
      </c>
    </row>
    <row r="161" spans="1:10" ht="25.5" x14ac:dyDescent="0.25">
      <c r="A161" s="1" t="s">
        <v>333</v>
      </c>
      <c r="B161" s="1" t="s">
        <v>340</v>
      </c>
      <c r="C161" s="1" t="s">
        <v>341</v>
      </c>
      <c r="D161">
        <v>140000</v>
      </c>
      <c r="E161" s="2" t="s">
        <v>91</v>
      </c>
      <c r="F161" s="4">
        <v>0.75</v>
      </c>
      <c r="G161" s="3">
        <v>0</v>
      </c>
      <c r="H161" s="3">
        <v>9</v>
      </c>
      <c r="I161" s="5">
        <v>0</v>
      </c>
      <c r="J161" s="3" t="s">
        <v>514</v>
      </c>
    </row>
    <row r="162" spans="1:10" hidden="1" x14ac:dyDescent="0.25">
      <c r="A162" s="1" t="s">
        <v>342</v>
      </c>
      <c r="B162" s="1" t="s">
        <v>343</v>
      </c>
      <c r="C162" s="1" t="s">
        <v>344</v>
      </c>
      <c r="D162">
        <v>160001</v>
      </c>
      <c r="E162" s="2" t="s">
        <v>33</v>
      </c>
      <c r="F162" s="4" t="s">
        <v>17</v>
      </c>
      <c r="G162" s="4" t="s">
        <v>17</v>
      </c>
      <c r="H162" s="4" t="s">
        <v>17</v>
      </c>
      <c r="I162" s="4" t="s">
        <v>17</v>
      </c>
      <c r="J162" s="3" t="s">
        <v>17</v>
      </c>
    </row>
    <row r="163" spans="1:10" ht="25.5" x14ac:dyDescent="0.25">
      <c r="A163" s="1" t="s">
        <v>10</v>
      </c>
      <c r="B163" s="1" t="s">
        <v>14</v>
      </c>
      <c r="C163" s="1" t="s">
        <v>15</v>
      </c>
      <c r="D163">
        <v>150101</v>
      </c>
      <c r="E163" s="2" t="s">
        <v>16</v>
      </c>
      <c r="F163" s="4">
        <v>0.75</v>
      </c>
      <c r="G163" s="3">
        <v>0</v>
      </c>
      <c r="H163" s="3">
        <v>6</v>
      </c>
      <c r="I163" s="5">
        <v>0</v>
      </c>
      <c r="J163" s="3" t="s">
        <v>514</v>
      </c>
    </row>
    <row r="164" spans="1:10" ht="25.5" hidden="1" x14ac:dyDescent="0.25">
      <c r="A164" s="1" t="s">
        <v>342</v>
      </c>
      <c r="B164" s="1" t="s">
        <v>346</v>
      </c>
      <c r="C164" s="1" t="s">
        <v>347</v>
      </c>
      <c r="D164">
        <v>160002</v>
      </c>
      <c r="E164" s="2" t="s">
        <v>13</v>
      </c>
      <c r="F164" s="4" t="s">
        <v>17</v>
      </c>
      <c r="G164" s="4" t="s">
        <v>17</v>
      </c>
      <c r="H164" s="4" t="s">
        <v>17</v>
      </c>
      <c r="I164" s="4" t="s">
        <v>17</v>
      </c>
      <c r="J164" s="3" t="s">
        <v>17</v>
      </c>
    </row>
    <row r="165" spans="1:10" hidden="1" x14ac:dyDescent="0.25">
      <c r="A165" s="1" t="s">
        <v>342</v>
      </c>
      <c r="B165" s="1" t="s">
        <v>348</v>
      </c>
      <c r="C165" s="1" t="s">
        <v>349</v>
      </c>
      <c r="D165">
        <v>160007</v>
      </c>
      <c r="E165" s="2" t="s">
        <v>13</v>
      </c>
      <c r="F165" s="4" t="s">
        <v>17</v>
      </c>
      <c r="G165" s="4" t="s">
        <v>17</v>
      </c>
      <c r="H165" s="4" t="s">
        <v>17</v>
      </c>
      <c r="I165" s="4" t="s">
        <v>17</v>
      </c>
      <c r="J165" s="3" t="s">
        <v>17</v>
      </c>
    </row>
    <row r="166" spans="1:10" ht="25.5" hidden="1" x14ac:dyDescent="0.25">
      <c r="A166" s="1" t="s">
        <v>342</v>
      </c>
      <c r="B166" s="1" t="s">
        <v>350</v>
      </c>
      <c r="C166" s="1" t="s">
        <v>351</v>
      </c>
      <c r="D166">
        <v>160005</v>
      </c>
      <c r="E166" s="2" t="s">
        <v>13</v>
      </c>
      <c r="F166" s="4" t="s">
        <v>17</v>
      </c>
      <c r="G166" s="4" t="s">
        <v>17</v>
      </c>
      <c r="H166" s="4" t="s">
        <v>17</v>
      </c>
      <c r="I166" s="4" t="s">
        <v>17</v>
      </c>
      <c r="J166" s="3" t="s">
        <v>17</v>
      </c>
    </row>
    <row r="167" spans="1:10" hidden="1" x14ac:dyDescent="0.25">
      <c r="A167" s="1" t="s">
        <v>342</v>
      </c>
      <c r="B167" s="1" t="s">
        <v>352</v>
      </c>
      <c r="C167" s="1" t="s">
        <v>353</v>
      </c>
      <c r="D167">
        <v>160006</v>
      </c>
      <c r="E167" s="2" t="s">
        <v>13</v>
      </c>
      <c r="F167" s="4" t="s">
        <v>17</v>
      </c>
      <c r="G167" s="4" t="s">
        <v>17</v>
      </c>
      <c r="H167" s="4" t="s">
        <v>17</v>
      </c>
      <c r="I167" s="4" t="s">
        <v>17</v>
      </c>
      <c r="J167" s="3" t="s">
        <v>17</v>
      </c>
    </row>
    <row r="168" spans="1:10" hidden="1" x14ac:dyDescent="0.25">
      <c r="A168" s="1" t="s">
        <v>342</v>
      </c>
      <c r="B168" s="1" t="s">
        <v>354</v>
      </c>
      <c r="C168" s="1" t="s">
        <v>355</v>
      </c>
      <c r="D168">
        <v>160004</v>
      </c>
      <c r="E168" s="2" t="s">
        <v>13</v>
      </c>
      <c r="F168" s="4" t="s">
        <v>17</v>
      </c>
      <c r="G168" s="4" t="s">
        <v>17</v>
      </c>
      <c r="H168" s="4" t="s">
        <v>17</v>
      </c>
      <c r="I168" s="4" t="s">
        <v>17</v>
      </c>
      <c r="J168" s="3" t="s">
        <v>17</v>
      </c>
    </row>
    <row r="169" spans="1:10" ht="25.5" hidden="1" x14ac:dyDescent="0.25">
      <c r="A169" s="1" t="s">
        <v>342</v>
      </c>
      <c r="B169" s="1" t="s">
        <v>356</v>
      </c>
      <c r="C169" s="1" t="s">
        <v>357</v>
      </c>
      <c r="D169">
        <v>160003</v>
      </c>
      <c r="E169" s="2" t="s">
        <v>13</v>
      </c>
      <c r="F169" s="4" t="s">
        <v>17</v>
      </c>
      <c r="G169" s="4" t="s">
        <v>17</v>
      </c>
      <c r="H169" s="4" t="s">
        <v>17</v>
      </c>
      <c r="I169" s="4" t="s">
        <v>17</v>
      </c>
      <c r="J169" s="3" t="s">
        <v>17</v>
      </c>
    </row>
    <row r="170" spans="1:10" hidden="1" x14ac:dyDescent="0.25">
      <c r="A170" s="1" t="s">
        <v>342</v>
      </c>
      <c r="B170" s="1" t="s">
        <v>358</v>
      </c>
      <c r="C170" s="1" t="s">
        <v>359</v>
      </c>
      <c r="D170">
        <v>160008</v>
      </c>
      <c r="E170" s="2" t="s">
        <v>13</v>
      </c>
      <c r="F170" s="4" t="s">
        <v>17</v>
      </c>
      <c r="G170" s="4" t="s">
        <v>17</v>
      </c>
      <c r="H170" s="4" t="s">
        <v>17</v>
      </c>
      <c r="I170" s="4" t="s">
        <v>17</v>
      </c>
      <c r="J170" s="3" t="s">
        <v>17</v>
      </c>
    </row>
    <row r="171" spans="1:10" hidden="1" x14ac:dyDescent="0.25">
      <c r="A171" s="1" t="s">
        <v>360</v>
      </c>
      <c r="B171" s="1" t="s">
        <v>361</v>
      </c>
      <c r="C171" s="1" t="s">
        <v>362</v>
      </c>
      <c r="D171">
        <v>170003</v>
      </c>
      <c r="E171" s="2" t="s">
        <v>33</v>
      </c>
      <c r="F171" s="4" t="s">
        <v>17</v>
      </c>
      <c r="G171" s="4" t="s">
        <v>17</v>
      </c>
      <c r="H171" s="4" t="s">
        <v>17</v>
      </c>
      <c r="I171" s="4" t="s">
        <v>17</v>
      </c>
      <c r="J171" s="3" t="s">
        <v>17</v>
      </c>
    </row>
    <row r="172" spans="1:10" x14ac:dyDescent="0.25">
      <c r="A172" s="1" t="s">
        <v>487</v>
      </c>
      <c r="B172" s="1" t="s">
        <v>488</v>
      </c>
      <c r="C172" s="1" t="s">
        <v>489</v>
      </c>
      <c r="D172">
        <v>150200</v>
      </c>
      <c r="E172" s="2" t="s">
        <v>16</v>
      </c>
      <c r="F172" s="4">
        <v>0.75</v>
      </c>
      <c r="G172" s="3">
        <v>1</v>
      </c>
      <c r="H172" s="3">
        <v>4</v>
      </c>
      <c r="I172" s="5">
        <v>0.25</v>
      </c>
      <c r="J172" s="3" t="s">
        <v>514</v>
      </c>
    </row>
    <row r="173" spans="1:10" hidden="1" x14ac:dyDescent="0.25">
      <c r="A173" s="1" t="s">
        <v>360</v>
      </c>
      <c r="B173" s="1" t="s">
        <v>361</v>
      </c>
      <c r="C173" s="1" t="s">
        <v>364</v>
      </c>
      <c r="D173">
        <v>170002</v>
      </c>
      <c r="E173" s="2" t="s">
        <v>33</v>
      </c>
      <c r="F173" s="4" t="s">
        <v>17</v>
      </c>
      <c r="G173" s="4" t="s">
        <v>17</v>
      </c>
      <c r="H173" s="4" t="s">
        <v>17</v>
      </c>
      <c r="I173" s="4" t="s">
        <v>17</v>
      </c>
      <c r="J173" s="3" t="s">
        <v>17</v>
      </c>
    </row>
    <row r="174" spans="1:10" hidden="1" x14ac:dyDescent="0.25">
      <c r="A174" s="1" t="s">
        <v>360</v>
      </c>
      <c r="B174" s="1" t="s">
        <v>361</v>
      </c>
      <c r="C174" s="1" t="s">
        <v>365</v>
      </c>
      <c r="D174">
        <v>170001</v>
      </c>
      <c r="E174" s="2" t="s">
        <v>33</v>
      </c>
      <c r="F174" s="4" t="s">
        <v>17</v>
      </c>
      <c r="G174" s="4" t="s">
        <v>17</v>
      </c>
      <c r="H174" s="4" t="s">
        <v>17</v>
      </c>
      <c r="I174" s="4" t="s">
        <v>17</v>
      </c>
      <c r="J174" s="3" t="s">
        <v>17</v>
      </c>
    </row>
    <row r="175" spans="1:10" x14ac:dyDescent="0.25">
      <c r="A175" s="1" t="s">
        <v>342</v>
      </c>
      <c r="B175" s="1" t="s">
        <v>343</v>
      </c>
      <c r="C175" s="1" t="s">
        <v>345</v>
      </c>
      <c r="D175">
        <v>160000</v>
      </c>
      <c r="E175" s="2" t="s">
        <v>16</v>
      </c>
      <c r="F175" s="4">
        <v>0.75</v>
      </c>
      <c r="G175" s="3">
        <v>0</v>
      </c>
      <c r="H175" s="3">
        <v>3</v>
      </c>
      <c r="I175" s="5">
        <v>0</v>
      </c>
      <c r="J175" s="3" t="s">
        <v>514</v>
      </c>
    </row>
    <row r="176" spans="1:10" ht="25.5" hidden="1" x14ac:dyDescent="0.25">
      <c r="A176" s="1" t="s">
        <v>366</v>
      </c>
      <c r="B176" s="1" t="s">
        <v>367</v>
      </c>
      <c r="C176" s="1" t="s">
        <v>369</v>
      </c>
      <c r="D176">
        <v>180005</v>
      </c>
      <c r="E176" s="2" t="s">
        <v>33</v>
      </c>
      <c r="F176" s="4" t="s">
        <v>17</v>
      </c>
      <c r="G176" s="4" t="s">
        <v>17</v>
      </c>
      <c r="H176" s="4" t="s">
        <v>17</v>
      </c>
      <c r="I176" s="4" t="s">
        <v>17</v>
      </c>
      <c r="J176" s="3" t="s">
        <v>17</v>
      </c>
    </row>
    <row r="177" spans="1:10" hidden="1" x14ac:dyDescent="0.25">
      <c r="A177" s="1" t="s">
        <v>366</v>
      </c>
      <c r="B177" s="1" t="s">
        <v>370</v>
      </c>
      <c r="C177" s="1" t="s">
        <v>371</v>
      </c>
      <c r="D177">
        <v>180003</v>
      </c>
      <c r="E177" s="2" t="s">
        <v>13</v>
      </c>
      <c r="F177" s="4" t="s">
        <v>17</v>
      </c>
      <c r="G177" s="4" t="s">
        <v>17</v>
      </c>
      <c r="H177" s="4" t="s">
        <v>17</v>
      </c>
      <c r="I177" s="4" t="s">
        <v>17</v>
      </c>
      <c r="J177" s="3" t="s">
        <v>17</v>
      </c>
    </row>
    <row r="178" spans="1:10" hidden="1" x14ac:dyDescent="0.25">
      <c r="A178" s="1" t="s">
        <v>366</v>
      </c>
      <c r="B178" s="1" t="s">
        <v>372</v>
      </c>
      <c r="C178" s="1" t="s">
        <v>373</v>
      </c>
      <c r="D178">
        <v>180001</v>
      </c>
      <c r="E178" s="2" t="s">
        <v>13</v>
      </c>
      <c r="F178" s="4" t="s">
        <v>17</v>
      </c>
      <c r="G178" s="4" t="s">
        <v>17</v>
      </c>
      <c r="H178" s="4" t="s">
        <v>17</v>
      </c>
      <c r="I178" s="4" t="s">
        <v>17</v>
      </c>
      <c r="J178" s="3" t="s">
        <v>17</v>
      </c>
    </row>
    <row r="179" spans="1:10" hidden="1" x14ac:dyDescent="0.25">
      <c r="A179" s="1" t="s">
        <v>366</v>
      </c>
      <c r="B179" s="1" t="s">
        <v>374</v>
      </c>
      <c r="C179" s="1" t="s">
        <v>375</v>
      </c>
      <c r="D179">
        <v>180002</v>
      </c>
      <c r="E179" s="2" t="s">
        <v>13</v>
      </c>
      <c r="F179" s="4" t="s">
        <v>17</v>
      </c>
      <c r="G179" s="4" t="s">
        <v>17</v>
      </c>
      <c r="H179" s="4" t="s">
        <v>17</v>
      </c>
      <c r="I179" s="4" t="s">
        <v>17</v>
      </c>
      <c r="J179" s="3" t="s">
        <v>17</v>
      </c>
    </row>
    <row r="180" spans="1:10" x14ac:dyDescent="0.25">
      <c r="A180" s="1" t="s">
        <v>360</v>
      </c>
      <c r="B180" s="1" t="s">
        <v>361</v>
      </c>
      <c r="C180" s="1" t="s">
        <v>363</v>
      </c>
      <c r="D180">
        <v>170000</v>
      </c>
      <c r="E180" s="2" t="s">
        <v>16</v>
      </c>
      <c r="F180" s="4">
        <v>0.75</v>
      </c>
      <c r="G180" s="3" t="s">
        <v>513</v>
      </c>
      <c r="H180" s="3" t="s">
        <v>513</v>
      </c>
      <c r="I180" s="3" t="s">
        <v>513</v>
      </c>
      <c r="J180" s="3" t="s">
        <v>513</v>
      </c>
    </row>
    <row r="181" spans="1:10" hidden="1" x14ac:dyDescent="0.25">
      <c r="A181" s="1" t="s">
        <v>376</v>
      </c>
      <c r="B181" s="1" t="s">
        <v>379</v>
      </c>
      <c r="C181" s="1" t="s">
        <v>380</v>
      </c>
      <c r="D181">
        <v>190006</v>
      </c>
      <c r="E181" s="2" t="s">
        <v>33</v>
      </c>
      <c r="F181" s="4" t="s">
        <v>17</v>
      </c>
      <c r="G181" s="4" t="s">
        <v>17</v>
      </c>
      <c r="H181" s="4" t="s">
        <v>17</v>
      </c>
      <c r="I181" s="4" t="s">
        <v>17</v>
      </c>
      <c r="J181" s="3" t="s">
        <v>17</v>
      </c>
    </row>
    <row r="182" spans="1:10" hidden="1" x14ac:dyDescent="0.25">
      <c r="A182" s="1" t="s">
        <v>376</v>
      </c>
      <c r="B182" s="1" t="s">
        <v>379</v>
      </c>
      <c r="C182" s="1" t="s">
        <v>381</v>
      </c>
      <c r="D182">
        <v>190003</v>
      </c>
      <c r="E182" s="2" t="s">
        <v>13</v>
      </c>
      <c r="F182" s="4" t="s">
        <v>17</v>
      </c>
      <c r="G182" s="4" t="s">
        <v>17</v>
      </c>
      <c r="H182" s="4" t="s">
        <v>17</v>
      </c>
      <c r="I182" s="4" t="s">
        <v>17</v>
      </c>
      <c r="J182" s="3" t="s">
        <v>17</v>
      </c>
    </row>
    <row r="183" spans="1:10" hidden="1" x14ac:dyDescent="0.25">
      <c r="A183" s="1" t="s">
        <v>376</v>
      </c>
      <c r="B183" s="1" t="s">
        <v>382</v>
      </c>
      <c r="C183" s="1" t="s">
        <v>383</v>
      </c>
      <c r="D183">
        <v>190002</v>
      </c>
      <c r="E183" s="2" t="s">
        <v>13</v>
      </c>
      <c r="F183" s="4" t="s">
        <v>17</v>
      </c>
      <c r="G183" s="4" t="s">
        <v>17</v>
      </c>
      <c r="H183" s="4" t="s">
        <v>17</v>
      </c>
      <c r="I183" s="4" t="s">
        <v>17</v>
      </c>
      <c r="J183" s="3" t="s">
        <v>17</v>
      </c>
    </row>
    <row r="184" spans="1:10" hidden="1" x14ac:dyDescent="0.25">
      <c r="A184" s="1" t="s">
        <v>376</v>
      </c>
      <c r="B184" s="1" t="s">
        <v>384</v>
      </c>
      <c r="C184" s="1" t="s">
        <v>385</v>
      </c>
      <c r="D184">
        <v>190001</v>
      </c>
      <c r="E184" s="2" t="s">
        <v>13</v>
      </c>
      <c r="F184" s="4" t="s">
        <v>17</v>
      </c>
      <c r="G184" s="4" t="s">
        <v>17</v>
      </c>
      <c r="H184" s="4" t="s">
        <v>17</v>
      </c>
      <c r="I184" s="4" t="s">
        <v>17</v>
      </c>
      <c r="J184" s="3" t="s">
        <v>17</v>
      </c>
    </row>
    <row r="185" spans="1:10" hidden="1" x14ac:dyDescent="0.25">
      <c r="A185" s="1" t="s">
        <v>386</v>
      </c>
      <c r="B185" s="1" t="s">
        <v>387</v>
      </c>
      <c r="C185" s="1" t="s">
        <v>388</v>
      </c>
      <c r="D185">
        <v>200004</v>
      </c>
      <c r="E185" s="2" t="s">
        <v>33</v>
      </c>
      <c r="F185" s="4" t="s">
        <v>17</v>
      </c>
      <c r="G185" s="4" t="s">
        <v>17</v>
      </c>
      <c r="H185" s="4" t="s">
        <v>17</v>
      </c>
      <c r="I185" s="4" t="s">
        <v>17</v>
      </c>
      <c r="J185" s="3" t="s">
        <v>17</v>
      </c>
    </row>
    <row r="186" spans="1:10" hidden="1" x14ac:dyDescent="0.25">
      <c r="A186" s="1" t="s">
        <v>386</v>
      </c>
      <c r="B186" s="1" t="s">
        <v>387</v>
      </c>
      <c r="C186" s="1" t="s">
        <v>389</v>
      </c>
      <c r="D186">
        <v>200003</v>
      </c>
      <c r="E186" s="2" t="s">
        <v>33</v>
      </c>
      <c r="F186" s="4" t="s">
        <v>17</v>
      </c>
      <c r="G186" s="4" t="s">
        <v>17</v>
      </c>
      <c r="H186" s="4" t="s">
        <v>17</v>
      </c>
      <c r="I186" s="4" t="s">
        <v>17</v>
      </c>
      <c r="J186" s="3" t="s">
        <v>17</v>
      </c>
    </row>
    <row r="187" spans="1:10" x14ac:dyDescent="0.25">
      <c r="A187" s="1" t="s">
        <v>366</v>
      </c>
      <c r="B187" s="1" t="s">
        <v>367</v>
      </c>
      <c r="C187" s="1" t="s">
        <v>368</v>
      </c>
      <c r="D187">
        <v>180000</v>
      </c>
      <c r="E187" s="2" t="s">
        <v>91</v>
      </c>
      <c r="F187" s="4">
        <v>0.75</v>
      </c>
      <c r="G187" s="3">
        <v>0</v>
      </c>
      <c r="H187" s="3">
        <v>5</v>
      </c>
      <c r="I187" s="5">
        <v>0</v>
      </c>
      <c r="J187" s="3" t="s">
        <v>514</v>
      </c>
    </row>
    <row r="188" spans="1:10" hidden="1" x14ac:dyDescent="0.25">
      <c r="A188" s="1" t="s">
        <v>386</v>
      </c>
      <c r="B188" s="1" t="s">
        <v>387</v>
      </c>
      <c r="C188" s="1" t="s">
        <v>391</v>
      </c>
      <c r="D188">
        <v>200001</v>
      </c>
      <c r="E188" s="2" t="s">
        <v>33</v>
      </c>
      <c r="F188" s="4" t="s">
        <v>17</v>
      </c>
      <c r="G188" s="4" t="s">
        <v>17</v>
      </c>
      <c r="H188" s="4" t="s">
        <v>17</v>
      </c>
      <c r="I188" s="4" t="s">
        <v>17</v>
      </c>
      <c r="J188" s="3" t="s">
        <v>17</v>
      </c>
    </row>
    <row r="189" spans="1:10" hidden="1" x14ac:dyDescent="0.25">
      <c r="A189" s="1" t="s">
        <v>386</v>
      </c>
      <c r="B189" s="1" t="s">
        <v>387</v>
      </c>
      <c r="C189" s="1" t="s">
        <v>392</v>
      </c>
      <c r="D189">
        <v>200002</v>
      </c>
      <c r="E189" s="2" t="s">
        <v>33</v>
      </c>
      <c r="F189" s="4" t="s">
        <v>17</v>
      </c>
      <c r="G189" s="4" t="s">
        <v>17</v>
      </c>
      <c r="H189" s="4" t="s">
        <v>17</v>
      </c>
      <c r="I189" s="4" t="s">
        <v>17</v>
      </c>
      <c r="J189" s="3" t="s">
        <v>17</v>
      </c>
    </row>
    <row r="190" spans="1:10" hidden="1" x14ac:dyDescent="0.25">
      <c r="A190" s="1" t="s">
        <v>386</v>
      </c>
      <c r="B190" s="1" t="s">
        <v>393</v>
      </c>
      <c r="C190" s="1" t="s">
        <v>394</v>
      </c>
      <c r="D190">
        <v>200010</v>
      </c>
      <c r="E190" s="2" t="s">
        <v>13</v>
      </c>
      <c r="F190" s="4" t="s">
        <v>17</v>
      </c>
      <c r="G190" s="4" t="s">
        <v>17</v>
      </c>
      <c r="H190" s="4" t="s">
        <v>17</v>
      </c>
      <c r="I190" s="4" t="s">
        <v>17</v>
      </c>
      <c r="J190" s="3" t="s">
        <v>17</v>
      </c>
    </row>
    <row r="191" spans="1:10" hidden="1" x14ac:dyDescent="0.25">
      <c r="A191" s="1" t="s">
        <v>386</v>
      </c>
      <c r="B191" s="1" t="s">
        <v>395</v>
      </c>
      <c r="C191" s="1" t="s">
        <v>396</v>
      </c>
      <c r="D191">
        <v>200007</v>
      </c>
      <c r="E191" s="2" t="s">
        <v>13</v>
      </c>
      <c r="F191" s="4" t="s">
        <v>17</v>
      </c>
      <c r="G191" s="4" t="s">
        <v>17</v>
      </c>
      <c r="H191" s="4" t="s">
        <v>17</v>
      </c>
      <c r="I191" s="4" t="s">
        <v>17</v>
      </c>
      <c r="J191" s="3" t="s">
        <v>17</v>
      </c>
    </row>
    <row r="192" spans="1:10" hidden="1" x14ac:dyDescent="0.25">
      <c r="A192" s="1" t="s">
        <v>386</v>
      </c>
      <c r="B192" s="1" t="s">
        <v>397</v>
      </c>
      <c r="C192" s="1" t="s">
        <v>398</v>
      </c>
      <c r="D192">
        <v>200009</v>
      </c>
      <c r="E192" s="2" t="s">
        <v>13</v>
      </c>
      <c r="F192" s="4" t="s">
        <v>17</v>
      </c>
      <c r="G192" s="4" t="s">
        <v>17</v>
      </c>
      <c r="H192" s="4" t="s">
        <v>17</v>
      </c>
      <c r="I192" s="4" t="s">
        <v>17</v>
      </c>
      <c r="J192" s="3" t="s">
        <v>17</v>
      </c>
    </row>
    <row r="193" spans="1:10" hidden="1" x14ac:dyDescent="0.25">
      <c r="A193" s="1" t="s">
        <v>386</v>
      </c>
      <c r="B193" s="1" t="s">
        <v>399</v>
      </c>
      <c r="C193" s="1" t="s">
        <v>400</v>
      </c>
      <c r="D193">
        <v>200011</v>
      </c>
      <c r="E193" s="2" t="s">
        <v>13</v>
      </c>
      <c r="F193" s="4" t="s">
        <v>17</v>
      </c>
      <c r="G193" s="4" t="s">
        <v>17</v>
      </c>
      <c r="H193" s="4" t="s">
        <v>17</v>
      </c>
      <c r="I193" s="4" t="s">
        <v>17</v>
      </c>
      <c r="J193" s="3" t="s">
        <v>17</v>
      </c>
    </row>
    <row r="194" spans="1:10" hidden="1" x14ac:dyDescent="0.25">
      <c r="A194" s="1" t="s">
        <v>386</v>
      </c>
      <c r="B194" s="1" t="s">
        <v>401</v>
      </c>
      <c r="C194" s="1" t="s">
        <v>402</v>
      </c>
      <c r="D194">
        <v>200008</v>
      </c>
      <c r="E194" s="2" t="s">
        <v>13</v>
      </c>
      <c r="F194" s="4" t="s">
        <v>17</v>
      </c>
      <c r="G194" s="4" t="s">
        <v>17</v>
      </c>
      <c r="H194" s="4" t="s">
        <v>17</v>
      </c>
      <c r="I194" s="4" t="s">
        <v>17</v>
      </c>
      <c r="J194" s="3" t="s">
        <v>17</v>
      </c>
    </row>
    <row r="195" spans="1:10" hidden="1" x14ac:dyDescent="0.25">
      <c r="A195" s="1" t="s">
        <v>386</v>
      </c>
      <c r="B195" s="1" t="s">
        <v>403</v>
      </c>
      <c r="C195" s="1" t="s">
        <v>404</v>
      </c>
      <c r="D195">
        <v>200005</v>
      </c>
      <c r="E195" s="2" t="s">
        <v>13</v>
      </c>
      <c r="F195" s="4" t="s">
        <v>17</v>
      </c>
      <c r="G195" s="4" t="s">
        <v>17</v>
      </c>
      <c r="H195" s="4" t="s">
        <v>17</v>
      </c>
      <c r="I195" s="4" t="s">
        <v>17</v>
      </c>
      <c r="J195" s="3" t="s">
        <v>17</v>
      </c>
    </row>
    <row r="196" spans="1:10" ht="25.5" hidden="1" x14ac:dyDescent="0.25">
      <c r="A196" s="1" t="s">
        <v>386</v>
      </c>
      <c r="B196" s="1" t="s">
        <v>405</v>
      </c>
      <c r="C196" s="1" t="s">
        <v>406</v>
      </c>
      <c r="D196">
        <v>200006</v>
      </c>
      <c r="E196" s="2" t="s">
        <v>13</v>
      </c>
      <c r="F196" s="4" t="s">
        <v>17</v>
      </c>
      <c r="G196" s="4" t="s">
        <v>17</v>
      </c>
      <c r="H196" s="4" t="s">
        <v>17</v>
      </c>
      <c r="I196" s="4" t="s">
        <v>17</v>
      </c>
      <c r="J196" s="3" t="s">
        <v>17</v>
      </c>
    </row>
    <row r="197" spans="1:10" hidden="1" x14ac:dyDescent="0.25">
      <c r="A197" s="1" t="s">
        <v>386</v>
      </c>
      <c r="B197" s="1" t="s">
        <v>407</v>
      </c>
      <c r="C197" s="1" t="s">
        <v>408</v>
      </c>
      <c r="D197">
        <v>200012</v>
      </c>
      <c r="E197" s="2" t="s">
        <v>13</v>
      </c>
      <c r="F197" s="4" t="s">
        <v>17</v>
      </c>
      <c r="G197" s="4" t="s">
        <v>17</v>
      </c>
      <c r="H197" s="4" t="s">
        <v>17</v>
      </c>
      <c r="I197" s="4" t="s">
        <v>17</v>
      </c>
      <c r="J197" s="3" t="s">
        <v>17</v>
      </c>
    </row>
    <row r="198" spans="1:10" x14ac:dyDescent="0.25">
      <c r="A198" s="1" t="s">
        <v>376</v>
      </c>
      <c r="B198" s="1" t="s">
        <v>377</v>
      </c>
      <c r="C198" s="1" t="s">
        <v>378</v>
      </c>
      <c r="D198">
        <v>190000</v>
      </c>
      <c r="E198" s="2" t="s">
        <v>16</v>
      </c>
      <c r="F198" s="4">
        <v>0.75</v>
      </c>
      <c r="G198" s="3">
        <v>0</v>
      </c>
      <c r="H198" s="3">
        <v>2</v>
      </c>
      <c r="I198" s="5">
        <v>0</v>
      </c>
      <c r="J198" s="3" t="s">
        <v>514</v>
      </c>
    </row>
    <row r="199" spans="1:10" hidden="1" x14ac:dyDescent="0.25">
      <c r="A199" s="1" t="s">
        <v>409</v>
      </c>
      <c r="B199" s="1" t="s">
        <v>412</v>
      </c>
      <c r="C199" s="1" t="s">
        <v>413</v>
      </c>
      <c r="D199">
        <v>210011</v>
      </c>
      <c r="E199" s="2" t="s">
        <v>13</v>
      </c>
      <c r="F199" s="4" t="s">
        <v>17</v>
      </c>
      <c r="G199" s="4" t="s">
        <v>17</v>
      </c>
      <c r="H199" s="4" t="s">
        <v>17</v>
      </c>
      <c r="I199" s="4" t="s">
        <v>17</v>
      </c>
      <c r="J199" s="3" t="s">
        <v>17</v>
      </c>
    </row>
    <row r="200" spans="1:10" hidden="1" x14ac:dyDescent="0.25">
      <c r="A200" s="1" t="s">
        <v>409</v>
      </c>
      <c r="B200" s="1" t="s">
        <v>414</v>
      </c>
      <c r="C200" s="1" t="s">
        <v>415</v>
      </c>
      <c r="D200">
        <v>210010</v>
      </c>
      <c r="E200" s="2" t="s">
        <v>13</v>
      </c>
      <c r="F200" s="4" t="s">
        <v>17</v>
      </c>
      <c r="G200" s="4" t="s">
        <v>17</v>
      </c>
      <c r="H200" s="4" t="s">
        <v>17</v>
      </c>
      <c r="I200" s="4" t="s">
        <v>17</v>
      </c>
      <c r="J200" s="3" t="s">
        <v>17</v>
      </c>
    </row>
    <row r="201" spans="1:10" hidden="1" x14ac:dyDescent="0.25">
      <c r="A201" s="1" t="s">
        <v>409</v>
      </c>
      <c r="B201" s="1" t="s">
        <v>416</v>
      </c>
      <c r="C201" s="1" t="s">
        <v>417</v>
      </c>
      <c r="D201">
        <v>210002</v>
      </c>
      <c r="E201" s="2" t="s">
        <v>13</v>
      </c>
      <c r="F201" s="4" t="s">
        <v>17</v>
      </c>
      <c r="G201" s="4" t="s">
        <v>17</v>
      </c>
      <c r="H201" s="4" t="s">
        <v>17</v>
      </c>
      <c r="I201" s="4" t="s">
        <v>17</v>
      </c>
      <c r="J201" s="3" t="s">
        <v>17</v>
      </c>
    </row>
    <row r="202" spans="1:10" hidden="1" x14ac:dyDescent="0.25">
      <c r="A202" s="1" t="s">
        <v>409</v>
      </c>
      <c r="B202" s="1" t="s">
        <v>418</v>
      </c>
      <c r="C202" s="1" t="s">
        <v>419</v>
      </c>
      <c r="D202">
        <v>210006</v>
      </c>
      <c r="E202" s="2" t="s">
        <v>13</v>
      </c>
      <c r="F202" s="4" t="s">
        <v>17</v>
      </c>
      <c r="G202" s="4" t="s">
        <v>17</v>
      </c>
      <c r="H202" s="4" t="s">
        <v>17</v>
      </c>
      <c r="I202" s="4" t="s">
        <v>17</v>
      </c>
      <c r="J202" s="3" t="s">
        <v>17</v>
      </c>
    </row>
    <row r="203" spans="1:10" hidden="1" x14ac:dyDescent="0.25">
      <c r="A203" s="1" t="s">
        <v>409</v>
      </c>
      <c r="B203" s="1" t="s">
        <v>420</v>
      </c>
      <c r="C203" s="1" t="s">
        <v>421</v>
      </c>
      <c r="D203">
        <v>210007</v>
      </c>
      <c r="E203" s="2" t="s">
        <v>13</v>
      </c>
      <c r="F203" s="4" t="s">
        <v>17</v>
      </c>
      <c r="G203" s="4" t="s">
        <v>17</v>
      </c>
      <c r="H203" s="4" t="s">
        <v>17</v>
      </c>
      <c r="I203" s="4" t="s">
        <v>17</v>
      </c>
      <c r="J203" s="3" t="s">
        <v>17</v>
      </c>
    </row>
    <row r="204" spans="1:10" hidden="1" x14ac:dyDescent="0.25">
      <c r="A204" s="1" t="s">
        <v>409</v>
      </c>
      <c r="B204" s="1" t="s">
        <v>422</v>
      </c>
      <c r="C204" s="1" t="s">
        <v>423</v>
      </c>
      <c r="D204">
        <v>210004</v>
      </c>
      <c r="E204" s="2" t="s">
        <v>13</v>
      </c>
      <c r="F204" s="4" t="s">
        <v>17</v>
      </c>
      <c r="G204" s="4" t="s">
        <v>17</v>
      </c>
      <c r="H204" s="4" t="s">
        <v>17</v>
      </c>
      <c r="I204" s="4" t="s">
        <v>17</v>
      </c>
      <c r="J204" s="3" t="s">
        <v>17</v>
      </c>
    </row>
    <row r="205" spans="1:10" hidden="1" x14ac:dyDescent="0.25">
      <c r="A205" s="1" t="s">
        <v>409</v>
      </c>
      <c r="B205" s="1" t="s">
        <v>424</v>
      </c>
      <c r="C205" s="1" t="s">
        <v>425</v>
      </c>
      <c r="D205">
        <v>210005</v>
      </c>
      <c r="E205" s="2" t="s">
        <v>13</v>
      </c>
      <c r="F205" s="4" t="s">
        <v>17</v>
      </c>
      <c r="G205" s="4" t="s">
        <v>17</v>
      </c>
      <c r="H205" s="4" t="s">
        <v>17</v>
      </c>
      <c r="I205" s="4" t="s">
        <v>17</v>
      </c>
      <c r="J205" s="3" t="s">
        <v>17</v>
      </c>
    </row>
    <row r="206" spans="1:10" hidden="1" x14ac:dyDescent="0.25">
      <c r="A206" s="1" t="s">
        <v>409</v>
      </c>
      <c r="B206" s="1" t="s">
        <v>426</v>
      </c>
      <c r="C206" s="1" t="s">
        <v>427</v>
      </c>
      <c r="D206">
        <v>210013</v>
      </c>
      <c r="E206" s="2" t="s">
        <v>13</v>
      </c>
      <c r="F206" s="4" t="s">
        <v>17</v>
      </c>
      <c r="G206" s="4" t="s">
        <v>17</v>
      </c>
      <c r="H206" s="4" t="s">
        <v>17</v>
      </c>
      <c r="I206" s="4" t="s">
        <v>17</v>
      </c>
      <c r="J206" s="3" t="s">
        <v>17</v>
      </c>
    </row>
    <row r="207" spans="1:10" hidden="1" x14ac:dyDescent="0.25">
      <c r="A207" s="1" t="s">
        <v>409</v>
      </c>
      <c r="B207" s="1" t="s">
        <v>428</v>
      </c>
      <c r="C207" s="1" t="s">
        <v>429</v>
      </c>
      <c r="D207">
        <v>210003</v>
      </c>
      <c r="E207" s="2" t="s">
        <v>13</v>
      </c>
      <c r="F207" s="4" t="s">
        <v>17</v>
      </c>
      <c r="G207" s="4" t="s">
        <v>17</v>
      </c>
      <c r="H207" s="4" t="s">
        <v>17</v>
      </c>
      <c r="I207" s="4" t="s">
        <v>17</v>
      </c>
      <c r="J207" s="3" t="s">
        <v>17</v>
      </c>
    </row>
    <row r="208" spans="1:10" hidden="1" x14ac:dyDescent="0.25">
      <c r="A208" s="1" t="s">
        <v>409</v>
      </c>
      <c r="B208" s="1" t="s">
        <v>430</v>
      </c>
      <c r="C208" s="1" t="s">
        <v>431</v>
      </c>
      <c r="D208">
        <v>210012</v>
      </c>
      <c r="E208" s="2" t="s">
        <v>13</v>
      </c>
      <c r="F208" s="4" t="s">
        <v>17</v>
      </c>
      <c r="G208" s="4" t="s">
        <v>17</v>
      </c>
      <c r="H208" s="4" t="s">
        <v>17</v>
      </c>
      <c r="I208" s="4" t="s">
        <v>17</v>
      </c>
      <c r="J208" s="3" t="s">
        <v>17</v>
      </c>
    </row>
    <row r="209" spans="1:10" hidden="1" x14ac:dyDescent="0.25">
      <c r="A209" s="1" t="s">
        <v>409</v>
      </c>
      <c r="B209" s="1" t="s">
        <v>432</v>
      </c>
      <c r="C209" s="1" t="s">
        <v>433</v>
      </c>
      <c r="D209">
        <v>210001</v>
      </c>
      <c r="E209" s="2" t="s">
        <v>13</v>
      </c>
      <c r="F209" s="4" t="s">
        <v>17</v>
      </c>
      <c r="G209" s="4" t="s">
        <v>17</v>
      </c>
      <c r="H209" s="4" t="s">
        <v>17</v>
      </c>
      <c r="I209" s="4" t="s">
        <v>17</v>
      </c>
      <c r="J209" s="3" t="s">
        <v>17</v>
      </c>
    </row>
    <row r="210" spans="1:10" hidden="1" x14ac:dyDescent="0.25">
      <c r="A210" s="1" t="s">
        <v>409</v>
      </c>
      <c r="B210" s="1" t="s">
        <v>434</v>
      </c>
      <c r="C210" s="1" t="s">
        <v>435</v>
      </c>
      <c r="D210">
        <v>210009</v>
      </c>
      <c r="E210" s="2" t="s">
        <v>13</v>
      </c>
      <c r="F210" s="4" t="s">
        <v>17</v>
      </c>
      <c r="G210" s="4" t="s">
        <v>17</v>
      </c>
      <c r="H210" s="4" t="s">
        <v>17</v>
      </c>
      <c r="I210" s="4" t="s">
        <v>17</v>
      </c>
      <c r="J210" s="3" t="s">
        <v>17</v>
      </c>
    </row>
    <row r="211" spans="1:10" hidden="1" x14ac:dyDescent="0.25">
      <c r="A211" s="1" t="s">
        <v>409</v>
      </c>
      <c r="B211" s="1" t="s">
        <v>436</v>
      </c>
      <c r="C211" s="1" t="s">
        <v>437</v>
      </c>
      <c r="D211">
        <v>210008</v>
      </c>
      <c r="E211" s="2" t="s">
        <v>13</v>
      </c>
      <c r="F211" s="4" t="s">
        <v>17</v>
      </c>
      <c r="G211" s="4" t="s">
        <v>17</v>
      </c>
      <c r="H211" s="4" t="s">
        <v>17</v>
      </c>
      <c r="I211" s="4" t="s">
        <v>17</v>
      </c>
      <c r="J211" s="3" t="s">
        <v>17</v>
      </c>
    </row>
    <row r="212" spans="1:10" hidden="1" x14ac:dyDescent="0.25">
      <c r="A212" s="1" t="s">
        <v>409</v>
      </c>
      <c r="B212" s="1" t="s">
        <v>438</v>
      </c>
      <c r="C212" s="1" t="s">
        <v>439</v>
      </c>
      <c r="D212">
        <v>210014</v>
      </c>
      <c r="E212" s="2" t="s">
        <v>13</v>
      </c>
      <c r="F212" s="4" t="s">
        <v>17</v>
      </c>
      <c r="G212" s="4" t="s">
        <v>17</v>
      </c>
      <c r="H212" s="4" t="s">
        <v>17</v>
      </c>
      <c r="I212" s="4" t="s">
        <v>17</v>
      </c>
      <c r="J212" s="3" t="s">
        <v>17</v>
      </c>
    </row>
    <row r="213" spans="1:10" hidden="1" x14ac:dyDescent="0.25">
      <c r="A213" s="1" t="s">
        <v>440</v>
      </c>
      <c r="B213" s="1" t="s">
        <v>441</v>
      </c>
      <c r="C213" s="1" t="s">
        <v>442</v>
      </c>
      <c r="D213">
        <v>220001</v>
      </c>
      <c r="E213" s="2" t="s">
        <v>33</v>
      </c>
      <c r="F213" s="4" t="s">
        <v>17</v>
      </c>
      <c r="G213" s="4" t="s">
        <v>17</v>
      </c>
      <c r="H213" s="4" t="s">
        <v>17</v>
      </c>
      <c r="I213" s="4" t="s">
        <v>17</v>
      </c>
      <c r="J213" s="3" t="s">
        <v>17</v>
      </c>
    </row>
    <row r="214" spans="1:10" x14ac:dyDescent="0.25">
      <c r="A214" s="1" t="s">
        <v>386</v>
      </c>
      <c r="B214" s="1" t="s">
        <v>387</v>
      </c>
      <c r="C214" s="1" t="s">
        <v>390</v>
      </c>
      <c r="D214">
        <v>200000</v>
      </c>
      <c r="E214" s="2" t="s">
        <v>16</v>
      </c>
      <c r="F214" s="4">
        <v>0.75</v>
      </c>
      <c r="G214" s="3">
        <v>6</v>
      </c>
      <c r="H214" s="3">
        <v>19</v>
      </c>
      <c r="I214" s="5">
        <v>0.31578947368421051</v>
      </c>
      <c r="J214" s="3" t="s">
        <v>514</v>
      </c>
    </row>
    <row r="215" spans="1:10" hidden="1" x14ac:dyDescent="0.25">
      <c r="A215" s="1" t="s">
        <v>440</v>
      </c>
      <c r="B215" s="1" t="s">
        <v>444</v>
      </c>
      <c r="C215" s="1" t="s">
        <v>445</v>
      </c>
      <c r="D215">
        <v>220005</v>
      </c>
      <c r="E215" s="2" t="s">
        <v>13</v>
      </c>
      <c r="F215" s="4" t="s">
        <v>17</v>
      </c>
      <c r="G215" s="4" t="s">
        <v>17</v>
      </c>
      <c r="H215" s="4" t="s">
        <v>17</v>
      </c>
      <c r="I215" s="4" t="s">
        <v>17</v>
      </c>
      <c r="J215" s="3" t="s">
        <v>17</v>
      </c>
    </row>
    <row r="216" spans="1:10" hidden="1" x14ac:dyDescent="0.25">
      <c r="A216" s="1" t="s">
        <v>440</v>
      </c>
      <c r="B216" s="1" t="s">
        <v>444</v>
      </c>
      <c r="C216" s="1" t="s">
        <v>446</v>
      </c>
      <c r="D216">
        <v>220009</v>
      </c>
      <c r="E216" s="2" t="s">
        <v>33</v>
      </c>
      <c r="F216" s="4" t="s">
        <v>17</v>
      </c>
      <c r="G216" s="4" t="s">
        <v>17</v>
      </c>
      <c r="H216" s="4" t="s">
        <v>17</v>
      </c>
      <c r="I216" s="4" t="s">
        <v>17</v>
      </c>
      <c r="J216" s="3" t="s">
        <v>17</v>
      </c>
    </row>
    <row r="217" spans="1:10" hidden="1" x14ac:dyDescent="0.25">
      <c r="A217" s="1" t="s">
        <v>440</v>
      </c>
      <c r="B217" s="1" t="s">
        <v>444</v>
      </c>
      <c r="C217" s="1" t="s">
        <v>447</v>
      </c>
      <c r="D217">
        <v>220007</v>
      </c>
      <c r="E217" s="2" t="s">
        <v>33</v>
      </c>
      <c r="F217" s="4" t="s">
        <v>17</v>
      </c>
      <c r="G217" s="4" t="s">
        <v>17</v>
      </c>
      <c r="H217" s="4" t="s">
        <v>17</v>
      </c>
      <c r="I217" s="4" t="s">
        <v>17</v>
      </c>
      <c r="J217" s="3" t="s">
        <v>17</v>
      </c>
    </row>
    <row r="218" spans="1:10" hidden="1" x14ac:dyDescent="0.25">
      <c r="A218" s="1" t="s">
        <v>440</v>
      </c>
      <c r="B218" s="1" t="s">
        <v>448</v>
      </c>
      <c r="C218" s="1" t="s">
        <v>449</v>
      </c>
      <c r="D218">
        <v>220003</v>
      </c>
      <c r="E218" s="2" t="s">
        <v>33</v>
      </c>
      <c r="F218" s="4" t="s">
        <v>17</v>
      </c>
      <c r="G218" s="4" t="s">
        <v>17</v>
      </c>
      <c r="H218" s="4" t="s">
        <v>17</v>
      </c>
      <c r="I218" s="4" t="s">
        <v>17</v>
      </c>
      <c r="J218" s="3" t="s">
        <v>17</v>
      </c>
    </row>
    <row r="219" spans="1:10" hidden="1" x14ac:dyDescent="0.25">
      <c r="A219" s="1" t="s">
        <v>440</v>
      </c>
      <c r="B219" s="1" t="s">
        <v>448</v>
      </c>
      <c r="C219" s="1" t="s">
        <v>450</v>
      </c>
      <c r="D219">
        <v>220006</v>
      </c>
      <c r="E219" s="2" t="s">
        <v>13</v>
      </c>
      <c r="F219" s="4" t="s">
        <v>17</v>
      </c>
      <c r="G219" s="4" t="s">
        <v>17</v>
      </c>
      <c r="H219" s="4" t="s">
        <v>17</v>
      </c>
      <c r="I219" s="4" t="s">
        <v>17</v>
      </c>
      <c r="J219" s="3" t="s">
        <v>17</v>
      </c>
    </row>
    <row r="220" spans="1:10" hidden="1" x14ac:dyDescent="0.25">
      <c r="A220" s="1" t="s">
        <v>440</v>
      </c>
      <c r="B220" s="1" t="s">
        <v>451</v>
      </c>
      <c r="C220" s="1" t="s">
        <v>452</v>
      </c>
      <c r="D220">
        <v>220010</v>
      </c>
      <c r="E220" s="2" t="s">
        <v>13</v>
      </c>
      <c r="F220" s="4" t="s">
        <v>17</v>
      </c>
      <c r="G220" s="4" t="s">
        <v>17</v>
      </c>
      <c r="H220" s="4" t="s">
        <v>17</v>
      </c>
      <c r="I220" s="4" t="s">
        <v>17</v>
      </c>
      <c r="J220" s="3" t="s">
        <v>17</v>
      </c>
    </row>
    <row r="221" spans="1:10" hidden="1" x14ac:dyDescent="0.25">
      <c r="A221" s="1" t="s">
        <v>440</v>
      </c>
      <c r="B221" s="1" t="s">
        <v>453</v>
      </c>
      <c r="C221" s="1" t="s">
        <v>454</v>
      </c>
      <c r="D221">
        <v>220004</v>
      </c>
      <c r="E221" s="2" t="s">
        <v>13</v>
      </c>
      <c r="F221" s="4" t="s">
        <v>17</v>
      </c>
      <c r="G221" s="4" t="s">
        <v>17</v>
      </c>
      <c r="H221" s="4" t="s">
        <v>17</v>
      </c>
      <c r="I221" s="4" t="s">
        <v>17</v>
      </c>
      <c r="J221" s="3" t="s">
        <v>17</v>
      </c>
    </row>
    <row r="222" spans="1:10" hidden="1" x14ac:dyDescent="0.25">
      <c r="A222" s="1" t="s">
        <v>440</v>
      </c>
      <c r="B222" s="1" t="s">
        <v>455</v>
      </c>
      <c r="C222" s="1" t="s">
        <v>456</v>
      </c>
      <c r="D222">
        <v>220008</v>
      </c>
      <c r="E222" s="2" t="s">
        <v>13</v>
      </c>
      <c r="F222" s="4" t="s">
        <v>17</v>
      </c>
      <c r="G222" s="4" t="s">
        <v>17</v>
      </c>
      <c r="H222" s="4" t="s">
        <v>17</v>
      </c>
      <c r="I222" s="4" t="s">
        <v>17</v>
      </c>
      <c r="J222" s="3" t="s">
        <v>17</v>
      </c>
    </row>
    <row r="223" spans="1:10" hidden="1" x14ac:dyDescent="0.25">
      <c r="A223" s="1" t="s">
        <v>440</v>
      </c>
      <c r="B223" s="1" t="s">
        <v>457</v>
      </c>
      <c r="C223" s="1" t="s">
        <v>458</v>
      </c>
      <c r="D223">
        <v>220002</v>
      </c>
      <c r="E223" s="2" t="s">
        <v>13</v>
      </c>
      <c r="F223" s="4" t="s">
        <v>17</v>
      </c>
      <c r="G223" s="4" t="s">
        <v>17</v>
      </c>
      <c r="H223" s="4" t="s">
        <v>17</v>
      </c>
      <c r="I223" s="4" t="s">
        <v>17</v>
      </c>
      <c r="J223" s="3" t="s">
        <v>17</v>
      </c>
    </row>
    <row r="224" spans="1:10" hidden="1" x14ac:dyDescent="0.25">
      <c r="A224" s="1" t="s">
        <v>459</v>
      </c>
      <c r="B224" s="1" t="s">
        <v>460</v>
      </c>
      <c r="C224" s="1" t="s">
        <v>461</v>
      </c>
      <c r="D224">
        <v>230003</v>
      </c>
      <c r="E224" s="2" t="s">
        <v>33</v>
      </c>
      <c r="F224" s="4" t="s">
        <v>17</v>
      </c>
      <c r="G224" s="4" t="s">
        <v>17</v>
      </c>
      <c r="H224" s="4" t="s">
        <v>17</v>
      </c>
      <c r="I224" s="4" t="s">
        <v>17</v>
      </c>
      <c r="J224" s="3" t="s">
        <v>17</v>
      </c>
    </row>
    <row r="225" spans="1:10" hidden="1" x14ac:dyDescent="0.25">
      <c r="A225" s="1" t="s">
        <v>459</v>
      </c>
      <c r="B225" s="1" t="s">
        <v>460</v>
      </c>
      <c r="C225" s="1" t="s">
        <v>462</v>
      </c>
      <c r="D225">
        <v>230002</v>
      </c>
      <c r="E225" s="2" t="s">
        <v>33</v>
      </c>
      <c r="F225" s="4" t="s">
        <v>17</v>
      </c>
      <c r="G225" s="4" t="s">
        <v>17</v>
      </c>
      <c r="H225" s="4" t="s">
        <v>17</v>
      </c>
      <c r="I225" s="4" t="s">
        <v>17</v>
      </c>
      <c r="J225" s="3" t="s">
        <v>17</v>
      </c>
    </row>
    <row r="226" spans="1:10" hidden="1" x14ac:dyDescent="0.25">
      <c r="A226" s="1" t="s">
        <v>459</v>
      </c>
      <c r="B226" s="1" t="s">
        <v>460</v>
      </c>
      <c r="C226" s="1" t="s">
        <v>463</v>
      </c>
      <c r="D226">
        <v>230004</v>
      </c>
      <c r="E226" s="2" t="s">
        <v>33</v>
      </c>
      <c r="F226" s="4" t="s">
        <v>17</v>
      </c>
      <c r="G226" s="4" t="s">
        <v>17</v>
      </c>
      <c r="H226" s="4" t="s">
        <v>17</v>
      </c>
      <c r="I226" s="4" t="s">
        <v>17</v>
      </c>
      <c r="J226" s="3" t="s">
        <v>17</v>
      </c>
    </row>
    <row r="227" spans="1:10" x14ac:dyDescent="0.25">
      <c r="A227" s="1" t="s">
        <v>409</v>
      </c>
      <c r="B227" s="1" t="s">
        <v>410</v>
      </c>
      <c r="C227" s="1" t="s">
        <v>411</v>
      </c>
      <c r="D227">
        <v>210000</v>
      </c>
      <c r="E227" s="2" t="s">
        <v>16</v>
      </c>
      <c r="F227" s="4">
        <v>0.75</v>
      </c>
      <c r="G227" s="3">
        <v>0</v>
      </c>
      <c r="H227" s="3">
        <v>6</v>
      </c>
      <c r="I227" s="5">
        <v>0</v>
      </c>
      <c r="J227" s="3" t="s">
        <v>514</v>
      </c>
    </row>
    <row r="228" spans="1:10" hidden="1" x14ac:dyDescent="0.25">
      <c r="A228" s="1" t="s">
        <v>459</v>
      </c>
      <c r="B228" s="1" t="s">
        <v>465</v>
      </c>
      <c r="C228" s="1" t="s">
        <v>466</v>
      </c>
      <c r="D228">
        <v>230001</v>
      </c>
      <c r="E228" s="2" t="s">
        <v>13</v>
      </c>
      <c r="F228" s="4" t="s">
        <v>17</v>
      </c>
      <c r="G228" s="4" t="s">
        <v>17</v>
      </c>
      <c r="H228" s="4" t="s">
        <v>17</v>
      </c>
      <c r="I228" s="4" t="s">
        <v>17</v>
      </c>
      <c r="J228" s="3" t="s">
        <v>17</v>
      </c>
    </row>
    <row r="229" spans="1:10" x14ac:dyDescent="0.25">
      <c r="A229" s="1" t="s">
        <v>440</v>
      </c>
      <c r="B229" s="1" t="s">
        <v>441</v>
      </c>
      <c r="C229" s="1" t="s">
        <v>443</v>
      </c>
      <c r="D229">
        <v>220000</v>
      </c>
      <c r="E229" s="2" t="s">
        <v>16</v>
      </c>
      <c r="F229" s="4">
        <v>0.75</v>
      </c>
      <c r="G229" s="3">
        <v>1</v>
      </c>
      <c r="H229" s="3">
        <v>2</v>
      </c>
      <c r="I229" s="5">
        <v>0.5</v>
      </c>
      <c r="J229" s="3" t="s">
        <v>514</v>
      </c>
    </row>
    <row r="230" spans="1:10" hidden="1" x14ac:dyDescent="0.25">
      <c r="A230" s="1" t="s">
        <v>467</v>
      </c>
      <c r="B230" s="1" t="s">
        <v>470</v>
      </c>
      <c r="C230" s="1" t="s">
        <v>471</v>
      </c>
      <c r="D230">
        <v>240001</v>
      </c>
      <c r="E230" s="2" t="s">
        <v>13</v>
      </c>
      <c r="F230" s="4" t="s">
        <v>17</v>
      </c>
      <c r="G230" s="4" t="s">
        <v>17</v>
      </c>
      <c r="H230" s="4" t="s">
        <v>17</v>
      </c>
      <c r="I230" s="4" t="s">
        <v>17</v>
      </c>
      <c r="J230" s="3" t="s">
        <v>17</v>
      </c>
    </row>
    <row r="231" spans="1:10" ht="25.5" hidden="1" x14ac:dyDescent="0.25">
      <c r="A231" s="1" t="s">
        <v>467</v>
      </c>
      <c r="B231" s="1" t="s">
        <v>472</v>
      </c>
      <c r="C231" s="1" t="s">
        <v>473</v>
      </c>
      <c r="D231">
        <v>240002</v>
      </c>
      <c r="E231" s="2" t="s">
        <v>13</v>
      </c>
      <c r="F231" s="4" t="s">
        <v>17</v>
      </c>
      <c r="G231" s="4" t="s">
        <v>17</v>
      </c>
      <c r="H231" s="4" t="s">
        <v>17</v>
      </c>
      <c r="I231" s="4" t="s">
        <v>17</v>
      </c>
      <c r="J231" s="3" t="s">
        <v>17</v>
      </c>
    </row>
    <row r="232" spans="1:10" ht="25.5" hidden="1" x14ac:dyDescent="0.25">
      <c r="A232" s="1" t="s">
        <v>467</v>
      </c>
      <c r="B232" s="1" t="s">
        <v>474</v>
      </c>
      <c r="C232" s="1" t="s">
        <v>475</v>
      </c>
      <c r="D232">
        <v>240003</v>
      </c>
      <c r="E232" s="2" t="s">
        <v>13</v>
      </c>
      <c r="F232" s="4" t="s">
        <v>17</v>
      </c>
      <c r="G232" s="4" t="s">
        <v>17</v>
      </c>
      <c r="H232" s="4" t="s">
        <v>17</v>
      </c>
      <c r="I232" s="4" t="s">
        <v>17</v>
      </c>
      <c r="J232" s="3" t="s">
        <v>17</v>
      </c>
    </row>
    <row r="233" spans="1:10" x14ac:dyDescent="0.25">
      <c r="A233" s="1" t="s">
        <v>459</v>
      </c>
      <c r="B233" s="1" t="s">
        <v>460</v>
      </c>
      <c r="C233" s="1" t="s">
        <v>464</v>
      </c>
      <c r="D233">
        <v>230000</v>
      </c>
      <c r="E233" s="2" t="s">
        <v>16</v>
      </c>
      <c r="F233" s="4">
        <v>0.75</v>
      </c>
      <c r="G233" s="3">
        <v>0</v>
      </c>
      <c r="H233" s="3">
        <v>1</v>
      </c>
      <c r="I233" s="5">
        <v>0</v>
      </c>
      <c r="J233" s="3" t="s">
        <v>514</v>
      </c>
    </row>
    <row r="234" spans="1:10" hidden="1" x14ac:dyDescent="0.25">
      <c r="A234" s="1" t="s">
        <v>476</v>
      </c>
      <c r="B234" s="1" t="s">
        <v>479</v>
      </c>
      <c r="C234" s="1" t="s">
        <v>480</v>
      </c>
      <c r="D234">
        <v>250004</v>
      </c>
      <c r="E234" s="2" t="s">
        <v>13</v>
      </c>
      <c r="F234" s="4" t="s">
        <v>17</v>
      </c>
      <c r="G234" s="4" t="s">
        <v>17</v>
      </c>
      <c r="H234" s="4" t="s">
        <v>17</v>
      </c>
      <c r="I234" s="4" t="s">
        <v>17</v>
      </c>
      <c r="J234" s="3" t="s">
        <v>17</v>
      </c>
    </row>
    <row r="235" spans="1:10" ht="25.5" hidden="1" x14ac:dyDescent="0.25">
      <c r="A235" s="1" t="s">
        <v>476</v>
      </c>
      <c r="B235" s="1" t="s">
        <v>481</v>
      </c>
      <c r="C235" s="1" t="s">
        <v>482</v>
      </c>
      <c r="D235">
        <v>250002</v>
      </c>
      <c r="E235" s="2" t="s">
        <v>13</v>
      </c>
      <c r="F235" s="4" t="s">
        <v>17</v>
      </c>
      <c r="G235" s="4" t="s">
        <v>17</v>
      </c>
      <c r="H235" s="4" t="s">
        <v>17</v>
      </c>
      <c r="I235" s="4" t="s">
        <v>17</v>
      </c>
      <c r="J235" s="3" t="s">
        <v>17</v>
      </c>
    </row>
    <row r="236" spans="1:10" ht="25.5" hidden="1" x14ac:dyDescent="0.25">
      <c r="A236" s="1" t="s">
        <v>476</v>
      </c>
      <c r="B236" s="1" t="s">
        <v>483</v>
      </c>
      <c r="C236" s="1" t="s">
        <v>484</v>
      </c>
      <c r="D236">
        <v>250001</v>
      </c>
      <c r="E236" s="2" t="s">
        <v>13</v>
      </c>
      <c r="F236" s="4" t="s">
        <v>17</v>
      </c>
      <c r="G236" s="4" t="s">
        <v>17</v>
      </c>
      <c r="H236" s="4" t="s">
        <v>17</v>
      </c>
      <c r="I236" s="4" t="s">
        <v>17</v>
      </c>
      <c r="J236" s="3" t="s">
        <v>17</v>
      </c>
    </row>
    <row r="237" spans="1:10" ht="25.5" hidden="1" x14ac:dyDescent="0.25">
      <c r="A237" s="1" t="s">
        <v>476</v>
      </c>
      <c r="B237" s="1" t="s">
        <v>485</v>
      </c>
      <c r="C237" s="1" t="s">
        <v>486</v>
      </c>
      <c r="D237">
        <v>250003</v>
      </c>
      <c r="E237" s="2" t="s">
        <v>13</v>
      </c>
      <c r="F237" s="4" t="s">
        <v>17</v>
      </c>
      <c r="G237" s="4" t="s">
        <v>17</v>
      </c>
      <c r="H237" s="4" t="s">
        <v>17</v>
      </c>
      <c r="I237" s="4" t="s">
        <v>17</v>
      </c>
      <c r="J237" s="3" t="s">
        <v>17</v>
      </c>
    </row>
    <row r="238" spans="1:10" x14ac:dyDescent="0.25">
      <c r="A238" s="1" t="s">
        <v>467</v>
      </c>
      <c r="B238" s="1" t="s">
        <v>468</v>
      </c>
      <c r="C238" s="1" t="s">
        <v>469</v>
      </c>
      <c r="D238">
        <v>240000</v>
      </c>
      <c r="E238" s="2" t="s">
        <v>16</v>
      </c>
      <c r="F238" s="4">
        <v>0.75</v>
      </c>
      <c r="G238" s="3">
        <v>0</v>
      </c>
      <c r="H238" s="3">
        <v>1</v>
      </c>
      <c r="I238" s="5">
        <v>0</v>
      </c>
      <c r="J238" s="3" t="s">
        <v>514</v>
      </c>
    </row>
    <row r="239" spans="1:10" hidden="1" x14ac:dyDescent="0.25">
      <c r="A239" s="1" t="s">
        <v>487</v>
      </c>
      <c r="B239" s="1" t="s">
        <v>490</v>
      </c>
      <c r="C239" s="1" t="s">
        <v>491</v>
      </c>
      <c r="D239">
        <v>150201</v>
      </c>
      <c r="E239" s="2" t="s">
        <v>13</v>
      </c>
      <c r="F239" s="4" t="s">
        <v>17</v>
      </c>
      <c r="G239" s="4" t="s">
        <v>17</v>
      </c>
      <c r="H239" s="4" t="s">
        <v>17</v>
      </c>
      <c r="I239" s="4" t="s">
        <v>17</v>
      </c>
      <c r="J239" s="3" t="s">
        <v>17</v>
      </c>
    </row>
    <row r="240" spans="1:10" ht="25.5" hidden="1" x14ac:dyDescent="0.25">
      <c r="A240" s="1" t="s">
        <v>487</v>
      </c>
      <c r="B240" s="1" t="s">
        <v>492</v>
      </c>
      <c r="C240" s="1" t="s">
        <v>493</v>
      </c>
      <c r="D240">
        <v>150202</v>
      </c>
      <c r="E240" s="2" t="s">
        <v>13</v>
      </c>
      <c r="F240" s="4" t="s">
        <v>17</v>
      </c>
      <c r="G240" s="4" t="s">
        <v>17</v>
      </c>
      <c r="H240" s="4" t="s">
        <v>17</v>
      </c>
      <c r="I240" s="4" t="s">
        <v>17</v>
      </c>
      <c r="J240" s="3" t="s">
        <v>17</v>
      </c>
    </row>
    <row r="241" spans="1:10" ht="25.5" hidden="1" x14ac:dyDescent="0.25">
      <c r="A241" s="1" t="s">
        <v>487</v>
      </c>
      <c r="B241" s="1" t="s">
        <v>494</v>
      </c>
      <c r="C241" s="1" t="s">
        <v>495</v>
      </c>
      <c r="D241">
        <v>150203</v>
      </c>
      <c r="E241" s="2" t="s">
        <v>13</v>
      </c>
      <c r="F241" s="4" t="s">
        <v>17</v>
      </c>
      <c r="G241" s="4" t="s">
        <v>17</v>
      </c>
      <c r="H241" s="4" t="s">
        <v>17</v>
      </c>
      <c r="I241" s="4" t="s">
        <v>17</v>
      </c>
      <c r="J241" s="3" t="s">
        <v>17</v>
      </c>
    </row>
    <row r="242" spans="1:10" ht="25.5" hidden="1" x14ac:dyDescent="0.25">
      <c r="A242" s="1" t="s">
        <v>487</v>
      </c>
      <c r="B242" s="1" t="s">
        <v>496</v>
      </c>
      <c r="C242" s="1" t="s">
        <v>497</v>
      </c>
      <c r="D242">
        <v>150204</v>
      </c>
      <c r="E242" s="2" t="s">
        <v>13</v>
      </c>
      <c r="F242" s="4" t="s">
        <v>17</v>
      </c>
      <c r="G242" s="4" t="s">
        <v>17</v>
      </c>
      <c r="H242" s="4" t="s">
        <v>17</v>
      </c>
      <c r="I242" s="4" t="s">
        <v>17</v>
      </c>
      <c r="J242" s="3" t="s">
        <v>17</v>
      </c>
    </row>
    <row r="243" spans="1:10" ht="25.5" hidden="1" x14ac:dyDescent="0.25">
      <c r="A243" s="1" t="s">
        <v>487</v>
      </c>
      <c r="B243" s="1" t="s">
        <v>498</v>
      </c>
      <c r="C243" s="1" t="s">
        <v>499</v>
      </c>
      <c r="D243">
        <v>150205</v>
      </c>
      <c r="E243" s="2" t="s">
        <v>13</v>
      </c>
      <c r="F243" s="4" t="s">
        <v>17</v>
      </c>
      <c r="G243" s="4" t="s">
        <v>17</v>
      </c>
      <c r="H243" s="4" t="s">
        <v>17</v>
      </c>
      <c r="I243" s="4" t="s">
        <v>17</v>
      </c>
      <c r="J243" s="3" t="s">
        <v>17</v>
      </c>
    </row>
    <row r="244" spans="1:10" ht="25.5" hidden="1" x14ac:dyDescent="0.25">
      <c r="A244" s="1" t="s">
        <v>487</v>
      </c>
      <c r="B244" s="1" t="s">
        <v>500</v>
      </c>
      <c r="C244" s="1" t="s">
        <v>501</v>
      </c>
      <c r="D244">
        <v>150206</v>
      </c>
      <c r="E244" s="2" t="s">
        <v>13</v>
      </c>
      <c r="F244" s="4" t="s">
        <v>17</v>
      </c>
      <c r="G244" s="4" t="s">
        <v>17</v>
      </c>
      <c r="H244" s="4" t="s">
        <v>17</v>
      </c>
      <c r="I244" s="4" t="s">
        <v>17</v>
      </c>
      <c r="J244" s="3" t="s">
        <v>17</v>
      </c>
    </row>
    <row r="245" spans="1:10" ht="25.5" hidden="1" x14ac:dyDescent="0.25">
      <c r="A245" s="1" t="s">
        <v>487</v>
      </c>
      <c r="B245" s="1" t="s">
        <v>502</v>
      </c>
      <c r="C245" s="1" t="s">
        <v>503</v>
      </c>
      <c r="D245">
        <v>150207</v>
      </c>
      <c r="E245" s="2" t="s">
        <v>13</v>
      </c>
      <c r="F245" s="4" t="s">
        <v>17</v>
      </c>
      <c r="G245" s="4" t="s">
        <v>17</v>
      </c>
      <c r="H245" s="4" t="s">
        <v>17</v>
      </c>
      <c r="I245" s="4" t="s">
        <v>17</v>
      </c>
      <c r="J245" s="3" t="s">
        <v>17</v>
      </c>
    </row>
    <row r="246" spans="1:10" ht="25.5" hidden="1" x14ac:dyDescent="0.25">
      <c r="A246" s="1" t="s">
        <v>487</v>
      </c>
      <c r="B246" s="1" t="s">
        <v>504</v>
      </c>
      <c r="C246" s="1" t="s">
        <v>505</v>
      </c>
      <c r="D246">
        <v>150208</v>
      </c>
      <c r="E246" s="2" t="s">
        <v>13</v>
      </c>
      <c r="F246" s="4" t="s">
        <v>17</v>
      </c>
      <c r="G246" s="4" t="s">
        <v>17</v>
      </c>
      <c r="H246" s="4" t="s">
        <v>17</v>
      </c>
      <c r="I246" s="4" t="s">
        <v>17</v>
      </c>
      <c r="J246" s="3" t="s">
        <v>17</v>
      </c>
    </row>
    <row r="247" spans="1:10" ht="25.5" hidden="1" x14ac:dyDescent="0.25">
      <c r="A247" s="1" t="s">
        <v>487</v>
      </c>
      <c r="B247" s="1" t="s">
        <v>506</v>
      </c>
      <c r="C247" s="1" t="s">
        <v>507</v>
      </c>
      <c r="D247">
        <v>150209</v>
      </c>
      <c r="E247" s="2" t="s">
        <v>13</v>
      </c>
      <c r="F247" s="4" t="s">
        <v>17</v>
      </c>
      <c r="G247" s="4" t="s">
        <v>17</v>
      </c>
      <c r="H247" s="4" t="s">
        <v>17</v>
      </c>
      <c r="I247" s="4" t="s">
        <v>17</v>
      </c>
      <c r="J247" s="3" t="s">
        <v>17</v>
      </c>
    </row>
    <row r="248" spans="1:10" x14ac:dyDescent="0.25">
      <c r="A248" s="1" t="s">
        <v>476</v>
      </c>
      <c r="B248" s="1" t="s">
        <v>477</v>
      </c>
      <c r="C248" s="1" t="s">
        <v>478</v>
      </c>
      <c r="D248">
        <v>250000</v>
      </c>
      <c r="E248" s="2" t="s">
        <v>16</v>
      </c>
      <c r="F248" s="4">
        <v>0.75</v>
      </c>
      <c r="G248" s="3">
        <v>1</v>
      </c>
      <c r="H248" s="3">
        <v>2</v>
      </c>
      <c r="I248" s="5">
        <v>0.5</v>
      </c>
      <c r="J248" s="3" t="s">
        <v>514</v>
      </c>
    </row>
    <row r="249" spans="1:10" hidden="1" x14ac:dyDescent="0.25">
      <c r="A249" s="1" t="s">
        <v>508</v>
      </c>
      <c r="B249" s="1" t="s">
        <v>511</v>
      </c>
      <c r="C249" s="1" t="s">
        <v>512</v>
      </c>
      <c r="D249">
        <v>70102</v>
      </c>
      <c r="E249" s="2" t="s">
        <v>13</v>
      </c>
      <c r="F249" s="4" t="s">
        <v>17</v>
      </c>
      <c r="G249" s="4" t="s">
        <v>17</v>
      </c>
      <c r="H249" s="4" t="s">
        <v>17</v>
      </c>
      <c r="I249" s="4" t="s">
        <v>17</v>
      </c>
      <c r="J249" s="3" t="s">
        <v>17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92DA5-B4C9-4154-A7EC-6C17598469A1}">
  <sheetPr codeName="Hoja5">
    <tabColor theme="3"/>
  </sheetPr>
  <dimension ref="A1:J249"/>
  <sheetViews>
    <sheetView workbookViewId="0">
      <selection activeCell="J2" sqref="J2"/>
    </sheetView>
  </sheetViews>
  <sheetFormatPr baseColWidth="10" defaultColWidth="11.42578125" defaultRowHeight="15" x14ac:dyDescent="0.25"/>
  <cols>
    <col min="1" max="1" width="21.7109375" bestFit="1" customWidth="1"/>
    <col min="2" max="2" width="74.85546875" customWidth="1"/>
    <col min="3" max="3" width="36.28515625" customWidth="1"/>
    <col min="4" max="4" width="25.140625" customWidth="1"/>
    <col min="5" max="5" width="17.7109375" bestFit="1" customWidth="1"/>
    <col min="6" max="6" width="14.7109375" style="4" customWidth="1"/>
    <col min="7" max="7" width="13.28515625" style="3" customWidth="1"/>
    <col min="8" max="8" width="15.28515625" style="3" customWidth="1"/>
    <col min="9" max="9" width="15" style="4" customWidth="1"/>
    <col min="10" max="10" width="15.85546875" style="3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4" t="s">
        <v>5</v>
      </c>
      <c r="G1" s="3" t="s">
        <v>6</v>
      </c>
      <c r="H1" s="3" t="s">
        <v>7</v>
      </c>
      <c r="I1" s="4" t="s">
        <v>8</v>
      </c>
      <c r="J1" s="3" t="s">
        <v>9</v>
      </c>
    </row>
    <row r="2" spans="1:10" x14ac:dyDescent="0.25">
      <c r="A2" s="1" t="s">
        <v>10</v>
      </c>
      <c r="B2" s="1" t="s">
        <v>11</v>
      </c>
      <c r="C2" s="1" t="s">
        <v>12</v>
      </c>
      <c r="D2">
        <v>150102</v>
      </c>
      <c r="E2" s="2" t="s">
        <v>13</v>
      </c>
      <c r="F2" s="4">
        <v>1</v>
      </c>
      <c r="J2" s="3" t="str">
        <f>IF(AND(Tabla16[[#This Row],[Valor logrado]]&gt;=Tabla16[[#This Row],[Meta]],Tabla16[[#This Row],[Valor logrado]]&gt;0,Tabla16[[#This Row],[Meta]]&gt;0),"Sí","No")</f>
        <v>No</v>
      </c>
    </row>
    <row r="3" spans="1:10" x14ac:dyDescent="0.25">
      <c r="A3" s="1" t="s">
        <v>10</v>
      </c>
      <c r="B3" s="1" t="s">
        <v>14</v>
      </c>
      <c r="C3" s="1" t="s">
        <v>15</v>
      </c>
      <c r="D3">
        <v>150101</v>
      </c>
      <c r="E3" s="2" t="s">
        <v>16</v>
      </c>
      <c r="F3" s="4">
        <v>1</v>
      </c>
      <c r="J3" s="3" t="str">
        <f>IF(AND(Tabla16[[#This Row],[Valor logrado]]&gt;=Tabla16[[#This Row],[Meta]],Tabla16[[#This Row],[Valor logrado]]&gt;0,Tabla16[[#This Row],[Meta]]&gt;0),"Sí","No")</f>
        <v>No</v>
      </c>
    </row>
    <row r="4" spans="1:10" x14ac:dyDescent="0.25">
      <c r="A4" s="1" t="s">
        <v>10</v>
      </c>
      <c r="B4" s="1" t="s">
        <v>18</v>
      </c>
      <c r="C4" s="1" t="s">
        <v>19</v>
      </c>
      <c r="D4">
        <v>150103</v>
      </c>
      <c r="E4" s="2" t="s">
        <v>13</v>
      </c>
      <c r="F4" s="4">
        <v>1</v>
      </c>
      <c r="J4" s="3" t="str">
        <f>IF(AND(Tabla16[[#This Row],[Valor logrado]]&gt;=Tabla16[[#This Row],[Meta]],Tabla16[[#This Row],[Valor logrado]]&gt;0,Tabla16[[#This Row],[Meta]]&gt;0),"Sí","No")</f>
        <v>No</v>
      </c>
    </row>
    <row r="5" spans="1:10" x14ac:dyDescent="0.25">
      <c r="A5" s="1" t="s">
        <v>10</v>
      </c>
      <c r="B5" s="1" t="s">
        <v>20</v>
      </c>
      <c r="C5" s="1" t="s">
        <v>21</v>
      </c>
      <c r="D5">
        <v>150104</v>
      </c>
      <c r="E5" s="2" t="s">
        <v>13</v>
      </c>
      <c r="F5" s="4">
        <v>1</v>
      </c>
      <c r="J5" s="3" t="str">
        <f>IF(AND(Tabla16[[#This Row],[Valor logrado]]&gt;=Tabla16[[#This Row],[Meta]],Tabla16[[#This Row],[Valor logrado]]&gt;0,Tabla16[[#This Row],[Meta]]&gt;0),"Sí","No")</f>
        <v>No</v>
      </c>
    </row>
    <row r="6" spans="1:10" x14ac:dyDescent="0.25">
      <c r="A6" s="1" t="s">
        <v>10</v>
      </c>
      <c r="B6" s="1" t="s">
        <v>22</v>
      </c>
      <c r="C6" s="1" t="s">
        <v>23</v>
      </c>
      <c r="D6">
        <v>150105</v>
      </c>
      <c r="E6" s="2" t="s">
        <v>13</v>
      </c>
      <c r="F6" s="4">
        <v>1</v>
      </c>
      <c r="J6" s="3" t="str">
        <f>IF(AND(Tabla16[[#This Row],[Valor logrado]]&gt;=Tabla16[[#This Row],[Meta]],Tabla16[[#This Row],[Valor logrado]]&gt;0,Tabla16[[#This Row],[Meta]]&gt;0),"Sí","No")</f>
        <v>No</v>
      </c>
    </row>
    <row r="7" spans="1:10" x14ac:dyDescent="0.25">
      <c r="A7" s="1" t="s">
        <v>10</v>
      </c>
      <c r="B7" s="1" t="s">
        <v>24</v>
      </c>
      <c r="C7" s="1" t="s">
        <v>25</v>
      </c>
      <c r="D7">
        <v>150106</v>
      </c>
      <c r="E7" s="2" t="s">
        <v>13</v>
      </c>
      <c r="F7" s="4">
        <v>1</v>
      </c>
      <c r="J7" s="3" t="str">
        <f>IF(AND(Tabla16[[#This Row],[Valor logrado]]&gt;=Tabla16[[#This Row],[Meta]],Tabla16[[#This Row],[Valor logrado]]&gt;0,Tabla16[[#This Row],[Meta]]&gt;0),"Sí","No")</f>
        <v>No</v>
      </c>
    </row>
    <row r="8" spans="1:10" x14ac:dyDescent="0.25">
      <c r="A8" s="1" t="s">
        <v>10</v>
      </c>
      <c r="B8" s="1" t="s">
        <v>26</v>
      </c>
      <c r="C8" s="1" t="s">
        <v>27</v>
      </c>
      <c r="D8">
        <v>150107</v>
      </c>
      <c r="E8" s="2" t="s">
        <v>13</v>
      </c>
      <c r="F8" s="4">
        <v>1</v>
      </c>
      <c r="J8" s="3" t="str">
        <f>IF(AND(Tabla16[[#This Row],[Valor logrado]]&gt;=Tabla16[[#This Row],[Meta]],Tabla16[[#This Row],[Valor logrado]]&gt;0,Tabla16[[#This Row],[Meta]]&gt;0),"Sí","No")</f>
        <v>No</v>
      </c>
    </row>
    <row r="9" spans="1:10" x14ac:dyDescent="0.25">
      <c r="A9" s="1" t="s">
        <v>10</v>
      </c>
      <c r="B9" s="1" t="s">
        <v>28</v>
      </c>
      <c r="C9" s="1" t="s">
        <v>29</v>
      </c>
      <c r="D9">
        <v>150108</v>
      </c>
      <c r="E9" s="2" t="s">
        <v>13</v>
      </c>
      <c r="F9" s="4">
        <v>1</v>
      </c>
      <c r="J9" s="3" t="str">
        <f>IF(AND(Tabla16[[#This Row],[Valor logrado]]&gt;=Tabla16[[#This Row],[Meta]],Tabla16[[#This Row],[Valor logrado]]&gt;0,Tabla16[[#This Row],[Meta]]&gt;0),"Sí","No")</f>
        <v>No</v>
      </c>
    </row>
    <row r="10" spans="1:10" x14ac:dyDescent="0.25">
      <c r="A10" s="1" t="s">
        <v>30</v>
      </c>
      <c r="B10" s="1" t="s">
        <v>31</v>
      </c>
      <c r="C10" s="1" t="s">
        <v>32</v>
      </c>
      <c r="D10">
        <v>10003</v>
      </c>
      <c r="E10" s="2" t="s">
        <v>33</v>
      </c>
      <c r="F10" s="4">
        <v>1</v>
      </c>
      <c r="J10" s="3" t="str">
        <f>IF(AND(Tabla16[[#This Row],[Valor logrado]]&gt;=Tabla16[[#This Row],[Meta]],Tabla16[[#This Row],[Valor logrado]]&gt;0,Tabla16[[#This Row],[Meta]]&gt;0),"Sí","No")</f>
        <v>No</v>
      </c>
    </row>
    <row r="11" spans="1:10" x14ac:dyDescent="0.25">
      <c r="A11" s="1" t="s">
        <v>30</v>
      </c>
      <c r="B11" s="1" t="s">
        <v>31</v>
      </c>
      <c r="C11" s="1" t="s">
        <v>34</v>
      </c>
      <c r="D11">
        <v>10001</v>
      </c>
      <c r="E11" s="2" t="s">
        <v>33</v>
      </c>
      <c r="F11" s="4">
        <v>1</v>
      </c>
      <c r="J11" s="3" t="str">
        <f>IF(AND(Tabla16[[#This Row],[Valor logrado]]&gt;=Tabla16[[#This Row],[Meta]],Tabla16[[#This Row],[Valor logrado]]&gt;0,Tabla16[[#This Row],[Meta]]&gt;0),"Sí","No")</f>
        <v>No</v>
      </c>
    </row>
    <row r="12" spans="1:10" x14ac:dyDescent="0.25">
      <c r="A12" s="1" t="s">
        <v>30</v>
      </c>
      <c r="B12" s="1" t="s">
        <v>31</v>
      </c>
      <c r="C12" s="1" t="s">
        <v>35</v>
      </c>
      <c r="D12">
        <v>10000</v>
      </c>
      <c r="E12" s="2" t="s">
        <v>16</v>
      </c>
      <c r="F12" s="4">
        <v>1</v>
      </c>
      <c r="J12" s="3" t="str">
        <f>IF(AND(Tabla16[[#This Row],[Valor logrado]]&gt;=Tabla16[[#This Row],[Meta]],Tabla16[[#This Row],[Valor logrado]]&gt;0,Tabla16[[#This Row],[Meta]]&gt;0),"Sí","No")</f>
        <v>No</v>
      </c>
    </row>
    <row r="13" spans="1:10" x14ac:dyDescent="0.25">
      <c r="A13" s="1" t="s">
        <v>30</v>
      </c>
      <c r="B13" s="1" t="s">
        <v>31</v>
      </c>
      <c r="C13" s="1" t="s">
        <v>36</v>
      </c>
      <c r="D13">
        <v>10005</v>
      </c>
      <c r="E13" s="2" t="s">
        <v>33</v>
      </c>
      <c r="F13" s="4">
        <v>1</v>
      </c>
      <c r="J13" s="3" t="str">
        <f>IF(AND(Tabla16[[#This Row],[Valor logrado]]&gt;=Tabla16[[#This Row],[Meta]],Tabla16[[#This Row],[Valor logrado]]&gt;0,Tabla16[[#This Row],[Meta]]&gt;0),"Sí","No")</f>
        <v>No</v>
      </c>
    </row>
    <row r="14" spans="1:10" x14ac:dyDescent="0.25">
      <c r="A14" s="1" t="s">
        <v>30</v>
      </c>
      <c r="B14" s="1" t="s">
        <v>31</v>
      </c>
      <c r="C14" s="1" t="s">
        <v>37</v>
      </c>
      <c r="D14">
        <v>10006</v>
      </c>
      <c r="E14" s="2" t="s">
        <v>33</v>
      </c>
      <c r="F14" s="4">
        <v>1</v>
      </c>
      <c r="J14" s="3" t="str">
        <f>IF(AND(Tabla16[[#This Row],[Valor logrado]]&gt;=Tabla16[[#This Row],[Meta]],Tabla16[[#This Row],[Valor logrado]]&gt;0,Tabla16[[#This Row],[Meta]]&gt;0),"Sí","No")</f>
        <v>No</v>
      </c>
    </row>
    <row r="15" spans="1:10" x14ac:dyDescent="0.25">
      <c r="A15" s="1" t="s">
        <v>30</v>
      </c>
      <c r="B15" s="1" t="s">
        <v>38</v>
      </c>
      <c r="C15" s="1" t="s">
        <v>39</v>
      </c>
      <c r="D15">
        <v>10007</v>
      </c>
      <c r="E15" s="2" t="s">
        <v>13</v>
      </c>
      <c r="F15" s="4">
        <v>1</v>
      </c>
      <c r="J15" s="3" t="str">
        <f>IF(AND(Tabla16[[#This Row],[Valor logrado]]&gt;=Tabla16[[#This Row],[Meta]],Tabla16[[#This Row],[Valor logrado]]&gt;0,Tabla16[[#This Row],[Meta]]&gt;0),"Sí","No")</f>
        <v>No</v>
      </c>
    </row>
    <row r="16" spans="1:10" x14ac:dyDescent="0.25">
      <c r="A16" s="1" t="s">
        <v>30</v>
      </c>
      <c r="B16" s="1" t="s">
        <v>40</v>
      </c>
      <c r="C16" s="1" t="s">
        <v>41</v>
      </c>
      <c r="D16">
        <v>10004</v>
      </c>
      <c r="E16" s="2" t="s">
        <v>13</v>
      </c>
      <c r="F16" s="4">
        <v>1</v>
      </c>
      <c r="J16" s="3" t="str">
        <f>IF(AND(Tabla16[[#This Row],[Valor logrado]]&gt;=Tabla16[[#This Row],[Meta]],Tabla16[[#This Row],[Valor logrado]]&gt;0,Tabla16[[#This Row],[Meta]]&gt;0),"Sí","No")</f>
        <v>No</v>
      </c>
    </row>
    <row r="17" spans="1:10" x14ac:dyDescent="0.25">
      <c r="A17" s="1" t="s">
        <v>30</v>
      </c>
      <c r="B17" s="1" t="s">
        <v>42</v>
      </c>
      <c r="C17" s="1" t="s">
        <v>43</v>
      </c>
      <c r="D17">
        <v>10002</v>
      </c>
      <c r="E17" s="2" t="s">
        <v>13</v>
      </c>
      <c r="F17" s="4">
        <v>1</v>
      </c>
      <c r="J17" s="3" t="str">
        <f>IF(AND(Tabla16[[#This Row],[Valor logrado]]&gt;=Tabla16[[#This Row],[Meta]],Tabla16[[#This Row],[Valor logrado]]&gt;0,Tabla16[[#This Row],[Meta]]&gt;0),"Sí","No")</f>
        <v>No</v>
      </c>
    </row>
    <row r="18" spans="1:10" x14ac:dyDescent="0.25">
      <c r="A18" s="1" t="s">
        <v>30</v>
      </c>
      <c r="B18" s="1" t="s">
        <v>42</v>
      </c>
      <c r="C18" s="1" t="s">
        <v>44</v>
      </c>
      <c r="D18">
        <v>10009</v>
      </c>
      <c r="E18" s="2" t="s">
        <v>33</v>
      </c>
      <c r="F18" s="4">
        <v>1</v>
      </c>
      <c r="J18" s="3" t="str">
        <f>IF(AND(Tabla16[[#This Row],[Valor logrado]]&gt;=Tabla16[[#This Row],[Meta]],Tabla16[[#This Row],[Valor logrado]]&gt;0,Tabla16[[#This Row],[Meta]]&gt;0),"Sí","No")</f>
        <v>No</v>
      </c>
    </row>
    <row r="19" spans="1:10" x14ac:dyDescent="0.25">
      <c r="A19" s="1" t="s">
        <v>45</v>
      </c>
      <c r="B19" s="1" t="s">
        <v>46</v>
      </c>
      <c r="C19" s="1" t="s">
        <v>47</v>
      </c>
      <c r="D19">
        <v>20000</v>
      </c>
      <c r="E19" s="2" t="s">
        <v>16</v>
      </c>
      <c r="F19" s="4">
        <v>1</v>
      </c>
      <c r="J19" s="3" t="str">
        <f>IF(AND(Tabla16[[#This Row],[Valor logrado]]&gt;=Tabla16[[#This Row],[Meta]],Tabla16[[#This Row],[Valor logrado]]&gt;0,Tabla16[[#This Row],[Meta]]&gt;0),"Sí","No")</f>
        <v>No</v>
      </c>
    </row>
    <row r="20" spans="1:10" x14ac:dyDescent="0.25">
      <c r="A20" s="1" t="s">
        <v>45</v>
      </c>
      <c r="B20" s="1" t="s">
        <v>48</v>
      </c>
      <c r="C20" s="1" t="s">
        <v>49</v>
      </c>
      <c r="D20">
        <v>20018</v>
      </c>
      <c r="E20" s="2" t="s">
        <v>13</v>
      </c>
      <c r="F20" s="4">
        <v>1</v>
      </c>
      <c r="J20" s="3" t="str">
        <f>IF(AND(Tabla16[[#This Row],[Valor logrado]]&gt;=Tabla16[[#This Row],[Meta]],Tabla16[[#This Row],[Valor logrado]]&gt;0,Tabla16[[#This Row],[Meta]]&gt;0),"Sí","No")</f>
        <v>No</v>
      </c>
    </row>
    <row r="21" spans="1:10" x14ac:dyDescent="0.25">
      <c r="A21" s="1" t="s">
        <v>45</v>
      </c>
      <c r="B21" s="1" t="s">
        <v>50</v>
      </c>
      <c r="C21" s="1" t="s">
        <v>51</v>
      </c>
      <c r="D21">
        <v>20012</v>
      </c>
      <c r="E21" s="2" t="s">
        <v>13</v>
      </c>
      <c r="F21" s="4">
        <v>1</v>
      </c>
      <c r="J21" s="3" t="str">
        <f>IF(AND(Tabla16[[#This Row],[Valor logrado]]&gt;=Tabla16[[#This Row],[Meta]],Tabla16[[#This Row],[Valor logrado]]&gt;0,Tabla16[[#This Row],[Meta]]&gt;0),"Sí","No")</f>
        <v>No</v>
      </c>
    </row>
    <row r="22" spans="1:10" x14ac:dyDescent="0.25">
      <c r="A22" s="1" t="s">
        <v>45</v>
      </c>
      <c r="B22" s="1" t="s">
        <v>52</v>
      </c>
      <c r="C22" s="1" t="s">
        <v>53</v>
      </c>
      <c r="D22">
        <v>20011</v>
      </c>
      <c r="E22" s="2" t="s">
        <v>13</v>
      </c>
      <c r="F22" s="4">
        <v>1</v>
      </c>
      <c r="J22" s="3" t="str">
        <f>IF(AND(Tabla16[[#This Row],[Valor logrado]]&gt;=Tabla16[[#This Row],[Meta]],Tabla16[[#This Row],[Valor logrado]]&gt;0,Tabla16[[#This Row],[Meta]]&gt;0),"Sí","No")</f>
        <v>No</v>
      </c>
    </row>
    <row r="23" spans="1:10" x14ac:dyDescent="0.25">
      <c r="A23" s="1" t="s">
        <v>45</v>
      </c>
      <c r="B23" s="1" t="s">
        <v>54</v>
      </c>
      <c r="C23" s="1" t="s">
        <v>55</v>
      </c>
      <c r="D23">
        <v>20002</v>
      </c>
      <c r="E23" s="2" t="s">
        <v>13</v>
      </c>
      <c r="F23" s="4">
        <v>1</v>
      </c>
      <c r="J23" s="3" t="str">
        <f>IF(AND(Tabla16[[#This Row],[Valor logrado]]&gt;=Tabla16[[#This Row],[Meta]],Tabla16[[#This Row],[Valor logrado]]&gt;0,Tabla16[[#This Row],[Meta]]&gt;0),"Sí","No")</f>
        <v>No</v>
      </c>
    </row>
    <row r="24" spans="1:10" x14ac:dyDescent="0.25">
      <c r="A24" s="1" t="s">
        <v>45</v>
      </c>
      <c r="B24" s="1" t="s">
        <v>56</v>
      </c>
      <c r="C24" s="1" t="s">
        <v>57</v>
      </c>
      <c r="D24">
        <v>20016</v>
      </c>
      <c r="E24" s="2" t="s">
        <v>13</v>
      </c>
      <c r="F24" s="4">
        <v>1</v>
      </c>
      <c r="J24" s="3" t="str">
        <f>IF(AND(Tabla16[[#This Row],[Valor logrado]]&gt;=Tabla16[[#This Row],[Meta]],Tabla16[[#This Row],[Valor logrado]]&gt;0,Tabla16[[#This Row],[Meta]]&gt;0),"Sí","No")</f>
        <v>No</v>
      </c>
    </row>
    <row r="25" spans="1:10" x14ac:dyDescent="0.25">
      <c r="A25" s="1" t="s">
        <v>45</v>
      </c>
      <c r="B25" s="1" t="s">
        <v>58</v>
      </c>
      <c r="C25" s="1" t="s">
        <v>59</v>
      </c>
      <c r="D25">
        <v>20019</v>
      </c>
      <c r="E25" s="2" t="s">
        <v>13</v>
      </c>
      <c r="F25" s="4">
        <v>1</v>
      </c>
      <c r="J25" s="3" t="str">
        <f>IF(AND(Tabla16[[#This Row],[Valor logrado]]&gt;=Tabla16[[#This Row],[Meta]],Tabla16[[#This Row],[Valor logrado]]&gt;0,Tabla16[[#This Row],[Meta]]&gt;0),"Sí","No")</f>
        <v>No</v>
      </c>
    </row>
    <row r="26" spans="1:10" x14ac:dyDescent="0.25">
      <c r="A26" s="1" t="s">
        <v>45</v>
      </c>
      <c r="B26" s="1" t="s">
        <v>60</v>
      </c>
      <c r="C26" s="1" t="s">
        <v>61</v>
      </c>
      <c r="D26">
        <v>20007</v>
      </c>
      <c r="E26" s="2" t="s">
        <v>13</v>
      </c>
      <c r="F26" s="4">
        <v>1</v>
      </c>
      <c r="J26" s="3" t="str">
        <f>IF(AND(Tabla16[[#This Row],[Valor logrado]]&gt;=Tabla16[[#This Row],[Meta]],Tabla16[[#This Row],[Valor logrado]]&gt;0,Tabla16[[#This Row],[Meta]]&gt;0),"Sí","No")</f>
        <v>No</v>
      </c>
    </row>
    <row r="27" spans="1:10" x14ac:dyDescent="0.25">
      <c r="A27" s="1" t="s">
        <v>45</v>
      </c>
      <c r="B27" s="1" t="s">
        <v>62</v>
      </c>
      <c r="C27" s="1" t="s">
        <v>63</v>
      </c>
      <c r="D27">
        <v>20010</v>
      </c>
      <c r="E27" s="2" t="s">
        <v>13</v>
      </c>
      <c r="F27" s="4">
        <v>1</v>
      </c>
      <c r="J27" s="3" t="str">
        <f>IF(AND(Tabla16[[#This Row],[Valor logrado]]&gt;=Tabla16[[#This Row],[Meta]],Tabla16[[#This Row],[Valor logrado]]&gt;0,Tabla16[[#This Row],[Meta]]&gt;0),"Sí","No")</f>
        <v>No</v>
      </c>
    </row>
    <row r="28" spans="1:10" x14ac:dyDescent="0.25">
      <c r="A28" s="1" t="s">
        <v>45</v>
      </c>
      <c r="B28" s="1" t="s">
        <v>64</v>
      </c>
      <c r="C28" s="1" t="s">
        <v>65</v>
      </c>
      <c r="D28">
        <v>20015</v>
      </c>
      <c r="E28" s="2" t="s">
        <v>13</v>
      </c>
      <c r="F28" s="4">
        <v>1</v>
      </c>
      <c r="J28" s="3" t="str">
        <f>IF(AND(Tabla16[[#This Row],[Valor logrado]]&gt;=Tabla16[[#This Row],[Meta]],Tabla16[[#This Row],[Valor logrado]]&gt;0,Tabla16[[#This Row],[Meta]]&gt;0),"Sí","No")</f>
        <v>No</v>
      </c>
    </row>
    <row r="29" spans="1:10" x14ac:dyDescent="0.25">
      <c r="A29" s="1" t="s">
        <v>45</v>
      </c>
      <c r="B29" s="1" t="s">
        <v>66</v>
      </c>
      <c r="C29" s="1" t="s">
        <v>67</v>
      </c>
      <c r="D29">
        <v>20008</v>
      </c>
      <c r="E29" s="2" t="s">
        <v>13</v>
      </c>
      <c r="F29" s="4">
        <v>1</v>
      </c>
      <c r="J29" s="3" t="str">
        <f>IF(AND(Tabla16[[#This Row],[Valor logrado]]&gt;=Tabla16[[#This Row],[Meta]],Tabla16[[#This Row],[Valor logrado]]&gt;0,Tabla16[[#This Row],[Meta]]&gt;0),"Sí","No")</f>
        <v>No</v>
      </c>
    </row>
    <row r="30" spans="1:10" x14ac:dyDescent="0.25">
      <c r="A30" s="1" t="s">
        <v>45</v>
      </c>
      <c r="B30" s="1" t="s">
        <v>68</v>
      </c>
      <c r="C30" s="1" t="s">
        <v>69</v>
      </c>
      <c r="D30">
        <v>20001</v>
      </c>
      <c r="E30" s="2" t="s">
        <v>13</v>
      </c>
      <c r="F30" s="4">
        <v>1</v>
      </c>
      <c r="J30" s="3" t="str">
        <f>IF(AND(Tabla16[[#This Row],[Valor logrado]]&gt;=Tabla16[[#This Row],[Meta]],Tabla16[[#This Row],[Valor logrado]]&gt;0,Tabla16[[#This Row],[Meta]]&gt;0),"Sí","No")</f>
        <v>No</v>
      </c>
    </row>
    <row r="31" spans="1:10" x14ac:dyDescent="0.25">
      <c r="A31" s="1" t="s">
        <v>45</v>
      </c>
      <c r="B31" s="1" t="s">
        <v>70</v>
      </c>
      <c r="C31" s="1" t="s">
        <v>71</v>
      </c>
      <c r="D31">
        <v>20003</v>
      </c>
      <c r="E31" s="2" t="s">
        <v>13</v>
      </c>
      <c r="F31" s="4">
        <v>1</v>
      </c>
      <c r="J31" s="3" t="str">
        <f>IF(AND(Tabla16[[#This Row],[Valor logrado]]&gt;=Tabla16[[#This Row],[Meta]],Tabla16[[#This Row],[Valor logrado]]&gt;0,Tabla16[[#This Row],[Meta]]&gt;0),"Sí","No")</f>
        <v>No</v>
      </c>
    </row>
    <row r="32" spans="1:10" x14ac:dyDescent="0.25">
      <c r="A32" s="1" t="s">
        <v>45</v>
      </c>
      <c r="B32" s="1" t="s">
        <v>72</v>
      </c>
      <c r="C32" s="1" t="s">
        <v>73</v>
      </c>
      <c r="D32">
        <v>20005</v>
      </c>
      <c r="E32" s="2" t="s">
        <v>13</v>
      </c>
      <c r="F32" s="4">
        <v>1</v>
      </c>
      <c r="J32" s="3" t="str">
        <f>IF(AND(Tabla16[[#This Row],[Valor logrado]]&gt;=Tabla16[[#This Row],[Meta]],Tabla16[[#This Row],[Valor logrado]]&gt;0,Tabla16[[#This Row],[Meta]]&gt;0),"Sí","No")</f>
        <v>No</v>
      </c>
    </row>
    <row r="33" spans="1:10" x14ac:dyDescent="0.25">
      <c r="A33" s="1" t="s">
        <v>45</v>
      </c>
      <c r="B33" s="1" t="s">
        <v>74</v>
      </c>
      <c r="C33" s="1" t="s">
        <v>75</v>
      </c>
      <c r="D33">
        <v>20004</v>
      </c>
      <c r="E33" s="2" t="s">
        <v>13</v>
      </c>
      <c r="F33" s="4">
        <v>1</v>
      </c>
      <c r="J33" s="3" t="str">
        <f>IF(AND(Tabla16[[#This Row],[Valor logrado]]&gt;=Tabla16[[#This Row],[Meta]],Tabla16[[#This Row],[Valor logrado]]&gt;0,Tabla16[[#This Row],[Meta]]&gt;0),"Sí","No")</f>
        <v>No</v>
      </c>
    </row>
    <row r="34" spans="1:10" x14ac:dyDescent="0.25">
      <c r="A34" s="1" t="s">
        <v>45</v>
      </c>
      <c r="B34" s="1" t="s">
        <v>76</v>
      </c>
      <c r="C34" s="1" t="s">
        <v>77</v>
      </c>
      <c r="D34">
        <v>20006</v>
      </c>
      <c r="E34" s="2" t="s">
        <v>13</v>
      </c>
      <c r="F34" s="4">
        <v>1</v>
      </c>
      <c r="J34" s="3" t="str">
        <f>IF(AND(Tabla16[[#This Row],[Valor logrado]]&gt;=Tabla16[[#This Row],[Meta]],Tabla16[[#This Row],[Valor logrado]]&gt;0,Tabla16[[#This Row],[Meta]]&gt;0),"Sí","No")</f>
        <v>No</v>
      </c>
    </row>
    <row r="35" spans="1:10" x14ac:dyDescent="0.25">
      <c r="A35" s="1" t="s">
        <v>45</v>
      </c>
      <c r="B35" s="1" t="s">
        <v>78</v>
      </c>
      <c r="C35" s="1" t="s">
        <v>79</v>
      </c>
      <c r="D35">
        <v>20013</v>
      </c>
      <c r="E35" s="2" t="s">
        <v>13</v>
      </c>
      <c r="F35" s="4">
        <v>1</v>
      </c>
      <c r="J35" s="3" t="str">
        <f>IF(AND(Tabla16[[#This Row],[Valor logrado]]&gt;=Tabla16[[#This Row],[Meta]],Tabla16[[#This Row],[Valor logrado]]&gt;0,Tabla16[[#This Row],[Meta]]&gt;0),"Sí","No")</f>
        <v>No</v>
      </c>
    </row>
    <row r="36" spans="1:10" x14ac:dyDescent="0.25">
      <c r="A36" s="1" t="s">
        <v>45</v>
      </c>
      <c r="B36" s="1" t="s">
        <v>80</v>
      </c>
      <c r="C36" s="1" t="s">
        <v>81</v>
      </c>
      <c r="D36">
        <v>20014</v>
      </c>
      <c r="E36" s="2" t="s">
        <v>13</v>
      </c>
      <c r="F36" s="4">
        <v>1</v>
      </c>
      <c r="J36" s="3" t="str">
        <f>IF(AND(Tabla16[[#This Row],[Valor logrado]]&gt;=Tabla16[[#This Row],[Meta]],Tabla16[[#This Row],[Valor logrado]]&gt;0,Tabla16[[#This Row],[Meta]]&gt;0),"Sí","No")</f>
        <v>No</v>
      </c>
    </row>
    <row r="37" spans="1:10" x14ac:dyDescent="0.25">
      <c r="A37" s="1" t="s">
        <v>45</v>
      </c>
      <c r="B37" s="1" t="s">
        <v>82</v>
      </c>
      <c r="C37" s="1" t="s">
        <v>83</v>
      </c>
      <c r="D37">
        <v>20017</v>
      </c>
      <c r="E37" s="2" t="s">
        <v>13</v>
      </c>
      <c r="F37" s="4">
        <v>1</v>
      </c>
      <c r="J37" s="3" t="str">
        <f>IF(AND(Tabla16[[#This Row],[Valor logrado]]&gt;=Tabla16[[#This Row],[Meta]],Tabla16[[#This Row],[Valor logrado]]&gt;0,Tabla16[[#This Row],[Meta]]&gt;0),"Sí","No")</f>
        <v>No</v>
      </c>
    </row>
    <row r="38" spans="1:10" x14ac:dyDescent="0.25">
      <c r="A38" s="1" t="s">
        <v>45</v>
      </c>
      <c r="B38" s="1" t="s">
        <v>84</v>
      </c>
      <c r="C38" s="1" t="s">
        <v>85</v>
      </c>
      <c r="D38">
        <v>20020</v>
      </c>
      <c r="E38" s="2" t="s">
        <v>13</v>
      </c>
      <c r="F38" s="4">
        <v>1</v>
      </c>
      <c r="J38" s="3" t="str">
        <f>IF(AND(Tabla16[[#This Row],[Valor logrado]]&gt;=Tabla16[[#This Row],[Meta]],Tabla16[[#This Row],[Valor logrado]]&gt;0,Tabla16[[#This Row],[Meta]]&gt;0),"Sí","No")</f>
        <v>No</v>
      </c>
    </row>
    <row r="39" spans="1:10" x14ac:dyDescent="0.25">
      <c r="A39" s="1" t="s">
        <v>45</v>
      </c>
      <c r="B39" s="1" t="s">
        <v>86</v>
      </c>
      <c r="C39" s="1" t="s">
        <v>87</v>
      </c>
      <c r="D39">
        <v>20009</v>
      </c>
      <c r="E39" s="2" t="s">
        <v>13</v>
      </c>
      <c r="F39" s="4">
        <v>1</v>
      </c>
      <c r="J39" s="3" t="str">
        <f>IF(AND(Tabla16[[#This Row],[Valor logrado]]&gt;=Tabla16[[#This Row],[Meta]],Tabla16[[#This Row],[Valor logrado]]&gt;0,Tabla16[[#This Row],[Meta]]&gt;0),"Sí","No")</f>
        <v>No</v>
      </c>
    </row>
    <row r="40" spans="1:10" x14ac:dyDescent="0.25">
      <c r="A40" s="1" t="s">
        <v>88</v>
      </c>
      <c r="B40" s="1" t="s">
        <v>89</v>
      </c>
      <c r="C40" s="1" t="s">
        <v>90</v>
      </c>
      <c r="D40">
        <v>30000</v>
      </c>
      <c r="E40" s="2" t="s">
        <v>91</v>
      </c>
      <c r="F40" s="4">
        <v>1</v>
      </c>
      <c r="J40" s="3" t="str">
        <f>IF(AND(Tabla16[[#This Row],[Valor logrado]]&gt;=Tabla16[[#This Row],[Meta]],Tabla16[[#This Row],[Valor logrado]]&gt;0,Tabla16[[#This Row],[Meta]]&gt;0),"Sí","No")</f>
        <v>No</v>
      </c>
    </row>
    <row r="41" spans="1:10" x14ac:dyDescent="0.25">
      <c r="A41" s="1" t="s">
        <v>88</v>
      </c>
      <c r="B41" s="1" t="s">
        <v>92</v>
      </c>
      <c r="C41" s="1" t="s">
        <v>93</v>
      </c>
      <c r="D41">
        <v>30002</v>
      </c>
      <c r="E41" s="2" t="s">
        <v>13</v>
      </c>
      <c r="F41" s="4">
        <v>1</v>
      </c>
      <c r="J41" s="3" t="str">
        <f>IF(AND(Tabla16[[#This Row],[Valor logrado]]&gt;=Tabla16[[#This Row],[Meta]],Tabla16[[#This Row],[Valor logrado]]&gt;0,Tabla16[[#This Row],[Meta]]&gt;0),"Sí","No")</f>
        <v>No</v>
      </c>
    </row>
    <row r="42" spans="1:10" x14ac:dyDescent="0.25">
      <c r="A42" s="1" t="s">
        <v>88</v>
      </c>
      <c r="B42" s="1" t="s">
        <v>94</v>
      </c>
      <c r="C42" s="1" t="s">
        <v>95</v>
      </c>
      <c r="D42">
        <v>30005</v>
      </c>
      <c r="E42" s="2" t="s">
        <v>13</v>
      </c>
      <c r="F42" s="4">
        <v>1</v>
      </c>
      <c r="J42" s="3" t="str">
        <f>IF(AND(Tabla16[[#This Row],[Valor logrado]]&gt;=Tabla16[[#This Row],[Meta]],Tabla16[[#This Row],[Valor logrado]]&gt;0,Tabla16[[#This Row],[Meta]]&gt;0),"Sí","No")</f>
        <v>No</v>
      </c>
    </row>
    <row r="43" spans="1:10" x14ac:dyDescent="0.25">
      <c r="A43" s="1" t="s">
        <v>88</v>
      </c>
      <c r="B43" s="1" t="s">
        <v>96</v>
      </c>
      <c r="C43" s="1" t="s">
        <v>97</v>
      </c>
      <c r="D43">
        <v>30006</v>
      </c>
      <c r="E43" s="2" t="s">
        <v>13</v>
      </c>
      <c r="F43" s="4">
        <v>1</v>
      </c>
      <c r="J43" s="3" t="str">
        <f>IF(AND(Tabla16[[#This Row],[Valor logrado]]&gt;=Tabla16[[#This Row],[Meta]],Tabla16[[#This Row],[Valor logrado]]&gt;0,Tabla16[[#This Row],[Meta]]&gt;0),"Sí","No")</f>
        <v>No</v>
      </c>
    </row>
    <row r="44" spans="1:10" x14ac:dyDescent="0.25">
      <c r="A44" s="1" t="s">
        <v>88</v>
      </c>
      <c r="B44" s="1" t="s">
        <v>98</v>
      </c>
      <c r="C44" s="1" t="s">
        <v>99</v>
      </c>
      <c r="D44">
        <v>30007</v>
      </c>
      <c r="E44" s="2" t="s">
        <v>13</v>
      </c>
      <c r="F44" s="4">
        <v>1</v>
      </c>
      <c r="J44" s="3" t="str">
        <f>IF(AND(Tabla16[[#This Row],[Valor logrado]]&gt;=Tabla16[[#This Row],[Meta]],Tabla16[[#This Row],[Valor logrado]]&gt;0,Tabla16[[#This Row],[Meta]]&gt;0),"Sí","No")</f>
        <v>No</v>
      </c>
    </row>
    <row r="45" spans="1:10" x14ac:dyDescent="0.25">
      <c r="A45" s="1" t="s">
        <v>88</v>
      </c>
      <c r="B45" s="1" t="s">
        <v>100</v>
      </c>
      <c r="C45" s="1" t="s">
        <v>101</v>
      </c>
      <c r="D45">
        <v>30008</v>
      </c>
      <c r="E45" s="2" t="s">
        <v>13</v>
      </c>
      <c r="F45" s="4">
        <v>1</v>
      </c>
      <c r="J45" s="3" t="str">
        <f>IF(AND(Tabla16[[#This Row],[Valor logrado]]&gt;=Tabla16[[#This Row],[Meta]],Tabla16[[#This Row],[Valor logrado]]&gt;0,Tabla16[[#This Row],[Meta]]&gt;0),"Sí","No")</f>
        <v>No</v>
      </c>
    </row>
    <row r="46" spans="1:10" x14ac:dyDescent="0.25">
      <c r="A46" s="1" t="s">
        <v>88</v>
      </c>
      <c r="B46" s="1" t="s">
        <v>102</v>
      </c>
      <c r="C46" s="1" t="s">
        <v>103</v>
      </c>
      <c r="D46">
        <v>30004</v>
      </c>
      <c r="E46" s="2" t="s">
        <v>13</v>
      </c>
      <c r="F46" s="4">
        <v>1</v>
      </c>
      <c r="J46" s="3" t="str">
        <f>IF(AND(Tabla16[[#This Row],[Valor logrado]]&gt;=Tabla16[[#This Row],[Meta]],Tabla16[[#This Row],[Valor logrado]]&gt;0,Tabla16[[#This Row],[Meta]]&gt;0),"Sí","No")</f>
        <v>No</v>
      </c>
    </row>
    <row r="47" spans="1:10" x14ac:dyDescent="0.25">
      <c r="A47" s="1" t="s">
        <v>88</v>
      </c>
      <c r="B47" s="1" t="s">
        <v>104</v>
      </c>
      <c r="C47" s="1" t="s">
        <v>105</v>
      </c>
      <c r="D47">
        <v>30001</v>
      </c>
      <c r="E47" s="2" t="s">
        <v>13</v>
      </c>
      <c r="F47" s="4">
        <v>1</v>
      </c>
      <c r="J47" s="3" t="str">
        <f>IF(AND(Tabla16[[#This Row],[Valor logrado]]&gt;=Tabla16[[#This Row],[Meta]],Tabla16[[#This Row],[Valor logrado]]&gt;0,Tabla16[[#This Row],[Meta]]&gt;0),"Sí","No")</f>
        <v>No</v>
      </c>
    </row>
    <row r="48" spans="1:10" x14ac:dyDescent="0.25">
      <c r="A48" s="1" t="s">
        <v>88</v>
      </c>
      <c r="B48" s="1" t="s">
        <v>106</v>
      </c>
      <c r="C48" s="1" t="s">
        <v>107</v>
      </c>
      <c r="D48">
        <v>30003</v>
      </c>
      <c r="E48" s="2" t="s">
        <v>13</v>
      </c>
      <c r="F48" s="4">
        <v>1</v>
      </c>
      <c r="J48" s="3" t="str">
        <f>IF(AND(Tabla16[[#This Row],[Valor logrado]]&gt;=Tabla16[[#This Row],[Meta]],Tabla16[[#This Row],[Valor logrado]]&gt;0,Tabla16[[#This Row],[Meta]]&gt;0),"Sí","No")</f>
        <v>No</v>
      </c>
    </row>
    <row r="49" spans="1:10" x14ac:dyDescent="0.25">
      <c r="A49" s="1" t="s">
        <v>108</v>
      </c>
      <c r="B49" s="1" t="s">
        <v>109</v>
      </c>
      <c r="C49" s="1" t="s">
        <v>110</v>
      </c>
      <c r="D49">
        <v>40000</v>
      </c>
      <c r="E49" s="2" t="s">
        <v>91</v>
      </c>
      <c r="F49" s="4">
        <v>1</v>
      </c>
      <c r="J49" s="3" t="str">
        <f>IF(AND(Tabla16[[#This Row],[Valor logrado]]&gt;=Tabla16[[#This Row],[Meta]],Tabla16[[#This Row],[Valor logrado]]&gt;0,Tabla16[[#This Row],[Meta]]&gt;0),"Sí","No")</f>
        <v>No</v>
      </c>
    </row>
    <row r="50" spans="1:10" x14ac:dyDescent="0.25">
      <c r="A50" s="1" t="s">
        <v>108</v>
      </c>
      <c r="B50" s="1" t="s">
        <v>111</v>
      </c>
      <c r="C50" s="1" t="s">
        <v>112</v>
      </c>
      <c r="D50">
        <v>40001</v>
      </c>
      <c r="E50" s="2" t="s">
        <v>13</v>
      </c>
      <c r="F50" s="4">
        <v>1</v>
      </c>
      <c r="J50" s="3" t="str">
        <f>IF(AND(Tabla16[[#This Row],[Valor logrado]]&gt;=Tabla16[[#This Row],[Meta]],Tabla16[[#This Row],[Valor logrado]]&gt;0,Tabla16[[#This Row],[Meta]]&gt;0),"Sí","No")</f>
        <v>No</v>
      </c>
    </row>
    <row r="51" spans="1:10" x14ac:dyDescent="0.25">
      <c r="A51" s="1" t="s">
        <v>108</v>
      </c>
      <c r="B51" s="1" t="s">
        <v>113</v>
      </c>
      <c r="C51" s="1" t="s">
        <v>114</v>
      </c>
      <c r="D51">
        <v>40002</v>
      </c>
      <c r="E51" s="2" t="s">
        <v>13</v>
      </c>
      <c r="F51" s="4">
        <v>1</v>
      </c>
      <c r="J51" s="3" t="str">
        <f>IF(AND(Tabla16[[#This Row],[Valor logrado]]&gt;=Tabla16[[#This Row],[Meta]],Tabla16[[#This Row],[Valor logrado]]&gt;0,Tabla16[[#This Row],[Meta]]&gt;0),"Sí","No")</f>
        <v>No</v>
      </c>
    </row>
    <row r="52" spans="1:10" x14ac:dyDescent="0.25">
      <c r="A52" s="1" t="s">
        <v>108</v>
      </c>
      <c r="B52" s="1" t="s">
        <v>115</v>
      </c>
      <c r="C52" s="1" t="s">
        <v>116</v>
      </c>
      <c r="D52">
        <v>40003</v>
      </c>
      <c r="E52" s="2" t="s">
        <v>13</v>
      </c>
      <c r="F52" s="4">
        <v>1</v>
      </c>
      <c r="J52" s="3" t="str">
        <f>IF(AND(Tabla16[[#This Row],[Valor logrado]]&gt;=Tabla16[[#This Row],[Meta]],Tabla16[[#This Row],[Valor logrado]]&gt;0,Tabla16[[#This Row],[Meta]]&gt;0),"Sí","No")</f>
        <v>No</v>
      </c>
    </row>
    <row r="53" spans="1:10" x14ac:dyDescent="0.25">
      <c r="A53" s="1" t="s">
        <v>108</v>
      </c>
      <c r="B53" s="1" t="s">
        <v>117</v>
      </c>
      <c r="C53" s="1" t="s">
        <v>118</v>
      </c>
      <c r="D53">
        <v>40004</v>
      </c>
      <c r="E53" s="2" t="s">
        <v>13</v>
      </c>
      <c r="F53" s="4">
        <v>1</v>
      </c>
      <c r="J53" s="3" t="str">
        <f>IF(AND(Tabla16[[#This Row],[Valor logrado]]&gt;=Tabla16[[#This Row],[Meta]],Tabla16[[#This Row],[Valor logrado]]&gt;0,Tabla16[[#This Row],[Meta]]&gt;0),"Sí","No")</f>
        <v>No</v>
      </c>
    </row>
    <row r="54" spans="1:10" x14ac:dyDescent="0.25">
      <c r="A54" s="1" t="s">
        <v>108</v>
      </c>
      <c r="B54" s="1" t="s">
        <v>119</v>
      </c>
      <c r="C54" s="1" t="s">
        <v>120</v>
      </c>
      <c r="D54">
        <v>40005</v>
      </c>
      <c r="E54" s="2" t="s">
        <v>13</v>
      </c>
      <c r="F54" s="4">
        <v>1</v>
      </c>
      <c r="J54" s="3" t="str">
        <f>IF(AND(Tabla16[[#This Row],[Valor logrado]]&gt;=Tabla16[[#This Row],[Meta]],Tabla16[[#This Row],[Valor logrado]]&gt;0,Tabla16[[#This Row],[Meta]]&gt;0),"Sí","No")</f>
        <v>No</v>
      </c>
    </row>
    <row r="55" spans="1:10" x14ac:dyDescent="0.25">
      <c r="A55" s="1" t="s">
        <v>108</v>
      </c>
      <c r="B55" s="1" t="s">
        <v>121</v>
      </c>
      <c r="C55" s="1" t="s">
        <v>122</v>
      </c>
      <c r="D55">
        <v>40007</v>
      </c>
      <c r="E55" s="2" t="s">
        <v>13</v>
      </c>
      <c r="F55" s="4">
        <v>1</v>
      </c>
      <c r="J55" s="3" t="str">
        <f>IF(AND(Tabla16[[#This Row],[Valor logrado]]&gt;=Tabla16[[#This Row],[Meta]],Tabla16[[#This Row],[Valor logrado]]&gt;0,Tabla16[[#This Row],[Meta]]&gt;0),"Sí","No")</f>
        <v>No</v>
      </c>
    </row>
    <row r="56" spans="1:10" x14ac:dyDescent="0.25">
      <c r="A56" s="1" t="s">
        <v>108</v>
      </c>
      <c r="B56" s="1" t="s">
        <v>123</v>
      </c>
      <c r="C56" s="1" t="s">
        <v>124</v>
      </c>
      <c r="D56">
        <v>40008</v>
      </c>
      <c r="E56" s="2" t="s">
        <v>13</v>
      </c>
      <c r="F56" s="4">
        <v>1</v>
      </c>
      <c r="J56" s="3" t="str">
        <f>IF(AND(Tabla16[[#This Row],[Valor logrado]]&gt;=Tabla16[[#This Row],[Meta]],Tabla16[[#This Row],[Valor logrado]]&gt;0,Tabla16[[#This Row],[Meta]]&gt;0),"Sí","No")</f>
        <v>No</v>
      </c>
    </row>
    <row r="57" spans="1:10" x14ac:dyDescent="0.25">
      <c r="A57" s="1" t="s">
        <v>108</v>
      </c>
      <c r="B57" s="1" t="s">
        <v>125</v>
      </c>
      <c r="C57" s="1" t="s">
        <v>126</v>
      </c>
      <c r="D57">
        <v>40009</v>
      </c>
      <c r="E57" s="2" t="s">
        <v>13</v>
      </c>
      <c r="F57" s="4">
        <v>1</v>
      </c>
      <c r="J57" s="3" t="str">
        <f>IF(AND(Tabla16[[#This Row],[Valor logrado]]&gt;=Tabla16[[#This Row],[Meta]],Tabla16[[#This Row],[Valor logrado]]&gt;0,Tabla16[[#This Row],[Meta]]&gt;0),"Sí","No")</f>
        <v>No</v>
      </c>
    </row>
    <row r="58" spans="1:10" x14ac:dyDescent="0.25">
      <c r="A58" s="1" t="s">
        <v>108</v>
      </c>
      <c r="B58" s="1" t="s">
        <v>127</v>
      </c>
      <c r="C58" s="1" t="s">
        <v>128</v>
      </c>
      <c r="D58">
        <v>40006</v>
      </c>
      <c r="E58" s="2" t="s">
        <v>13</v>
      </c>
      <c r="F58" s="4">
        <v>1</v>
      </c>
      <c r="J58" s="3" t="str">
        <f>IF(AND(Tabla16[[#This Row],[Valor logrado]]&gt;=Tabla16[[#This Row],[Meta]],Tabla16[[#This Row],[Valor logrado]]&gt;0,Tabla16[[#This Row],[Meta]]&gt;0),"Sí","No")</f>
        <v>No</v>
      </c>
    </row>
    <row r="59" spans="1:10" x14ac:dyDescent="0.25">
      <c r="A59" s="1" t="s">
        <v>108</v>
      </c>
      <c r="B59" s="1" t="s">
        <v>129</v>
      </c>
      <c r="C59" s="1" t="s">
        <v>130</v>
      </c>
      <c r="D59">
        <v>40010</v>
      </c>
      <c r="E59" s="2" t="s">
        <v>13</v>
      </c>
      <c r="F59" s="4">
        <v>1</v>
      </c>
      <c r="J59" s="3" t="str">
        <f>IF(AND(Tabla16[[#This Row],[Valor logrado]]&gt;=Tabla16[[#This Row],[Meta]],Tabla16[[#This Row],[Valor logrado]]&gt;0,Tabla16[[#This Row],[Meta]]&gt;0),"Sí","No")</f>
        <v>No</v>
      </c>
    </row>
    <row r="60" spans="1:10" x14ac:dyDescent="0.25">
      <c r="A60" s="1" t="s">
        <v>131</v>
      </c>
      <c r="B60" s="1" t="s">
        <v>132</v>
      </c>
      <c r="C60" s="1" t="s">
        <v>133</v>
      </c>
      <c r="D60">
        <v>50000</v>
      </c>
      <c r="E60" s="2" t="s">
        <v>16</v>
      </c>
      <c r="F60" s="4">
        <v>1</v>
      </c>
      <c r="J60" s="3" t="str">
        <f>IF(AND(Tabla16[[#This Row],[Valor logrado]]&gt;=Tabla16[[#This Row],[Meta]],Tabla16[[#This Row],[Valor logrado]]&gt;0,Tabla16[[#This Row],[Meta]]&gt;0),"Sí","No")</f>
        <v>No</v>
      </c>
    </row>
    <row r="61" spans="1:10" x14ac:dyDescent="0.25">
      <c r="A61" s="1" t="s">
        <v>131</v>
      </c>
      <c r="B61" s="1" t="s">
        <v>134</v>
      </c>
      <c r="C61" s="1" t="s">
        <v>135</v>
      </c>
      <c r="D61">
        <v>50002</v>
      </c>
      <c r="E61" s="2" t="s">
        <v>13</v>
      </c>
      <c r="F61" s="4">
        <v>1</v>
      </c>
      <c r="J61" s="3" t="str">
        <f>IF(AND(Tabla16[[#This Row],[Valor logrado]]&gt;=Tabla16[[#This Row],[Meta]],Tabla16[[#This Row],[Valor logrado]]&gt;0,Tabla16[[#This Row],[Meta]]&gt;0),"Sí","No")</f>
        <v>No</v>
      </c>
    </row>
    <row r="62" spans="1:10" x14ac:dyDescent="0.25">
      <c r="A62" s="1" t="s">
        <v>131</v>
      </c>
      <c r="B62" s="1" t="s">
        <v>136</v>
      </c>
      <c r="C62" s="1" t="s">
        <v>137</v>
      </c>
      <c r="D62">
        <v>50006</v>
      </c>
      <c r="E62" s="2" t="s">
        <v>13</v>
      </c>
      <c r="F62" s="4">
        <v>1</v>
      </c>
      <c r="J62" s="3" t="str">
        <f>IF(AND(Tabla16[[#This Row],[Valor logrado]]&gt;=Tabla16[[#This Row],[Meta]],Tabla16[[#This Row],[Valor logrado]]&gt;0,Tabla16[[#This Row],[Meta]]&gt;0),"Sí","No")</f>
        <v>No</v>
      </c>
    </row>
    <row r="63" spans="1:10" x14ac:dyDescent="0.25">
      <c r="A63" s="1" t="s">
        <v>131</v>
      </c>
      <c r="B63" s="1" t="s">
        <v>138</v>
      </c>
      <c r="C63" s="1" t="s">
        <v>139</v>
      </c>
      <c r="D63">
        <v>50007</v>
      </c>
      <c r="E63" s="2" t="s">
        <v>13</v>
      </c>
      <c r="F63" s="4">
        <v>1</v>
      </c>
      <c r="J63" s="3" t="str">
        <f>IF(AND(Tabla16[[#This Row],[Valor logrado]]&gt;=Tabla16[[#This Row],[Meta]],Tabla16[[#This Row],[Valor logrado]]&gt;0,Tabla16[[#This Row],[Meta]]&gt;0),"Sí","No")</f>
        <v>No</v>
      </c>
    </row>
    <row r="64" spans="1:10" x14ac:dyDescent="0.25">
      <c r="A64" s="1" t="s">
        <v>131</v>
      </c>
      <c r="B64" s="1" t="s">
        <v>140</v>
      </c>
      <c r="C64" s="1" t="s">
        <v>141</v>
      </c>
      <c r="D64">
        <v>50008</v>
      </c>
      <c r="E64" s="2" t="s">
        <v>13</v>
      </c>
      <c r="F64" s="4">
        <v>1</v>
      </c>
      <c r="J64" s="3" t="str">
        <f>IF(AND(Tabla16[[#This Row],[Valor logrado]]&gt;=Tabla16[[#This Row],[Meta]],Tabla16[[#This Row],[Valor logrado]]&gt;0,Tabla16[[#This Row],[Meta]]&gt;0),"Sí","No")</f>
        <v>No</v>
      </c>
    </row>
    <row r="65" spans="1:10" x14ac:dyDescent="0.25">
      <c r="A65" s="1" t="s">
        <v>131</v>
      </c>
      <c r="B65" s="1" t="s">
        <v>142</v>
      </c>
      <c r="C65" s="1" t="s">
        <v>143</v>
      </c>
      <c r="D65">
        <v>50004</v>
      </c>
      <c r="E65" s="2" t="s">
        <v>13</v>
      </c>
      <c r="F65" s="4">
        <v>1</v>
      </c>
      <c r="J65" s="3" t="str">
        <f>IF(AND(Tabla16[[#This Row],[Valor logrado]]&gt;=Tabla16[[#This Row],[Meta]],Tabla16[[#This Row],[Valor logrado]]&gt;0,Tabla16[[#This Row],[Meta]]&gt;0),"Sí","No")</f>
        <v>No</v>
      </c>
    </row>
    <row r="66" spans="1:10" x14ac:dyDescent="0.25">
      <c r="A66" s="1" t="s">
        <v>131</v>
      </c>
      <c r="B66" s="1" t="s">
        <v>144</v>
      </c>
      <c r="C66" s="1" t="s">
        <v>145</v>
      </c>
      <c r="D66">
        <v>50005</v>
      </c>
      <c r="E66" s="2" t="s">
        <v>13</v>
      </c>
      <c r="F66" s="4">
        <v>1</v>
      </c>
      <c r="J66" s="3" t="str">
        <f>IF(AND(Tabla16[[#This Row],[Valor logrado]]&gt;=Tabla16[[#This Row],[Meta]],Tabla16[[#This Row],[Valor logrado]]&gt;0,Tabla16[[#This Row],[Meta]]&gt;0),"Sí","No")</f>
        <v>No</v>
      </c>
    </row>
    <row r="67" spans="1:10" x14ac:dyDescent="0.25">
      <c r="A67" s="1" t="s">
        <v>131</v>
      </c>
      <c r="B67" s="1" t="s">
        <v>146</v>
      </c>
      <c r="C67" s="1" t="s">
        <v>147</v>
      </c>
      <c r="D67">
        <v>50001</v>
      </c>
      <c r="E67" s="2" t="s">
        <v>13</v>
      </c>
      <c r="F67" s="4">
        <v>1</v>
      </c>
      <c r="J67" s="3" t="str">
        <f>IF(AND(Tabla16[[#This Row],[Valor logrado]]&gt;=Tabla16[[#This Row],[Meta]],Tabla16[[#This Row],[Valor logrado]]&gt;0,Tabla16[[#This Row],[Meta]]&gt;0),"Sí","No")</f>
        <v>No</v>
      </c>
    </row>
    <row r="68" spans="1:10" x14ac:dyDescent="0.25">
      <c r="A68" s="1" t="s">
        <v>131</v>
      </c>
      <c r="B68" s="1" t="s">
        <v>148</v>
      </c>
      <c r="C68" s="1" t="s">
        <v>149</v>
      </c>
      <c r="D68">
        <v>50009</v>
      </c>
      <c r="E68" s="2" t="s">
        <v>13</v>
      </c>
      <c r="F68" s="4">
        <v>1</v>
      </c>
      <c r="J68" s="3" t="str">
        <f>IF(AND(Tabla16[[#This Row],[Valor logrado]]&gt;=Tabla16[[#This Row],[Meta]],Tabla16[[#This Row],[Valor logrado]]&gt;0,Tabla16[[#This Row],[Meta]]&gt;0),"Sí","No")</f>
        <v>No</v>
      </c>
    </row>
    <row r="69" spans="1:10" x14ac:dyDescent="0.25">
      <c r="A69" s="1" t="s">
        <v>131</v>
      </c>
      <c r="B69" s="1" t="s">
        <v>150</v>
      </c>
      <c r="C69" s="1" t="s">
        <v>151</v>
      </c>
      <c r="D69">
        <v>50010</v>
      </c>
      <c r="E69" s="2" t="s">
        <v>13</v>
      </c>
      <c r="F69" s="4">
        <v>1</v>
      </c>
      <c r="J69" s="3" t="str">
        <f>IF(AND(Tabla16[[#This Row],[Valor logrado]]&gt;=Tabla16[[#This Row],[Meta]],Tabla16[[#This Row],[Valor logrado]]&gt;0,Tabla16[[#This Row],[Meta]]&gt;0),"Sí","No")</f>
        <v>No</v>
      </c>
    </row>
    <row r="70" spans="1:10" x14ac:dyDescent="0.25">
      <c r="A70" s="1" t="s">
        <v>131</v>
      </c>
      <c r="B70" s="1" t="s">
        <v>152</v>
      </c>
      <c r="C70" s="1" t="s">
        <v>153</v>
      </c>
      <c r="D70">
        <v>50011</v>
      </c>
      <c r="E70" s="2" t="s">
        <v>13</v>
      </c>
      <c r="F70" s="4">
        <v>1</v>
      </c>
      <c r="J70" s="3" t="str">
        <f>IF(AND(Tabla16[[#This Row],[Valor logrado]]&gt;=Tabla16[[#This Row],[Meta]],Tabla16[[#This Row],[Valor logrado]]&gt;0,Tabla16[[#This Row],[Meta]]&gt;0),"Sí","No")</f>
        <v>No</v>
      </c>
    </row>
    <row r="71" spans="1:10" x14ac:dyDescent="0.25">
      <c r="A71" s="1" t="s">
        <v>131</v>
      </c>
      <c r="B71" s="1" t="s">
        <v>154</v>
      </c>
      <c r="C71" s="1" t="s">
        <v>155</v>
      </c>
      <c r="D71">
        <v>50003</v>
      </c>
      <c r="E71" s="2" t="s">
        <v>13</v>
      </c>
      <c r="F71" s="4">
        <v>1</v>
      </c>
      <c r="J71" s="3" t="str">
        <f>IF(AND(Tabla16[[#This Row],[Valor logrado]]&gt;=Tabla16[[#This Row],[Meta]],Tabla16[[#This Row],[Valor logrado]]&gt;0,Tabla16[[#This Row],[Meta]]&gt;0),"Sí","No")</f>
        <v>No</v>
      </c>
    </row>
    <row r="72" spans="1:10" x14ac:dyDescent="0.25">
      <c r="A72" s="1" t="s">
        <v>156</v>
      </c>
      <c r="B72" s="1" t="s">
        <v>157</v>
      </c>
      <c r="C72" s="1" t="s">
        <v>158</v>
      </c>
      <c r="D72">
        <v>60000</v>
      </c>
      <c r="E72" s="2" t="s">
        <v>16</v>
      </c>
      <c r="F72" s="4">
        <v>1</v>
      </c>
      <c r="J72" s="3" t="str">
        <f>IF(AND(Tabla16[[#This Row],[Valor logrado]]&gt;=Tabla16[[#This Row],[Meta]],Tabla16[[#This Row],[Valor logrado]]&gt;0,Tabla16[[#This Row],[Meta]]&gt;0),"Sí","No")</f>
        <v>No</v>
      </c>
    </row>
    <row r="73" spans="1:10" x14ac:dyDescent="0.25">
      <c r="A73" s="1" t="s">
        <v>156</v>
      </c>
      <c r="B73" s="1" t="s">
        <v>159</v>
      </c>
      <c r="C73" s="1" t="s">
        <v>160</v>
      </c>
      <c r="D73">
        <v>60004</v>
      </c>
      <c r="E73" s="2" t="s">
        <v>13</v>
      </c>
      <c r="F73" s="4">
        <v>1</v>
      </c>
      <c r="J73" s="3" t="str">
        <f>IF(AND(Tabla16[[#This Row],[Valor logrado]]&gt;=Tabla16[[#This Row],[Meta]],Tabla16[[#This Row],[Valor logrado]]&gt;0,Tabla16[[#This Row],[Meta]]&gt;0),"Sí","No")</f>
        <v>No</v>
      </c>
    </row>
    <row r="74" spans="1:10" x14ac:dyDescent="0.25">
      <c r="A74" s="1" t="s">
        <v>156</v>
      </c>
      <c r="B74" s="1" t="s">
        <v>161</v>
      </c>
      <c r="C74" s="1" t="s">
        <v>162</v>
      </c>
      <c r="D74">
        <v>60006</v>
      </c>
      <c r="E74" s="2" t="s">
        <v>13</v>
      </c>
      <c r="F74" s="4">
        <v>1</v>
      </c>
      <c r="J74" s="3" t="str">
        <f>IF(AND(Tabla16[[#This Row],[Valor logrado]]&gt;=Tabla16[[#This Row],[Meta]],Tabla16[[#This Row],[Valor logrado]]&gt;0,Tabla16[[#This Row],[Meta]]&gt;0),"Sí","No")</f>
        <v>No</v>
      </c>
    </row>
    <row r="75" spans="1:10" x14ac:dyDescent="0.25">
      <c r="A75" s="1" t="s">
        <v>156</v>
      </c>
      <c r="B75" s="1" t="s">
        <v>163</v>
      </c>
      <c r="C75" s="1" t="s">
        <v>164</v>
      </c>
      <c r="D75">
        <v>60008</v>
      </c>
      <c r="E75" s="2" t="s">
        <v>13</v>
      </c>
      <c r="F75" s="4">
        <v>1</v>
      </c>
      <c r="J75" s="3" t="str">
        <f>IF(AND(Tabla16[[#This Row],[Valor logrado]]&gt;=Tabla16[[#This Row],[Meta]],Tabla16[[#This Row],[Valor logrado]]&gt;0,Tabla16[[#This Row],[Meta]]&gt;0),"Sí","No")</f>
        <v>No</v>
      </c>
    </row>
    <row r="76" spans="1:10" x14ac:dyDescent="0.25">
      <c r="A76" s="1" t="s">
        <v>156</v>
      </c>
      <c r="B76" s="1" t="s">
        <v>165</v>
      </c>
      <c r="C76" s="1" t="s">
        <v>166</v>
      </c>
      <c r="D76">
        <v>60009</v>
      </c>
      <c r="E76" s="2" t="s">
        <v>13</v>
      </c>
      <c r="F76" s="4">
        <v>1</v>
      </c>
      <c r="J76" s="3" t="str">
        <f>IF(AND(Tabla16[[#This Row],[Valor logrado]]&gt;=Tabla16[[#This Row],[Meta]],Tabla16[[#This Row],[Valor logrado]]&gt;0,Tabla16[[#This Row],[Meta]]&gt;0),"Sí","No")</f>
        <v>No</v>
      </c>
    </row>
    <row r="77" spans="1:10" x14ac:dyDescent="0.25">
      <c r="A77" s="1" t="s">
        <v>156</v>
      </c>
      <c r="B77" s="1" t="s">
        <v>167</v>
      </c>
      <c r="C77" s="1" t="s">
        <v>168</v>
      </c>
      <c r="D77">
        <v>60013</v>
      </c>
      <c r="E77" s="2" t="s">
        <v>13</v>
      </c>
      <c r="F77" s="4">
        <v>1</v>
      </c>
      <c r="J77" s="3" t="str">
        <f>IF(AND(Tabla16[[#This Row],[Valor logrado]]&gt;=Tabla16[[#This Row],[Meta]],Tabla16[[#This Row],[Valor logrado]]&gt;0,Tabla16[[#This Row],[Meta]]&gt;0),"Sí","No")</f>
        <v>No</v>
      </c>
    </row>
    <row r="78" spans="1:10" x14ac:dyDescent="0.25">
      <c r="A78" s="1" t="s">
        <v>156</v>
      </c>
      <c r="B78" s="1" t="s">
        <v>169</v>
      </c>
      <c r="C78" s="1" t="s">
        <v>170</v>
      </c>
      <c r="D78">
        <v>60002</v>
      </c>
      <c r="E78" s="2" t="s">
        <v>13</v>
      </c>
      <c r="F78" s="4">
        <v>1</v>
      </c>
      <c r="J78" s="3" t="str">
        <f>IF(AND(Tabla16[[#This Row],[Valor logrado]]&gt;=Tabla16[[#This Row],[Meta]],Tabla16[[#This Row],[Valor logrado]]&gt;0,Tabla16[[#This Row],[Meta]]&gt;0),"Sí","No")</f>
        <v>No</v>
      </c>
    </row>
    <row r="79" spans="1:10" x14ac:dyDescent="0.25">
      <c r="A79" s="1" t="s">
        <v>156</v>
      </c>
      <c r="B79" s="1" t="s">
        <v>171</v>
      </c>
      <c r="C79" s="1" t="s">
        <v>172</v>
      </c>
      <c r="D79">
        <v>60007</v>
      </c>
      <c r="E79" s="2" t="s">
        <v>13</v>
      </c>
      <c r="F79" s="4">
        <v>1</v>
      </c>
      <c r="J79" s="3" t="str">
        <f>IF(AND(Tabla16[[#This Row],[Valor logrado]]&gt;=Tabla16[[#This Row],[Meta]],Tabla16[[#This Row],[Valor logrado]]&gt;0,Tabla16[[#This Row],[Meta]]&gt;0),"Sí","No")</f>
        <v>No</v>
      </c>
    </row>
    <row r="80" spans="1:10" x14ac:dyDescent="0.25">
      <c r="A80" s="1" t="s">
        <v>156</v>
      </c>
      <c r="B80" s="1" t="s">
        <v>173</v>
      </c>
      <c r="C80" s="1" t="s">
        <v>174</v>
      </c>
      <c r="D80">
        <v>60003</v>
      </c>
      <c r="E80" s="2" t="s">
        <v>13</v>
      </c>
      <c r="F80" s="4">
        <v>1</v>
      </c>
      <c r="J80" s="3" t="str">
        <f>IF(AND(Tabla16[[#This Row],[Valor logrado]]&gt;=Tabla16[[#This Row],[Meta]],Tabla16[[#This Row],[Valor logrado]]&gt;0,Tabla16[[#This Row],[Meta]]&gt;0),"Sí","No")</f>
        <v>No</v>
      </c>
    </row>
    <row r="81" spans="1:10" x14ac:dyDescent="0.25">
      <c r="A81" s="1" t="s">
        <v>156</v>
      </c>
      <c r="B81" s="1" t="s">
        <v>175</v>
      </c>
      <c r="C81" s="1" t="s">
        <v>176</v>
      </c>
      <c r="D81">
        <v>60001</v>
      </c>
      <c r="E81" s="2" t="s">
        <v>13</v>
      </c>
      <c r="F81" s="4">
        <v>1</v>
      </c>
      <c r="J81" s="3" t="str">
        <f>IF(AND(Tabla16[[#This Row],[Valor logrado]]&gt;=Tabla16[[#This Row],[Meta]],Tabla16[[#This Row],[Valor logrado]]&gt;0,Tabla16[[#This Row],[Meta]]&gt;0),"Sí","No")</f>
        <v>No</v>
      </c>
    </row>
    <row r="82" spans="1:10" x14ac:dyDescent="0.25">
      <c r="A82" s="1" t="s">
        <v>156</v>
      </c>
      <c r="B82" s="1" t="s">
        <v>177</v>
      </c>
      <c r="C82" s="1" t="s">
        <v>178</v>
      </c>
      <c r="D82">
        <v>60010</v>
      </c>
      <c r="E82" s="2" t="s">
        <v>13</v>
      </c>
      <c r="F82" s="4">
        <v>1</v>
      </c>
      <c r="J82" s="3" t="str">
        <f>IF(AND(Tabla16[[#This Row],[Valor logrado]]&gt;=Tabla16[[#This Row],[Meta]],Tabla16[[#This Row],[Valor logrado]]&gt;0,Tabla16[[#This Row],[Meta]]&gt;0),"Sí","No")</f>
        <v>No</v>
      </c>
    </row>
    <row r="83" spans="1:10" x14ac:dyDescent="0.25">
      <c r="A83" s="1" t="s">
        <v>156</v>
      </c>
      <c r="B83" s="1" t="s">
        <v>179</v>
      </c>
      <c r="C83" s="1" t="s">
        <v>180</v>
      </c>
      <c r="D83">
        <v>60005</v>
      </c>
      <c r="E83" s="2" t="s">
        <v>13</v>
      </c>
      <c r="F83" s="4">
        <v>1</v>
      </c>
      <c r="J83" s="3" t="str">
        <f>IF(AND(Tabla16[[#This Row],[Valor logrado]]&gt;=Tabla16[[#This Row],[Meta]],Tabla16[[#This Row],[Valor logrado]]&gt;0,Tabla16[[#This Row],[Meta]]&gt;0),"Sí","No")</f>
        <v>No</v>
      </c>
    </row>
    <row r="84" spans="1:10" x14ac:dyDescent="0.25">
      <c r="A84" s="1" t="s">
        <v>156</v>
      </c>
      <c r="B84" s="1" t="s">
        <v>181</v>
      </c>
      <c r="C84" s="1" t="s">
        <v>182</v>
      </c>
      <c r="D84">
        <v>60011</v>
      </c>
      <c r="E84" s="2" t="s">
        <v>13</v>
      </c>
      <c r="F84" s="4">
        <v>1</v>
      </c>
      <c r="J84" s="3" t="str">
        <f>IF(AND(Tabla16[[#This Row],[Valor logrado]]&gt;=Tabla16[[#This Row],[Meta]],Tabla16[[#This Row],[Valor logrado]]&gt;0,Tabla16[[#This Row],[Meta]]&gt;0),"Sí","No")</f>
        <v>No</v>
      </c>
    </row>
    <row r="85" spans="1:10" x14ac:dyDescent="0.25">
      <c r="A85" s="1" t="s">
        <v>156</v>
      </c>
      <c r="B85" s="1" t="s">
        <v>183</v>
      </c>
      <c r="C85" s="1" t="s">
        <v>184</v>
      </c>
      <c r="D85">
        <v>60012</v>
      </c>
      <c r="E85" s="2" t="s">
        <v>13</v>
      </c>
      <c r="F85" s="4">
        <v>1</v>
      </c>
      <c r="J85" s="3" t="str">
        <f>IF(AND(Tabla16[[#This Row],[Valor logrado]]&gt;=Tabla16[[#This Row],[Meta]],Tabla16[[#This Row],[Valor logrado]]&gt;0,Tabla16[[#This Row],[Meta]]&gt;0),"Sí","No")</f>
        <v>No</v>
      </c>
    </row>
    <row r="86" spans="1:10" x14ac:dyDescent="0.25">
      <c r="A86" s="1" t="s">
        <v>185</v>
      </c>
      <c r="B86" s="1" t="s">
        <v>186</v>
      </c>
      <c r="C86" s="1" t="s">
        <v>187</v>
      </c>
      <c r="D86">
        <v>80000</v>
      </c>
      <c r="E86" s="2" t="s">
        <v>16</v>
      </c>
      <c r="F86" s="4">
        <v>1</v>
      </c>
      <c r="J86" s="3" t="str">
        <f>IF(AND(Tabla16[[#This Row],[Valor logrado]]&gt;=Tabla16[[#This Row],[Meta]],Tabla16[[#This Row],[Valor logrado]]&gt;0,Tabla16[[#This Row],[Meta]]&gt;0),"Sí","No")</f>
        <v>No</v>
      </c>
    </row>
    <row r="87" spans="1:10" x14ac:dyDescent="0.25">
      <c r="A87" s="1" t="s">
        <v>185</v>
      </c>
      <c r="B87" s="1" t="s">
        <v>188</v>
      </c>
      <c r="C87" s="1" t="s">
        <v>189</v>
      </c>
      <c r="D87">
        <v>80006</v>
      </c>
      <c r="E87" s="2" t="s">
        <v>13</v>
      </c>
      <c r="F87" s="4">
        <v>1</v>
      </c>
      <c r="J87" s="3" t="str">
        <f>IF(AND(Tabla16[[#This Row],[Valor logrado]]&gt;=Tabla16[[#This Row],[Meta]],Tabla16[[#This Row],[Valor logrado]]&gt;0,Tabla16[[#This Row],[Meta]]&gt;0),"Sí","No")</f>
        <v>No</v>
      </c>
    </row>
    <row r="88" spans="1:10" x14ac:dyDescent="0.25">
      <c r="A88" s="1" t="s">
        <v>185</v>
      </c>
      <c r="B88" s="1" t="s">
        <v>190</v>
      </c>
      <c r="C88" s="1" t="s">
        <v>191</v>
      </c>
      <c r="D88">
        <v>80012</v>
      </c>
      <c r="E88" s="2" t="s">
        <v>13</v>
      </c>
      <c r="F88" s="4">
        <v>1</v>
      </c>
      <c r="J88" s="3" t="str">
        <f>IF(AND(Tabla16[[#This Row],[Valor logrado]]&gt;=Tabla16[[#This Row],[Meta]],Tabla16[[#This Row],[Valor logrado]]&gt;0,Tabla16[[#This Row],[Meta]]&gt;0),"Sí","No")</f>
        <v>No</v>
      </c>
    </row>
    <row r="89" spans="1:10" x14ac:dyDescent="0.25">
      <c r="A89" s="1" t="s">
        <v>185</v>
      </c>
      <c r="B89" s="1" t="s">
        <v>192</v>
      </c>
      <c r="C89" s="1" t="s">
        <v>193</v>
      </c>
      <c r="D89">
        <v>80009</v>
      </c>
      <c r="E89" s="2" t="s">
        <v>13</v>
      </c>
      <c r="F89" s="4">
        <v>1</v>
      </c>
      <c r="J89" s="3" t="str">
        <f>IF(AND(Tabla16[[#This Row],[Valor logrado]]&gt;=Tabla16[[#This Row],[Meta]],Tabla16[[#This Row],[Valor logrado]]&gt;0,Tabla16[[#This Row],[Meta]]&gt;0),"Sí","No")</f>
        <v>No</v>
      </c>
    </row>
    <row r="90" spans="1:10" x14ac:dyDescent="0.25">
      <c r="A90" s="1" t="s">
        <v>185</v>
      </c>
      <c r="B90" s="1" t="s">
        <v>194</v>
      </c>
      <c r="C90" s="1" t="s">
        <v>195</v>
      </c>
      <c r="D90">
        <v>80007</v>
      </c>
      <c r="E90" s="2" t="s">
        <v>13</v>
      </c>
      <c r="F90" s="4">
        <v>1</v>
      </c>
      <c r="J90" s="3" t="str">
        <f>IF(AND(Tabla16[[#This Row],[Valor logrado]]&gt;=Tabla16[[#This Row],[Meta]],Tabla16[[#This Row],[Valor logrado]]&gt;0,Tabla16[[#This Row],[Meta]]&gt;0),"Sí","No")</f>
        <v>No</v>
      </c>
    </row>
    <row r="91" spans="1:10" x14ac:dyDescent="0.25">
      <c r="A91" s="1" t="s">
        <v>185</v>
      </c>
      <c r="B91" s="1" t="s">
        <v>196</v>
      </c>
      <c r="C91" s="1" t="s">
        <v>197</v>
      </c>
      <c r="D91">
        <v>80010</v>
      </c>
      <c r="E91" s="2" t="s">
        <v>13</v>
      </c>
      <c r="F91" s="4">
        <v>1</v>
      </c>
      <c r="J91" s="3" t="str">
        <f>IF(AND(Tabla16[[#This Row],[Valor logrado]]&gt;=Tabla16[[#This Row],[Meta]],Tabla16[[#This Row],[Valor logrado]]&gt;0,Tabla16[[#This Row],[Meta]]&gt;0),"Sí","No")</f>
        <v>No</v>
      </c>
    </row>
    <row r="92" spans="1:10" x14ac:dyDescent="0.25">
      <c r="A92" s="1" t="s">
        <v>185</v>
      </c>
      <c r="B92" s="1" t="s">
        <v>198</v>
      </c>
      <c r="C92" s="1" t="s">
        <v>199</v>
      </c>
      <c r="D92">
        <v>80013</v>
      </c>
      <c r="E92" s="2" t="s">
        <v>13</v>
      </c>
      <c r="F92" s="4">
        <v>1</v>
      </c>
      <c r="J92" s="3" t="str">
        <f>IF(AND(Tabla16[[#This Row],[Valor logrado]]&gt;=Tabla16[[#This Row],[Meta]],Tabla16[[#This Row],[Valor logrado]]&gt;0,Tabla16[[#This Row],[Meta]]&gt;0),"Sí","No")</f>
        <v>No</v>
      </c>
    </row>
    <row r="93" spans="1:10" x14ac:dyDescent="0.25">
      <c r="A93" s="1" t="s">
        <v>185</v>
      </c>
      <c r="B93" s="1" t="s">
        <v>200</v>
      </c>
      <c r="C93" s="1" t="s">
        <v>201</v>
      </c>
      <c r="D93">
        <v>80011</v>
      </c>
      <c r="E93" s="2" t="s">
        <v>13</v>
      </c>
      <c r="F93" s="4">
        <v>1</v>
      </c>
      <c r="J93" s="3" t="str">
        <f>IF(AND(Tabla16[[#This Row],[Valor logrado]]&gt;=Tabla16[[#This Row],[Meta]],Tabla16[[#This Row],[Valor logrado]]&gt;0,Tabla16[[#This Row],[Meta]]&gt;0),"Sí","No")</f>
        <v>No</v>
      </c>
    </row>
    <row r="94" spans="1:10" x14ac:dyDescent="0.25">
      <c r="A94" s="1" t="s">
        <v>185</v>
      </c>
      <c r="B94" s="1" t="s">
        <v>202</v>
      </c>
      <c r="C94" s="1" t="s">
        <v>203</v>
      </c>
      <c r="D94">
        <v>80008</v>
      </c>
      <c r="E94" s="2" t="s">
        <v>13</v>
      </c>
      <c r="F94" s="4">
        <v>1</v>
      </c>
      <c r="J94" s="3" t="str">
        <f>IF(AND(Tabla16[[#This Row],[Valor logrado]]&gt;=Tabla16[[#This Row],[Meta]],Tabla16[[#This Row],[Valor logrado]]&gt;0,Tabla16[[#This Row],[Meta]]&gt;0),"Sí","No")</f>
        <v>No</v>
      </c>
    </row>
    <row r="95" spans="1:10" x14ac:dyDescent="0.25">
      <c r="A95" s="1" t="s">
        <v>185</v>
      </c>
      <c r="B95" s="1" t="s">
        <v>204</v>
      </c>
      <c r="C95" s="1" t="s">
        <v>205</v>
      </c>
      <c r="D95">
        <v>80004</v>
      </c>
      <c r="E95" s="2" t="s">
        <v>13</v>
      </c>
      <c r="F95" s="4">
        <v>1</v>
      </c>
      <c r="J95" s="3" t="str">
        <f>IF(AND(Tabla16[[#This Row],[Valor logrado]]&gt;=Tabla16[[#This Row],[Meta]],Tabla16[[#This Row],[Valor logrado]]&gt;0,Tabla16[[#This Row],[Meta]]&gt;0),"Sí","No")</f>
        <v>No</v>
      </c>
    </row>
    <row r="96" spans="1:10" x14ac:dyDescent="0.25">
      <c r="A96" s="1" t="s">
        <v>185</v>
      </c>
      <c r="B96" s="1" t="s">
        <v>206</v>
      </c>
      <c r="C96" s="1" t="s">
        <v>207</v>
      </c>
      <c r="D96">
        <v>80001</v>
      </c>
      <c r="E96" s="2" t="s">
        <v>13</v>
      </c>
      <c r="F96" s="4">
        <v>1</v>
      </c>
      <c r="J96" s="3" t="str">
        <f>IF(AND(Tabla16[[#This Row],[Valor logrado]]&gt;=Tabla16[[#This Row],[Meta]],Tabla16[[#This Row],[Valor logrado]]&gt;0,Tabla16[[#This Row],[Meta]]&gt;0),"Sí","No")</f>
        <v>No</v>
      </c>
    </row>
    <row r="97" spans="1:10" x14ac:dyDescent="0.25">
      <c r="A97" s="1" t="s">
        <v>185</v>
      </c>
      <c r="B97" s="1" t="s">
        <v>208</v>
      </c>
      <c r="C97" s="1" t="s">
        <v>209</v>
      </c>
      <c r="D97">
        <v>80005</v>
      </c>
      <c r="E97" s="2" t="s">
        <v>13</v>
      </c>
      <c r="F97" s="4">
        <v>1</v>
      </c>
      <c r="J97" s="3" t="str">
        <f>IF(AND(Tabla16[[#This Row],[Valor logrado]]&gt;=Tabla16[[#This Row],[Meta]],Tabla16[[#This Row],[Valor logrado]]&gt;0,Tabla16[[#This Row],[Meta]]&gt;0),"Sí","No")</f>
        <v>No</v>
      </c>
    </row>
    <row r="98" spans="1:10" x14ac:dyDescent="0.25">
      <c r="A98" s="1" t="s">
        <v>185</v>
      </c>
      <c r="B98" s="1" t="s">
        <v>210</v>
      </c>
      <c r="C98" s="1" t="s">
        <v>211</v>
      </c>
      <c r="D98">
        <v>80002</v>
      </c>
      <c r="E98" s="2" t="s">
        <v>13</v>
      </c>
      <c r="F98" s="4">
        <v>1</v>
      </c>
      <c r="J98" s="3" t="str">
        <f>IF(AND(Tabla16[[#This Row],[Valor logrado]]&gt;=Tabla16[[#This Row],[Meta]],Tabla16[[#This Row],[Valor logrado]]&gt;0,Tabla16[[#This Row],[Meta]]&gt;0),"Sí","No")</f>
        <v>No</v>
      </c>
    </row>
    <row r="99" spans="1:10" x14ac:dyDescent="0.25">
      <c r="A99" s="1" t="s">
        <v>185</v>
      </c>
      <c r="B99" s="1" t="s">
        <v>212</v>
      </c>
      <c r="C99" s="1" t="s">
        <v>213</v>
      </c>
      <c r="D99">
        <v>80003</v>
      </c>
      <c r="E99" s="2" t="s">
        <v>13</v>
      </c>
      <c r="F99" s="4">
        <v>1</v>
      </c>
      <c r="J99" s="3" t="str">
        <f>IF(AND(Tabla16[[#This Row],[Valor logrado]]&gt;=Tabla16[[#This Row],[Meta]],Tabla16[[#This Row],[Valor logrado]]&gt;0,Tabla16[[#This Row],[Meta]]&gt;0),"Sí","No")</f>
        <v>No</v>
      </c>
    </row>
    <row r="100" spans="1:10" ht="25.5" x14ac:dyDescent="0.25">
      <c r="A100" s="1" t="s">
        <v>185</v>
      </c>
      <c r="B100" s="1" t="s">
        <v>214</v>
      </c>
      <c r="C100" s="1" t="s">
        <v>215</v>
      </c>
      <c r="D100">
        <v>80014</v>
      </c>
      <c r="E100" s="2" t="s">
        <v>13</v>
      </c>
      <c r="F100" s="4">
        <v>1</v>
      </c>
      <c r="J100" s="3" t="str">
        <f>IF(AND(Tabla16[[#This Row],[Valor logrado]]&gt;=Tabla16[[#This Row],[Meta]],Tabla16[[#This Row],[Valor logrado]]&gt;0,Tabla16[[#This Row],[Meta]]&gt;0),"Sí","No")</f>
        <v>No</v>
      </c>
    </row>
    <row r="101" spans="1:10" x14ac:dyDescent="0.25">
      <c r="A101" s="1" t="s">
        <v>216</v>
      </c>
      <c r="B101" s="1" t="s">
        <v>217</v>
      </c>
      <c r="C101" s="1" t="s">
        <v>218</v>
      </c>
      <c r="D101">
        <v>90000</v>
      </c>
      <c r="E101" s="2" t="s">
        <v>16</v>
      </c>
      <c r="F101" s="4">
        <v>1</v>
      </c>
      <c r="J101" s="3" t="str">
        <f>IF(AND(Tabla16[[#This Row],[Valor logrado]]&gt;=Tabla16[[#This Row],[Meta]],Tabla16[[#This Row],[Valor logrado]]&gt;0,Tabla16[[#This Row],[Meta]]&gt;0),"Sí","No")</f>
        <v>No</v>
      </c>
    </row>
    <row r="102" spans="1:10" x14ac:dyDescent="0.25">
      <c r="A102" s="1" t="s">
        <v>216</v>
      </c>
      <c r="B102" s="1" t="s">
        <v>219</v>
      </c>
      <c r="C102" s="1" t="s">
        <v>220</v>
      </c>
      <c r="D102">
        <v>90003</v>
      </c>
      <c r="E102" s="2" t="s">
        <v>13</v>
      </c>
      <c r="F102" s="4">
        <v>1</v>
      </c>
      <c r="J102" s="3" t="str">
        <f>IF(AND(Tabla16[[#This Row],[Valor logrado]]&gt;=Tabla16[[#This Row],[Meta]],Tabla16[[#This Row],[Valor logrado]]&gt;0,Tabla16[[#This Row],[Meta]]&gt;0),"Sí","No")</f>
        <v>No</v>
      </c>
    </row>
    <row r="103" spans="1:10" x14ac:dyDescent="0.25">
      <c r="A103" s="1" t="s">
        <v>216</v>
      </c>
      <c r="B103" s="1" t="s">
        <v>221</v>
      </c>
      <c r="C103" s="1" t="s">
        <v>222</v>
      </c>
      <c r="D103">
        <v>90009</v>
      </c>
      <c r="E103" s="2" t="s">
        <v>13</v>
      </c>
      <c r="F103" s="4">
        <v>1</v>
      </c>
      <c r="J103" s="3" t="str">
        <f>IF(AND(Tabla16[[#This Row],[Valor logrado]]&gt;=Tabla16[[#This Row],[Meta]],Tabla16[[#This Row],[Valor logrado]]&gt;0,Tabla16[[#This Row],[Meta]]&gt;0),"Sí","No")</f>
        <v>No</v>
      </c>
    </row>
    <row r="104" spans="1:10" x14ac:dyDescent="0.25">
      <c r="A104" s="1" t="s">
        <v>216</v>
      </c>
      <c r="B104" s="1" t="s">
        <v>223</v>
      </c>
      <c r="C104" s="1" t="s">
        <v>224</v>
      </c>
      <c r="D104">
        <v>90002</v>
      </c>
      <c r="E104" s="2" t="s">
        <v>13</v>
      </c>
      <c r="F104" s="4">
        <v>1</v>
      </c>
      <c r="J104" s="3" t="str">
        <f>IF(AND(Tabla16[[#This Row],[Valor logrado]]&gt;=Tabla16[[#This Row],[Meta]],Tabla16[[#This Row],[Valor logrado]]&gt;0,Tabla16[[#This Row],[Meta]]&gt;0),"Sí","No")</f>
        <v>No</v>
      </c>
    </row>
    <row r="105" spans="1:10" x14ac:dyDescent="0.25">
      <c r="A105" s="1" t="s">
        <v>216</v>
      </c>
      <c r="B105" s="1" t="s">
        <v>225</v>
      </c>
      <c r="C105" s="1" t="s">
        <v>226</v>
      </c>
      <c r="D105">
        <v>90001</v>
      </c>
      <c r="E105" s="2" t="s">
        <v>13</v>
      </c>
      <c r="F105" s="4">
        <v>1</v>
      </c>
      <c r="J105" s="3" t="str">
        <f>IF(AND(Tabla16[[#This Row],[Valor logrado]]&gt;=Tabla16[[#This Row],[Meta]],Tabla16[[#This Row],[Valor logrado]]&gt;0,Tabla16[[#This Row],[Meta]]&gt;0),"Sí","No")</f>
        <v>No</v>
      </c>
    </row>
    <row r="106" spans="1:10" x14ac:dyDescent="0.25">
      <c r="A106" s="1" t="s">
        <v>216</v>
      </c>
      <c r="B106" s="1" t="s">
        <v>227</v>
      </c>
      <c r="C106" s="1" t="s">
        <v>228</v>
      </c>
      <c r="D106">
        <v>90006</v>
      </c>
      <c r="E106" s="2" t="s">
        <v>13</v>
      </c>
      <c r="F106" s="4">
        <v>1</v>
      </c>
      <c r="J106" s="3" t="str">
        <f>IF(AND(Tabla16[[#This Row],[Valor logrado]]&gt;=Tabla16[[#This Row],[Meta]],Tabla16[[#This Row],[Valor logrado]]&gt;0,Tabla16[[#This Row],[Meta]]&gt;0),"Sí","No")</f>
        <v>No</v>
      </c>
    </row>
    <row r="107" spans="1:10" x14ac:dyDescent="0.25">
      <c r="A107" s="1" t="s">
        <v>216</v>
      </c>
      <c r="B107" s="1" t="s">
        <v>229</v>
      </c>
      <c r="C107" s="1" t="s">
        <v>230</v>
      </c>
      <c r="D107">
        <v>90007</v>
      </c>
      <c r="E107" s="2" t="s">
        <v>13</v>
      </c>
      <c r="F107" s="4">
        <v>1</v>
      </c>
      <c r="J107" s="3" t="str">
        <f>IF(AND(Tabla16[[#This Row],[Valor logrado]]&gt;=Tabla16[[#This Row],[Meta]],Tabla16[[#This Row],[Valor logrado]]&gt;0,Tabla16[[#This Row],[Meta]]&gt;0),"Sí","No")</f>
        <v>No</v>
      </c>
    </row>
    <row r="108" spans="1:10" x14ac:dyDescent="0.25">
      <c r="A108" s="1" t="s">
        <v>216</v>
      </c>
      <c r="B108" s="1" t="s">
        <v>231</v>
      </c>
      <c r="C108" s="1" t="s">
        <v>232</v>
      </c>
      <c r="D108">
        <v>90004</v>
      </c>
      <c r="E108" s="2" t="s">
        <v>13</v>
      </c>
      <c r="F108" s="4">
        <v>1</v>
      </c>
      <c r="J108" s="3" t="str">
        <f>IF(AND(Tabla16[[#This Row],[Valor logrado]]&gt;=Tabla16[[#This Row],[Meta]],Tabla16[[#This Row],[Valor logrado]]&gt;0,Tabla16[[#This Row],[Meta]]&gt;0),"Sí","No")</f>
        <v>No</v>
      </c>
    </row>
    <row r="109" spans="1:10" x14ac:dyDescent="0.25">
      <c r="A109" s="1" t="s">
        <v>216</v>
      </c>
      <c r="B109" s="1" t="s">
        <v>233</v>
      </c>
      <c r="C109" s="1" t="s">
        <v>234</v>
      </c>
      <c r="D109">
        <v>90005</v>
      </c>
      <c r="E109" s="2" t="s">
        <v>13</v>
      </c>
      <c r="F109" s="4">
        <v>1</v>
      </c>
      <c r="J109" s="3" t="str">
        <f>IF(AND(Tabla16[[#This Row],[Valor logrado]]&gt;=Tabla16[[#This Row],[Meta]],Tabla16[[#This Row],[Valor logrado]]&gt;0,Tabla16[[#This Row],[Meta]]&gt;0),"Sí","No")</f>
        <v>No</v>
      </c>
    </row>
    <row r="110" spans="1:10" x14ac:dyDescent="0.25">
      <c r="A110" s="1" t="s">
        <v>235</v>
      </c>
      <c r="B110" s="1" t="s">
        <v>236</v>
      </c>
      <c r="C110" s="1" t="s">
        <v>237</v>
      </c>
      <c r="D110">
        <v>100000</v>
      </c>
      <c r="E110" s="2" t="s">
        <v>16</v>
      </c>
      <c r="F110" s="4">
        <v>1</v>
      </c>
      <c r="J110" s="3" t="str">
        <f>IF(AND(Tabla16[[#This Row],[Valor logrado]]&gt;=Tabla16[[#This Row],[Meta]],Tabla16[[#This Row],[Valor logrado]]&gt;0,Tabla16[[#This Row],[Meta]]&gt;0),"Sí","No")</f>
        <v>No</v>
      </c>
    </row>
    <row r="111" spans="1:10" x14ac:dyDescent="0.25">
      <c r="A111" s="1" t="s">
        <v>235</v>
      </c>
      <c r="B111" s="1" t="s">
        <v>238</v>
      </c>
      <c r="C111" s="1" t="s">
        <v>239</v>
      </c>
      <c r="D111">
        <v>100009</v>
      </c>
      <c r="E111" s="2" t="s">
        <v>13</v>
      </c>
      <c r="F111" s="4">
        <v>1</v>
      </c>
      <c r="J111" s="3" t="str">
        <f>IF(AND(Tabla16[[#This Row],[Valor logrado]]&gt;=Tabla16[[#This Row],[Meta]],Tabla16[[#This Row],[Valor logrado]]&gt;0,Tabla16[[#This Row],[Meta]]&gt;0),"Sí","No")</f>
        <v>No</v>
      </c>
    </row>
    <row r="112" spans="1:10" x14ac:dyDescent="0.25">
      <c r="A112" s="1" t="s">
        <v>235</v>
      </c>
      <c r="B112" s="1" t="s">
        <v>240</v>
      </c>
      <c r="C112" s="1" t="s">
        <v>241</v>
      </c>
      <c r="D112">
        <v>100008</v>
      </c>
      <c r="E112" s="2" t="s">
        <v>13</v>
      </c>
      <c r="F112" s="4">
        <v>1</v>
      </c>
      <c r="J112" s="3" t="str">
        <f>IF(AND(Tabla16[[#This Row],[Valor logrado]]&gt;=Tabla16[[#This Row],[Meta]],Tabla16[[#This Row],[Valor logrado]]&gt;0,Tabla16[[#This Row],[Meta]]&gt;0),"Sí","No")</f>
        <v>No</v>
      </c>
    </row>
    <row r="113" spans="1:10" x14ac:dyDescent="0.25">
      <c r="A113" s="1" t="s">
        <v>235</v>
      </c>
      <c r="B113" s="1" t="s">
        <v>242</v>
      </c>
      <c r="C113" s="1" t="s">
        <v>243</v>
      </c>
      <c r="D113">
        <v>100003</v>
      </c>
      <c r="E113" s="2" t="s">
        <v>13</v>
      </c>
      <c r="F113" s="4">
        <v>1</v>
      </c>
      <c r="J113" s="3" t="str">
        <f>IF(AND(Tabla16[[#This Row],[Valor logrado]]&gt;=Tabla16[[#This Row],[Meta]],Tabla16[[#This Row],[Valor logrado]]&gt;0,Tabla16[[#This Row],[Meta]]&gt;0),"Sí","No")</f>
        <v>No</v>
      </c>
    </row>
    <row r="114" spans="1:10" x14ac:dyDescent="0.25">
      <c r="A114" s="1" t="s">
        <v>235</v>
      </c>
      <c r="B114" s="1" t="s">
        <v>244</v>
      </c>
      <c r="C114" s="1" t="s">
        <v>245</v>
      </c>
      <c r="D114">
        <v>100010</v>
      </c>
      <c r="E114" s="2" t="s">
        <v>13</v>
      </c>
      <c r="F114" s="4">
        <v>1</v>
      </c>
      <c r="J114" s="3" t="str">
        <f>IF(AND(Tabla16[[#This Row],[Valor logrado]]&gt;=Tabla16[[#This Row],[Meta]],Tabla16[[#This Row],[Valor logrado]]&gt;0,Tabla16[[#This Row],[Meta]]&gt;0),"Sí","No")</f>
        <v>No</v>
      </c>
    </row>
    <row r="115" spans="1:10" x14ac:dyDescent="0.25">
      <c r="A115" s="1" t="s">
        <v>235</v>
      </c>
      <c r="B115" s="1" t="s">
        <v>246</v>
      </c>
      <c r="C115" s="1" t="s">
        <v>247</v>
      </c>
      <c r="D115">
        <v>100007</v>
      </c>
      <c r="E115" s="2" t="s">
        <v>13</v>
      </c>
      <c r="F115" s="4">
        <v>1</v>
      </c>
      <c r="J115" s="3" t="str">
        <f>IF(AND(Tabla16[[#This Row],[Valor logrado]]&gt;=Tabla16[[#This Row],[Meta]],Tabla16[[#This Row],[Valor logrado]]&gt;0,Tabla16[[#This Row],[Meta]]&gt;0),"Sí","No")</f>
        <v>No</v>
      </c>
    </row>
    <row r="116" spans="1:10" x14ac:dyDescent="0.25">
      <c r="A116" s="1" t="s">
        <v>235</v>
      </c>
      <c r="B116" s="1" t="s">
        <v>248</v>
      </c>
      <c r="C116" s="1" t="s">
        <v>249</v>
      </c>
      <c r="D116">
        <v>100011</v>
      </c>
      <c r="E116" s="2" t="s">
        <v>13</v>
      </c>
      <c r="F116" s="4">
        <v>1</v>
      </c>
      <c r="J116" s="3" t="str">
        <f>IF(AND(Tabla16[[#This Row],[Valor logrado]]&gt;=Tabla16[[#This Row],[Meta]],Tabla16[[#This Row],[Valor logrado]]&gt;0,Tabla16[[#This Row],[Meta]]&gt;0),"Sí","No")</f>
        <v>No</v>
      </c>
    </row>
    <row r="117" spans="1:10" x14ac:dyDescent="0.25">
      <c r="A117" s="1" t="s">
        <v>235</v>
      </c>
      <c r="B117" s="1" t="s">
        <v>250</v>
      </c>
      <c r="C117" s="1" t="s">
        <v>251</v>
      </c>
      <c r="D117">
        <v>100006</v>
      </c>
      <c r="E117" s="2" t="s">
        <v>13</v>
      </c>
      <c r="F117" s="4">
        <v>1</v>
      </c>
      <c r="J117" s="3" t="str">
        <f>IF(AND(Tabla16[[#This Row],[Valor logrado]]&gt;=Tabla16[[#This Row],[Meta]],Tabla16[[#This Row],[Valor logrado]]&gt;0,Tabla16[[#This Row],[Meta]]&gt;0),"Sí","No")</f>
        <v>No</v>
      </c>
    </row>
    <row r="118" spans="1:10" x14ac:dyDescent="0.25">
      <c r="A118" s="1" t="s">
        <v>235</v>
      </c>
      <c r="B118" s="1" t="s">
        <v>252</v>
      </c>
      <c r="C118" s="1" t="s">
        <v>253</v>
      </c>
      <c r="D118">
        <v>100002</v>
      </c>
      <c r="E118" s="2" t="s">
        <v>13</v>
      </c>
      <c r="F118" s="4">
        <v>1</v>
      </c>
      <c r="J118" s="3" t="str">
        <f>IF(AND(Tabla16[[#This Row],[Valor logrado]]&gt;=Tabla16[[#This Row],[Meta]],Tabla16[[#This Row],[Valor logrado]]&gt;0,Tabla16[[#This Row],[Meta]]&gt;0),"Sí","No")</f>
        <v>No</v>
      </c>
    </row>
    <row r="119" spans="1:10" x14ac:dyDescent="0.25">
      <c r="A119" s="1" t="s">
        <v>235</v>
      </c>
      <c r="B119" s="1" t="s">
        <v>254</v>
      </c>
      <c r="C119" s="1" t="s">
        <v>255</v>
      </c>
      <c r="D119">
        <v>100004</v>
      </c>
      <c r="E119" s="2" t="s">
        <v>13</v>
      </c>
      <c r="F119" s="4">
        <v>1</v>
      </c>
      <c r="J119" s="3" t="str">
        <f>IF(AND(Tabla16[[#This Row],[Valor logrado]]&gt;=Tabla16[[#This Row],[Meta]],Tabla16[[#This Row],[Valor logrado]]&gt;0,Tabla16[[#This Row],[Meta]]&gt;0),"Sí","No")</f>
        <v>No</v>
      </c>
    </row>
    <row r="120" spans="1:10" x14ac:dyDescent="0.25">
      <c r="A120" s="1" t="s">
        <v>235</v>
      </c>
      <c r="B120" s="1" t="s">
        <v>256</v>
      </c>
      <c r="C120" s="1" t="s">
        <v>257</v>
      </c>
      <c r="D120">
        <v>100005</v>
      </c>
      <c r="E120" s="2" t="s">
        <v>13</v>
      </c>
      <c r="F120" s="4">
        <v>1</v>
      </c>
      <c r="J120" s="3" t="str">
        <f>IF(AND(Tabla16[[#This Row],[Valor logrado]]&gt;=Tabla16[[#This Row],[Meta]],Tabla16[[#This Row],[Valor logrado]]&gt;0,Tabla16[[#This Row],[Meta]]&gt;0),"Sí","No")</f>
        <v>No</v>
      </c>
    </row>
    <row r="121" spans="1:10" x14ac:dyDescent="0.25">
      <c r="A121" s="1" t="s">
        <v>235</v>
      </c>
      <c r="B121" s="1" t="s">
        <v>258</v>
      </c>
      <c r="C121" s="1" t="s">
        <v>259</v>
      </c>
      <c r="D121">
        <v>100001</v>
      </c>
      <c r="E121" s="2" t="s">
        <v>13</v>
      </c>
      <c r="F121" s="4">
        <v>1</v>
      </c>
      <c r="J121" s="3" t="str">
        <f>IF(AND(Tabla16[[#This Row],[Valor logrado]]&gt;=Tabla16[[#This Row],[Meta]],Tabla16[[#This Row],[Valor logrado]]&gt;0,Tabla16[[#This Row],[Meta]]&gt;0),"Sí","No")</f>
        <v>No</v>
      </c>
    </row>
    <row r="122" spans="1:10" x14ac:dyDescent="0.25">
      <c r="A122" s="1" t="s">
        <v>260</v>
      </c>
      <c r="B122" s="1" t="s">
        <v>261</v>
      </c>
      <c r="C122" s="1" t="s">
        <v>262</v>
      </c>
      <c r="D122">
        <v>110000</v>
      </c>
      <c r="E122" s="2" t="s">
        <v>16</v>
      </c>
      <c r="F122" s="4">
        <v>1</v>
      </c>
      <c r="J122" s="3" t="str">
        <f>IF(AND(Tabla16[[#This Row],[Valor logrado]]&gt;=Tabla16[[#This Row],[Meta]],Tabla16[[#This Row],[Valor logrado]]&gt;0,Tabla16[[#This Row],[Meta]]&gt;0),"Sí","No")</f>
        <v>No</v>
      </c>
    </row>
    <row r="123" spans="1:10" x14ac:dyDescent="0.25">
      <c r="A123" s="1" t="s">
        <v>260</v>
      </c>
      <c r="B123" s="1" t="s">
        <v>261</v>
      </c>
      <c r="C123" s="1" t="s">
        <v>263</v>
      </c>
      <c r="D123">
        <v>110001</v>
      </c>
      <c r="E123" s="2" t="s">
        <v>33</v>
      </c>
      <c r="F123" s="4">
        <v>1</v>
      </c>
      <c r="J123" s="3" t="str">
        <f>IF(AND(Tabla16[[#This Row],[Valor logrado]]&gt;=Tabla16[[#This Row],[Meta]],Tabla16[[#This Row],[Valor logrado]]&gt;0,Tabla16[[#This Row],[Meta]]&gt;0),"Sí","No")</f>
        <v>No</v>
      </c>
    </row>
    <row r="124" spans="1:10" x14ac:dyDescent="0.25">
      <c r="A124" s="1" t="s">
        <v>260</v>
      </c>
      <c r="B124" s="1" t="s">
        <v>264</v>
      </c>
      <c r="C124" s="1" t="s">
        <v>265</v>
      </c>
      <c r="D124">
        <v>110002</v>
      </c>
      <c r="E124" s="2" t="s">
        <v>13</v>
      </c>
      <c r="F124" s="4">
        <v>1</v>
      </c>
      <c r="J124" s="3" t="str">
        <f>IF(AND(Tabla16[[#This Row],[Valor logrado]]&gt;=Tabla16[[#This Row],[Meta]],Tabla16[[#This Row],[Valor logrado]]&gt;0,Tabla16[[#This Row],[Meta]]&gt;0),"Sí","No")</f>
        <v>No</v>
      </c>
    </row>
    <row r="125" spans="1:10" x14ac:dyDescent="0.25">
      <c r="A125" s="1" t="s">
        <v>260</v>
      </c>
      <c r="B125" s="1" t="s">
        <v>266</v>
      </c>
      <c r="C125" s="1" t="s">
        <v>267</v>
      </c>
      <c r="D125">
        <v>110003</v>
      </c>
      <c r="E125" s="2" t="s">
        <v>13</v>
      </c>
      <c r="F125" s="4">
        <v>1</v>
      </c>
      <c r="J125" s="3" t="str">
        <f>IF(AND(Tabla16[[#This Row],[Valor logrado]]&gt;=Tabla16[[#This Row],[Meta]],Tabla16[[#This Row],[Valor logrado]]&gt;0,Tabla16[[#This Row],[Meta]]&gt;0),"Sí","No")</f>
        <v>No</v>
      </c>
    </row>
    <row r="126" spans="1:10" x14ac:dyDescent="0.25">
      <c r="A126" s="1" t="s">
        <v>260</v>
      </c>
      <c r="B126" s="1" t="s">
        <v>268</v>
      </c>
      <c r="C126" s="1" t="s">
        <v>269</v>
      </c>
      <c r="D126">
        <v>110005</v>
      </c>
      <c r="E126" s="2" t="s">
        <v>13</v>
      </c>
      <c r="F126" s="4">
        <v>1</v>
      </c>
      <c r="J126" s="3" t="str">
        <f>IF(AND(Tabla16[[#This Row],[Valor logrado]]&gt;=Tabla16[[#This Row],[Meta]],Tabla16[[#This Row],[Valor logrado]]&gt;0,Tabla16[[#This Row],[Meta]]&gt;0),"Sí","No")</f>
        <v>No</v>
      </c>
    </row>
    <row r="127" spans="1:10" x14ac:dyDescent="0.25">
      <c r="A127" s="1" t="s">
        <v>260</v>
      </c>
      <c r="B127" s="1" t="s">
        <v>270</v>
      </c>
      <c r="C127" s="1" t="s">
        <v>271</v>
      </c>
      <c r="D127">
        <v>110004</v>
      </c>
      <c r="E127" s="2" t="s">
        <v>13</v>
      </c>
      <c r="F127" s="4">
        <v>1</v>
      </c>
      <c r="J127" s="3" t="str">
        <f>IF(AND(Tabla16[[#This Row],[Valor logrado]]&gt;=Tabla16[[#This Row],[Meta]],Tabla16[[#This Row],[Valor logrado]]&gt;0,Tabla16[[#This Row],[Meta]]&gt;0),"Sí","No")</f>
        <v>No</v>
      </c>
    </row>
    <row r="128" spans="1:10" x14ac:dyDescent="0.25">
      <c r="A128" s="1" t="s">
        <v>272</v>
      </c>
      <c r="B128" s="1" t="s">
        <v>273</v>
      </c>
      <c r="C128" s="1" t="s">
        <v>274</v>
      </c>
      <c r="D128">
        <v>120000</v>
      </c>
      <c r="E128" s="2" t="s">
        <v>16</v>
      </c>
      <c r="F128" s="4">
        <v>1</v>
      </c>
      <c r="J128" s="3" t="str">
        <f>IF(AND(Tabla16[[#This Row],[Valor logrado]]&gt;=Tabla16[[#This Row],[Meta]],Tabla16[[#This Row],[Valor logrado]]&gt;0,Tabla16[[#This Row],[Meta]]&gt;0),"Sí","No")</f>
        <v>No</v>
      </c>
    </row>
    <row r="129" spans="1:10" x14ac:dyDescent="0.25">
      <c r="A129" s="1" t="s">
        <v>272</v>
      </c>
      <c r="B129" s="1" t="s">
        <v>275</v>
      </c>
      <c r="C129" s="1" t="s">
        <v>276</v>
      </c>
      <c r="D129">
        <v>120008</v>
      </c>
      <c r="E129" s="2" t="s">
        <v>13</v>
      </c>
      <c r="F129" s="4">
        <v>1</v>
      </c>
      <c r="J129" s="3" t="str">
        <f>IF(AND(Tabla16[[#This Row],[Valor logrado]]&gt;=Tabla16[[#This Row],[Meta]],Tabla16[[#This Row],[Valor logrado]]&gt;0,Tabla16[[#This Row],[Meta]]&gt;0),"Sí","No")</f>
        <v>No</v>
      </c>
    </row>
    <row r="130" spans="1:10" x14ac:dyDescent="0.25">
      <c r="A130" s="1" t="s">
        <v>272</v>
      </c>
      <c r="B130" s="1" t="s">
        <v>277</v>
      </c>
      <c r="C130" s="1" t="s">
        <v>278</v>
      </c>
      <c r="D130">
        <v>120007</v>
      </c>
      <c r="E130" s="2" t="s">
        <v>13</v>
      </c>
      <c r="F130" s="4">
        <v>1</v>
      </c>
      <c r="J130" s="3" t="str">
        <f>IF(AND(Tabla16[[#This Row],[Valor logrado]]&gt;=Tabla16[[#This Row],[Meta]],Tabla16[[#This Row],[Valor logrado]]&gt;0,Tabla16[[#This Row],[Meta]]&gt;0),"Sí","No")</f>
        <v>No</v>
      </c>
    </row>
    <row r="131" spans="1:10" x14ac:dyDescent="0.25">
      <c r="A131" s="1" t="s">
        <v>272</v>
      </c>
      <c r="B131" s="1" t="s">
        <v>277</v>
      </c>
      <c r="C131" s="1" t="s">
        <v>279</v>
      </c>
      <c r="D131">
        <v>120014</v>
      </c>
      <c r="E131" s="2" t="s">
        <v>33</v>
      </c>
      <c r="F131" s="4">
        <v>1</v>
      </c>
      <c r="J131" s="3" t="str">
        <f>IF(AND(Tabla16[[#This Row],[Valor logrado]]&gt;=Tabla16[[#This Row],[Meta]],Tabla16[[#This Row],[Valor logrado]]&gt;0,Tabla16[[#This Row],[Meta]]&gt;0),"Sí","No")</f>
        <v>No</v>
      </c>
    </row>
    <row r="132" spans="1:10" x14ac:dyDescent="0.25">
      <c r="A132" s="1" t="s">
        <v>272</v>
      </c>
      <c r="B132" s="1" t="s">
        <v>280</v>
      </c>
      <c r="C132" s="1" t="s">
        <v>281</v>
      </c>
      <c r="D132">
        <v>120004</v>
      </c>
      <c r="E132" s="2" t="s">
        <v>13</v>
      </c>
      <c r="F132" s="4">
        <v>1</v>
      </c>
      <c r="J132" s="3" t="str">
        <f>IF(AND(Tabla16[[#This Row],[Valor logrado]]&gt;=Tabla16[[#This Row],[Meta]],Tabla16[[#This Row],[Valor logrado]]&gt;0,Tabla16[[#This Row],[Meta]]&gt;0),"Sí","No")</f>
        <v>No</v>
      </c>
    </row>
    <row r="133" spans="1:10" x14ac:dyDescent="0.25">
      <c r="A133" s="1" t="s">
        <v>272</v>
      </c>
      <c r="B133" s="1" t="s">
        <v>282</v>
      </c>
      <c r="C133" s="1" t="s">
        <v>283</v>
      </c>
      <c r="D133">
        <v>120001</v>
      </c>
      <c r="E133" s="2" t="s">
        <v>13</v>
      </c>
      <c r="F133" s="4">
        <v>1</v>
      </c>
      <c r="J133" s="3" t="str">
        <f>IF(AND(Tabla16[[#This Row],[Valor logrado]]&gt;=Tabla16[[#This Row],[Meta]],Tabla16[[#This Row],[Valor logrado]]&gt;0,Tabla16[[#This Row],[Meta]]&gt;0),"Sí","No")</f>
        <v>No</v>
      </c>
    </row>
    <row r="134" spans="1:10" x14ac:dyDescent="0.25">
      <c r="A134" s="1" t="s">
        <v>272</v>
      </c>
      <c r="B134" s="1" t="s">
        <v>284</v>
      </c>
      <c r="C134" s="1" t="s">
        <v>285</v>
      </c>
      <c r="D134">
        <v>120003</v>
      </c>
      <c r="E134" s="2" t="s">
        <v>13</v>
      </c>
      <c r="F134" s="4">
        <v>1</v>
      </c>
      <c r="J134" s="3" t="str">
        <f>IF(AND(Tabla16[[#This Row],[Valor logrado]]&gt;=Tabla16[[#This Row],[Meta]],Tabla16[[#This Row],[Valor logrado]]&gt;0,Tabla16[[#This Row],[Meta]]&gt;0),"Sí","No")</f>
        <v>No</v>
      </c>
    </row>
    <row r="135" spans="1:10" x14ac:dyDescent="0.25">
      <c r="A135" s="1" t="s">
        <v>272</v>
      </c>
      <c r="B135" s="1" t="s">
        <v>286</v>
      </c>
      <c r="C135" s="1" t="s">
        <v>287</v>
      </c>
      <c r="D135">
        <v>120002</v>
      </c>
      <c r="E135" s="2" t="s">
        <v>13</v>
      </c>
      <c r="F135" s="4">
        <v>1</v>
      </c>
      <c r="J135" s="3" t="str">
        <f>IF(AND(Tabla16[[#This Row],[Valor logrado]]&gt;=Tabla16[[#This Row],[Meta]],Tabla16[[#This Row],[Valor logrado]]&gt;0,Tabla16[[#This Row],[Meta]]&gt;0),"Sí","No")</f>
        <v>No</v>
      </c>
    </row>
    <row r="136" spans="1:10" x14ac:dyDescent="0.25">
      <c r="A136" s="1" t="s">
        <v>272</v>
      </c>
      <c r="B136" s="1" t="s">
        <v>288</v>
      </c>
      <c r="C136" s="1" t="s">
        <v>289</v>
      </c>
      <c r="D136">
        <v>120005</v>
      </c>
      <c r="E136" s="2" t="s">
        <v>13</v>
      </c>
      <c r="F136" s="4">
        <v>1</v>
      </c>
      <c r="J136" s="3" t="str">
        <f>IF(AND(Tabla16[[#This Row],[Valor logrado]]&gt;=Tabla16[[#This Row],[Meta]],Tabla16[[#This Row],[Valor logrado]]&gt;0,Tabla16[[#This Row],[Meta]]&gt;0),"Sí","No")</f>
        <v>No</v>
      </c>
    </row>
    <row r="137" spans="1:10" x14ac:dyDescent="0.25">
      <c r="A137" s="1" t="s">
        <v>272</v>
      </c>
      <c r="B137" s="1" t="s">
        <v>290</v>
      </c>
      <c r="C137" s="1" t="s">
        <v>291</v>
      </c>
      <c r="D137">
        <v>120009</v>
      </c>
      <c r="E137" s="2" t="s">
        <v>13</v>
      </c>
      <c r="F137" s="4">
        <v>1</v>
      </c>
      <c r="J137" s="3" t="str">
        <f>IF(AND(Tabla16[[#This Row],[Valor logrado]]&gt;=Tabla16[[#This Row],[Meta]],Tabla16[[#This Row],[Valor logrado]]&gt;0,Tabla16[[#This Row],[Meta]]&gt;0),"Sí","No")</f>
        <v>No</v>
      </c>
    </row>
    <row r="138" spans="1:10" x14ac:dyDescent="0.25">
      <c r="A138" s="1" t="s">
        <v>272</v>
      </c>
      <c r="B138" s="1" t="s">
        <v>292</v>
      </c>
      <c r="C138" s="1" t="s">
        <v>293</v>
      </c>
      <c r="D138">
        <v>120006</v>
      </c>
      <c r="E138" s="2" t="s">
        <v>13</v>
      </c>
      <c r="F138" s="4">
        <v>1</v>
      </c>
      <c r="J138" s="3" t="str">
        <f>IF(AND(Tabla16[[#This Row],[Valor logrado]]&gt;=Tabla16[[#This Row],[Meta]],Tabla16[[#This Row],[Valor logrado]]&gt;0,Tabla16[[#This Row],[Meta]]&gt;0),"Sí","No")</f>
        <v>No</v>
      </c>
    </row>
    <row r="139" spans="1:10" x14ac:dyDescent="0.25">
      <c r="A139" s="1" t="s">
        <v>272</v>
      </c>
      <c r="B139" s="1" t="s">
        <v>294</v>
      </c>
      <c r="C139" s="1" t="s">
        <v>295</v>
      </c>
      <c r="D139">
        <v>120011</v>
      </c>
      <c r="E139" s="2" t="s">
        <v>13</v>
      </c>
      <c r="F139" s="4">
        <v>1</v>
      </c>
      <c r="J139" s="3" t="str">
        <f>IF(AND(Tabla16[[#This Row],[Valor logrado]]&gt;=Tabla16[[#This Row],[Meta]],Tabla16[[#This Row],[Valor logrado]]&gt;0,Tabla16[[#This Row],[Meta]]&gt;0),"Sí","No")</f>
        <v>No</v>
      </c>
    </row>
    <row r="140" spans="1:10" x14ac:dyDescent="0.25">
      <c r="A140" s="1" t="s">
        <v>272</v>
      </c>
      <c r="B140" s="1" t="s">
        <v>296</v>
      </c>
      <c r="C140" s="1" t="s">
        <v>297</v>
      </c>
      <c r="D140">
        <v>120010</v>
      </c>
      <c r="E140" s="2" t="s">
        <v>13</v>
      </c>
      <c r="F140" s="4">
        <v>1</v>
      </c>
      <c r="J140" s="3" t="str">
        <f>IF(AND(Tabla16[[#This Row],[Valor logrado]]&gt;=Tabla16[[#This Row],[Meta]],Tabla16[[#This Row],[Valor logrado]]&gt;0,Tabla16[[#This Row],[Meta]]&gt;0),"Sí","No")</f>
        <v>No</v>
      </c>
    </row>
    <row r="141" spans="1:10" x14ac:dyDescent="0.25">
      <c r="A141" s="1" t="s">
        <v>272</v>
      </c>
      <c r="B141" s="1" t="s">
        <v>298</v>
      </c>
      <c r="C141" s="1" t="s">
        <v>299</v>
      </c>
      <c r="D141">
        <v>120012</v>
      </c>
      <c r="E141" s="2" t="s">
        <v>13</v>
      </c>
      <c r="F141" s="4">
        <v>1</v>
      </c>
      <c r="J141" s="3" t="str">
        <f>IF(AND(Tabla16[[#This Row],[Valor logrado]]&gt;=Tabla16[[#This Row],[Meta]],Tabla16[[#This Row],[Valor logrado]]&gt;0,Tabla16[[#This Row],[Meta]]&gt;0),"Sí","No")</f>
        <v>No</v>
      </c>
    </row>
    <row r="142" spans="1:10" x14ac:dyDescent="0.25">
      <c r="A142" s="1" t="s">
        <v>300</v>
      </c>
      <c r="B142" s="1" t="s">
        <v>301</v>
      </c>
      <c r="C142" s="1" t="s">
        <v>302</v>
      </c>
      <c r="D142">
        <v>130000</v>
      </c>
      <c r="E142" s="2" t="s">
        <v>91</v>
      </c>
      <c r="F142" s="4">
        <v>1</v>
      </c>
      <c r="J142" s="3" t="str">
        <f>IF(AND(Tabla16[[#This Row],[Valor logrado]]&gt;=Tabla16[[#This Row],[Meta]],Tabla16[[#This Row],[Valor logrado]]&gt;0,Tabla16[[#This Row],[Meta]]&gt;0),"Sí","No")</f>
        <v>No</v>
      </c>
    </row>
    <row r="143" spans="1:10" x14ac:dyDescent="0.25">
      <c r="A143" s="1" t="s">
        <v>300</v>
      </c>
      <c r="B143" s="1" t="s">
        <v>303</v>
      </c>
      <c r="C143" s="1" t="s">
        <v>304</v>
      </c>
      <c r="D143">
        <v>130005</v>
      </c>
      <c r="E143" s="2" t="s">
        <v>13</v>
      </c>
      <c r="F143" s="4">
        <v>1</v>
      </c>
      <c r="J143" s="3" t="str">
        <f>IF(AND(Tabla16[[#This Row],[Valor logrado]]&gt;=Tabla16[[#This Row],[Meta]],Tabla16[[#This Row],[Valor logrado]]&gt;0,Tabla16[[#This Row],[Meta]]&gt;0),"Sí","No")</f>
        <v>No</v>
      </c>
    </row>
    <row r="144" spans="1:10" x14ac:dyDescent="0.25">
      <c r="A144" s="1" t="s">
        <v>300</v>
      </c>
      <c r="B144" s="1" t="s">
        <v>305</v>
      </c>
      <c r="C144" s="1" t="s">
        <v>306</v>
      </c>
      <c r="D144">
        <v>130008</v>
      </c>
      <c r="E144" s="2" t="s">
        <v>13</v>
      </c>
      <c r="F144" s="4">
        <v>1</v>
      </c>
      <c r="J144" s="3" t="str">
        <f>IF(AND(Tabla16[[#This Row],[Valor logrado]]&gt;=Tabla16[[#This Row],[Meta]],Tabla16[[#This Row],[Valor logrado]]&gt;0,Tabla16[[#This Row],[Meta]]&gt;0),"Sí","No")</f>
        <v>No</v>
      </c>
    </row>
    <row r="145" spans="1:10" x14ac:dyDescent="0.25">
      <c r="A145" s="1" t="s">
        <v>300</v>
      </c>
      <c r="B145" s="1" t="s">
        <v>307</v>
      </c>
      <c r="C145" s="1" t="s">
        <v>308</v>
      </c>
      <c r="D145">
        <v>130003</v>
      </c>
      <c r="E145" s="2" t="s">
        <v>13</v>
      </c>
      <c r="F145" s="4">
        <v>1</v>
      </c>
      <c r="J145" s="3" t="str">
        <f>IF(AND(Tabla16[[#This Row],[Valor logrado]]&gt;=Tabla16[[#This Row],[Meta]],Tabla16[[#This Row],[Valor logrado]]&gt;0,Tabla16[[#This Row],[Meta]]&gt;0),"Sí","No")</f>
        <v>No</v>
      </c>
    </row>
    <row r="146" spans="1:10" x14ac:dyDescent="0.25">
      <c r="A146" s="1" t="s">
        <v>300</v>
      </c>
      <c r="B146" s="1" t="s">
        <v>309</v>
      </c>
      <c r="C146" s="1" t="s">
        <v>310</v>
      </c>
      <c r="D146">
        <v>130012</v>
      </c>
      <c r="E146" s="2" t="s">
        <v>13</v>
      </c>
      <c r="F146" s="4">
        <v>1</v>
      </c>
      <c r="J146" s="3" t="str">
        <f>IF(AND(Tabla16[[#This Row],[Valor logrado]]&gt;=Tabla16[[#This Row],[Meta]],Tabla16[[#This Row],[Valor logrado]]&gt;0,Tabla16[[#This Row],[Meta]]&gt;0),"Sí","No")</f>
        <v>No</v>
      </c>
    </row>
    <row r="147" spans="1:10" x14ac:dyDescent="0.25">
      <c r="A147" s="1" t="s">
        <v>300</v>
      </c>
      <c r="B147" s="1" t="s">
        <v>311</v>
      </c>
      <c r="C147" s="1" t="s">
        <v>312</v>
      </c>
      <c r="D147">
        <v>130007</v>
      </c>
      <c r="E147" s="2" t="s">
        <v>13</v>
      </c>
      <c r="F147" s="4">
        <v>1</v>
      </c>
      <c r="J147" s="3" t="str">
        <f>IF(AND(Tabla16[[#This Row],[Valor logrado]]&gt;=Tabla16[[#This Row],[Meta]],Tabla16[[#This Row],[Valor logrado]]&gt;0,Tabla16[[#This Row],[Meta]]&gt;0),"Sí","No")</f>
        <v>No</v>
      </c>
    </row>
    <row r="148" spans="1:10" x14ac:dyDescent="0.25">
      <c r="A148" s="1" t="s">
        <v>300</v>
      </c>
      <c r="B148" s="1" t="s">
        <v>313</v>
      </c>
      <c r="C148" s="1" t="s">
        <v>314</v>
      </c>
      <c r="D148">
        <v>130011</v>
      </c>
      <c r="E148" s="2" t="s">
        <v>13</v>
      </c>
      <c r="F148" s="4">
        <v>1</v>
      </c>
      <c r="J148" s="3" t="str">
        <f>IF(AND(Tabla16[[#This Row],[Valor logrado]]&gt;=Tabla16[[#This Row],[Meta]],Tabla16[[#This Row],[Valor logrado]]&gt;0,Tabla16[[#This Row],[Meta]]&gt;0),"Sí","No")</f>
        <v>No</v>
      </c>
    </row>
    <row r="149" spans="1:10" x14ac:dyDescent="0.25">
      <c r="A149" s="1" t="s">
        <v>300</v>
      </c>
      <c r="B149" s="1" t="s">
        <v>315</v>
      </c>
      <c r="C149" s="1" t="s">
        <v>316</v>
      </c>
      <c r="D149">
        <v>130010</v>
      </c>
      <c r="E149" s="2" t="s">
        <v>13</v>
      </c>
      <c r="F149" s="4">
        <v>1</v>
      </c>
      <c r="J149" s="3" t="str">
        <f>IF(AND(Tabla16[[#This Row],[Valor logrado]]&gt;=Tabla16[[#This Row],[Meta]],Tabla16[[#This Row],[Valor logrado]]&gt;0,Tabla16[[#This Row],[Meta]]&gt;0),"Sí","No")</f>
        <v>No</v>
      </c>
    </row>
    <row r="150" spans="1:10" x14ac:dyDescent="0.25">
      <c r="A150" s="1" t="s">
        <v>300</v>
      </c>
      <c r="B150" s="1" t="s">
        <v>317</v>
      </c>
      <c r="C150" s="1" t="s">
        <v>318</v>
      </c>
      <c r="D150">
        <v>130009</v>
      </c>
      <c r="E150" s="2" t="s">
        <v>13</v>
      </c>
      <c r="F150" s="4">
        <v>1</v>
      </c>
      <c r="J150" s="3" t="str">
        <f>IF(AND(Tabla16[[#This Row],[Valor logrado]]&gt;=Tabla16[[#This Row],[Meta]],Tabla16[[#This Row],[Valor logrado]]&gt;0,Tabla16[[#This Row],[Meta]]&gt;0),"Sí","No")</f>
        <v>No</v>
      </c>
    </row>
    <row r="151" spans="1:10" x14ac:dyDescent="0.25">
      <c r="A151" s="1" t="s">
        <v>300</v>
      </c>
      <c r="B151" s="1" t="s">
        <v>319</v>
      </c>
      <c r="C151" s="1" t="s">
        <v>320</v>
      </c>
      <c r="D151">
        <v>130004</v>
      </c>
      <c r="E151" s="2" t="s">
        <v>13</v>
      </c>
      <c r="F151" s="4">
        <v>1</v>
      </c>
      <c r="J151" s="3" t="str">
        <f>IF(AND(Tabla16[[#This Row],[Valor logrado]]&gt;=Tabla16[[#This Row],[Meta]],Tabla16[[#This Row],[Valor logrado]]&gt;0,Tabla16[[#This Row],[Meta]]&gt;0),"Sí","No")</f>
        <v>No</v>
      </c>
    </row>
    <row r="152" spans="1:10" x14ac:dyDescent="0.25">
      <c r="A152" s="1" t="s">
        <v>300</v>
      </c>
      <c r="B152" s="1" t="s">
        <v>321</v>
      </c>
      <c r="C152" s="1" t="s">
        <v>322</v>
      </c>
      <c r="D152">
        <v>130006</v>
      </c>
      <c r="E152" s="2" t="s">
        <v>13</v>
      </c>
      <c r="F152" s="4">
        <v>1</v>
      </c>
      <c r="J152" s="3" t="str">
        <f>IF(AND(Tabla16[[#This Row],[Valor logrado]]&gt;=Tabla16[[#This Row],[Meta]],Tabla16[[#This Row],[Valor logrado]]&gt;0,Tabla16[[#This Row],[Meta]]&gt;0),"Sí","No")</f>
        <v>No</v>
      </c>
    </row>
    <row r="153" spans="1:10" x14ac:dyDescent="0.25">
      <c r="A153" s="1" t="s">
        <v>300</v>
      </c>
      <c r="B153" s="1" t="s">
        <v>323</v>
      </c>
      <c r="C153" s="1" t="s">
        <v>324</v>
      </c>
      <c r="D153">
        <v>130002</v>
      </c>
      <c r="E153" s="2" t="s">
        <v>13</v>
      </c>
      <c r="F153" s="4">
        <v>1</v>
      </c>
      <c r="J153" s="3" t="str">
        <f>IF(AND(Tabla16[[#This Row],[Valor logrado]]&gt;=Tabla16[[#This Row],[Meta]],Tabla16[[#This Row],[Valor logrado]]&gt;0,Tabla16[[#This Row],[Meta]]&gt;0),"Sí","No")</f>
        <v>No</v>
      </c>
    </row>
    <row r="154" spans="1:10" x14ac:dyDescent="0.25">
      <c r="A154" s="1" t="s">
        <v>300</v>
      </c>
      <c r="B154" s="1" t="s">
        <v>325</v>
      </c>
      <c r="C154" s="1" t="s">
        <v>326</v>
      </c>
      <c r="D154">
        <v>130014</v>
      </c>
      <c r="E154" s="2" t="s">
        <v>13</v>
      </c>
      <c r="F154" s="4">
        <v>1</v>
      </c>
      <c r="J154" s="3" t="str">
        <f>IF(AND(Tabla16[[#This Row],[Valor logrado]]&gt;=Tabla16[[#This Row],[Meta]],Tabla16[[#This Row],[Valor logrado]]&gt;0,Tabla16[[#This Row],[Meta]]&gt;0),"Sí","No")</f>
        <v>No</v>
      </c>
    </row>
    <row r="155" spans="1:10" x14ac:dyDescent="0.25">
      <c r="A155" s="1" t="s">
        <v>300</v>
      </c>
      <c r="B155" s="1" t="s">
        <v>327</v>
      </c>
      <c r="C155" s="1" t="s">
        <v>328</v>
      </c>
      <c r="D155">
        <v>130015</v>
      </c>
      <c r="E155" s="2" t="s">
        <v>13</v>
      </c>
      <c r="F155" s="4">
        <v>1</v>
      </c>
      <c r="J155" s="3" t="str">
        <f>IF(AND(Tabla16[[#This Row],[Valor logrado]]&gt;=Tabla16[[#This Row],[Meta]],Tabla16[[#This Row],[Valor logrado]]&gt;0,Tabla16[[#This Row],[Meta]]&gt;0),"Sí","No")</f>
        <v>No</v>
      </c>
    </row>
    <row r="156" spans="1:10" x14ac:dyDescent="0.25">
      <c r="A156" s="1" t="s">
        <v>300</v>
      </c>
      <c r="B156" s="1" t="s">
        <v>329</v>
      </c>
      <c r="C156" s="1" t="s">
        <v>330</v>
      </c>
      <c r="D156">
        <v>130016</v>
      </c>
      <c r="E156" s="2" t="s">
        <v>13</v>
      </c>
      <c r="F156" s="4">
        <v>1</v>
      </c>
      <c r="J156" s="3" t="str">
        <f>IF(AND(Tabla16[[#This Row],[Valor logrado]]&gt;=Tabla16[[#This Row],[Meta]],Tabla16[[#This Row],[Valor logrado]]&gt;0,Tabla16[[#This Row],[Meta]]&gt;0),"Sí","No")</f>
        <v>No</v>
      </c>
    </row>
    <row r="157" spans="1:10" x14ac:dyDescent="0.25">
      <c r="A157" s="1" t="s">
        <v>300</v>
      </c>
      <c r="B157" s="1" t="s">
        <v>331</v>
      </c>
      <c r="C157" s="1" t="s">
        <v>332</v>
      </c>
      <c r="D157">
        <v>130017</v>
      </c>
      <c r="E157" s="2" t="s">
        <v>13</v>
      </c>
      <c r="F157" s="4">
        <v>1</v>
      </c>
      <c r="J157" s="3" t="str">
        <f>IF(AND(Tabla16[[#This Row],[Valor logrado]]&gt;=Tabla16[[#This Row],[Meta]],Tabla16[[#This Row],[Valor logrado]]&gt;0,Tabla16[[#This Row],[Meta]]&gt;0),"Sí","No")</f>
        <v>No</v>
      </c>
    </row>
    <row r="158" spans="1:10" x14ac:dyDescent="0.25">
      <c r="A158" s="1" t="s">
        <v>333</v>
      </c>
      <c r="B158" s="1" t="s">
        <v>334</v>
      </c>
      <c r="C158" s="1" t="s">
        <v>335</v>
      </c>
      <c r="D158">
        <v>140001</v>
      </c>
      <c r="E158" s="2" t="s">
        <v>13</v>
      </c>
      <c r="F158" s="4">
        <v>1</v>
      </c>
      <c r="J158" s="3" t="str">
        <f>IF(AND(Tabla16[[#This Row],[Valor logrado]]&gt;=Tabla16[[#This Row],[Meta]],Tabla16[[#This Row],[Valor logrado]]&gt;0,Tabla16[[#This Row],[Meta]]&gt;0),"Sí","No")</f>
        <v>No</v>
      </c>
    </row>
    <row r="159" spans="1:10" x14ac:dyDescent="0.25">
      <c r="A159" s="1" t="s">
        <v>333</v>
      </c>
      <c r="B159" s="1" t="s">
        <v>336</v>
      </c>
      <c r="C159" s="1" t="s">
        <v>337</v>
      </c>
      <c r="D159">
        <v>140003</v>
      </c>
      <c r="E159" s="2" t="s">
        <v>13</v>
      </c>
      <c r="F159" s="4">
        <v>1</v>
      </c>
      <c r="J159" s="3" t="str">
        <f>IF(AND(Tabla16[[#This Row],[Valor logrado]]&gt;=Tabla16[[#This Row],[Meta]],Tabla16[[#This Row],[Valor logrado]]&gt;0,Tabla16[[#This Row],[Meta]]&gt;0),"Sí","No")</f>
        <v>No</v>
      </c>
    </row>
    <row r="160" spans="1:10" x14ac:dyDescent="0.25">
      <c r="A160" s="1" t="s">
        <v>333</v>
      </c>
      <c r="B160" s="1" t="s">
        <v>338</v>
      </c>
      <c r="C160" s="1" t="s">
        <v>339</v>
      </c>
      <c r="D160">
        <v>140002</v>
      </c>
      <c r="E160" s="2" t="s">
        <v>13</v>
      </c>
      <c r="F160" s="4">
        <v>1</v>
      </c>
      <c r="J160" s="3" t="str">
        <f>IF(AND(Tabla16[[#This Row],[Valor logrado]]&gt;=Tabla16[[#This Row],[Meta]],Tabla16[[#This Row],[Valor logrado]]&gt;0,Tabla16[[#This Row],[Meta]]&gt;0),"Sí","No")</f>
        <v>No</v>
      </c>
    </row>
    <row r="161" spans="1:10" ht="25.5" x14ac:dyDescent="0.25">
      <c r="A161" s="1" t="s">
        <v>333</v>
      </c>
      <c r="B161" s="1" t="s">
        <v>340</v>
      </c>
      <c r="C161" s="1" t="s">
        <v>341</v>
      </c>
      <c r="D161">
        <v>140000</v>
      </c>
      <c r="E161" s="2" t="s">
        <v>91</v>
      </c>
      <c r="F161" s="4">
        <v>1</v>
      </c>
      <c r="J161" s="3" t="str">
        <f>IF(AND(Tabla16[[#This Row],[Valor logrado]]&gt;=Tabla16[[#This Row],[Meta]],Tabla16[[#This Row],[Valor logrado]]&gt;0,Tabla16[[#This Row],[Meta]]&gt;0),"Sí","No")</f>
        <v>No</v>
      </c>
    </row>
    <row r="162" spans="1:10" x14ac:dyDescent="0.25">
      <c r="A162" s="1" t="s">
        <v>342</v>
      </c>
      <c r="B162" s="1" t="s">
        <v>343</v>
      </c>
      <c r="C162" s="1" t="s">
        <v>344</v>
      </c>
      <c r="D162">
        <v>160001</v>
      </c>
      <c r="E162" s="2" t="s">
        <v>33</v>
      </c>
      <c r="F162" s="4">
        <v>1</v>
      </c>
      <c r="J162" s="3" t="str">
        <f>IF(AND(Tabla16[[#This Row],[Valor logrado]]&gt;=Tabla16[[#This Row],[Meta]],Tabla16[[#This Row],[Valor logrado]]&gt;0,Tabla16[[#This Row],[Meta]]&gt;0),"Sí","No")</f>
        <v>No</v>
      </c>
    </row>
    <row r="163" spans="1:10" x14ac:dyDescent="0.25">
      <c r="A163" s="1" t="s">
        <v>342</v>
      </c>
      <c r="B163" s="1" t="s">
        <v>343</v>
      </c>
      <c r="C163" s="1" t="s">
        <v>345</v>
      </c>
      <c r="D163">
        <v>160000</v>
      </c>
      <c r="E163" s="2" t="s">
        <v>16</v>
      </c>
      <c r="F163" s="4">
        <v>1</v>
      </c>
      <c r="J163" s="3" t="str">
        <f>IF(AND(Tabla16[[#This Row],[Valor logrado]]&gt;=Tabla16[[#This Row],[Meta]],Tabla16[[#This Row],[Valor logrado]]&gt;0,Tabla16[[#This Row],[Meta]]&gt;0),"Sí","No")</f>
        <v>No</v>
      </c>
    </row>
    <row r="164" spans="1:10" ht="25.5" x14ac:dyDescent="0.25">
      <c r="A164" s="1" t="s">
        <v>342</v>
      </c>
      <c r="B164" s="1" t="s">
        <v>346</v>
      </c>
      <c r="C164" s="1" t="s">
        <v>347</v>
      </c>
      <c r="D164">
        <v>160002</v>
      </c>
      <c r="E164" s="2" t="s">
        <v>13</v>
      </c>
      <c r="F164" s="4">
        <v>1</v>
      </c>
      <c r="J164" s="3" t="str">
        <f>IF(AND(Tabla16[[#This Row],[Valor logrado]]&gt;=Tabla16[[#This Row],[Meta]],Tabla16[[#This Row],[Valor logrado]]&gt;0,Tabla16[[#This Row],[Meta]]&gt;0),"Sí","No")</f>
        <v>No</v>
      </c>
    </row>
    <row r="165" spans="1:10" x14ac:dyDescent="0.25">
      <c r="A165" s="1" t="s">
        <v>342</v>
      </c>
      <c r="B165" s="1" t="s">
        <v>348</v>
      </c>
      <c r="C165" s="1" t="s">
        <v>349</v>
      </c>
      <c r="D165">
        <v>160007</v>
      </c>
      <c r="E165" s="2" t="s">
        <v>13</v>
      </c>
      <c r="F165" s="4">
        <v>1</v>
      </c>
      <c r="J165" s="3" t="str">
        <f>IF(AND(Tabla16[[#This Row],[Valor logrado]]&gt;=Tabla16[[#This Row],[Meta]],Tabla16[[#This Row],[Valor logrado]]&gt;0,Tabla16[[#This Row],[Meta]]&gt;0),"Sí","No")</f>
        <v>No</v>
      </c>
    </row>
    <row r="166" spans="1:10" ht="25.5" x14ac:dyDescent="0.25">
      <c r="A166" s="1" t="s">
        <v>342</v>
      </c>
      <c r="B166" s="1" t="s">
        <v>350</v>
      </c>
      <c r="C166" s="1" t="s">
        <v>351</v>
      </c>
      <c r="D166">
        <v>160005</v>
      </c>
      <c r="E166" s="2" t="s">
        <v>13</v>
      </c>
      <c r="F166" s="4">
        <v>1</v>
      </c>
      <c r="J166" s="3" t="str">
        <f>IF(AND(Tabla16[[#This Row],[Valor logrado]]&gt;=Tabla16[[#This Row],[Meta]],Tabla16[[#This Row],[Valor logrado]]&gt;0,Tabla16[[#This Row],[Meta]]&gt;0),"Sí","No")</f>
        <v>No</v>
      </c>
    </row>
    <row r="167" spans="1:10" x14ac:dyDescent="0.25">
      <c r="A167" s="1" t="s">
        <v>342</v>
      </c>
      <c r="B167" s="1" t="s">
        <v>352</v>
      </c>
      <c r="C167" s="1" t="s">
        <v>353</v>
      </c>
      <c r="D167">
        <v>160006</v>
      </c>
      <c r="E167" s="2" t="s">
        <v>13</v>
      </c>
      <c r="F167" s="4">
        <v>1</v>
      </c>
      <c r="J167" s="3" t="str">
        <f>IF(AND(Tabla16[[#This Row],[Valor logrado]]&gt;=Tabla16[[#This Row],[Meta]],Tabla16[[#This Row],[Valor logrado]]&gt;0,Tabla16[[#This Row],[Meta]]&gt;0),"Sí","No")</f>
        <v>No</v>
      </c>
    </row>
    <row r="168" spans="1:10" x14ac:dyDescent="0.25">
      <c r="A168" s="1" t="s">
        <v>342</v>
      </c>
      <c r="B168" s="1" t="s">
        <v>354</v>
      </c>
      <c r="C168" s="1" t="s">
        <v>355</v>
      </c>
      <c r="D168">
        <v>160004</v>
      </c>
      <c r="E168" s="2" t="s">
        <v>13</v>
      </c>
      <c r="F168" s="4">
        <v>1</v>
      </c>
      <c r="J168" s="3" t="str">
        <f>IF(AND(Tabla16[[#This Row],[Valor logrado]]&gt;=Tabla16[[#This Row],[Meta]],Tabla16[[#This Row],[Valor logrado]]&gt;0,Tabla16[[#This Row],[Meta]]&gt;0),"Sí","No")</f>
        <v>No</v>
      </c>
    </row>
    <row r="169" spans="1:10" ht="25.5" x14ac:dyDescent="0.25">
      <c r="A169" s="1" t="s">
        <v>342</v>
      </c>
      <c r="B169" s="1" t="s">
        <v>356</v>
      </c>
      <c r="C169" s="1" t="s">
        <v>357</v>
      </c>
      <c r="D169">
        <v>160003</v>
      </c>
      <c r="E169" s="2" t="s">
        <v>13</v>
      </c>
      <c r="F169" s="4">
        <v>1</v>
      </c>
      <c r="J169" s="3" t="str">
        <f>IF(AND(Tabla16[[#This Row],[Valor logrado]]&gt;=Tabla16[[#This Row],[Meta]],Tabla16[[#This Row],[Valor logrado]]&gt;0,Tabla16[[#This Row],[Meta]]&gt;0),"Sí","No")</f>
        <v>No</v>
      </c>
    </row>
    <row r="170" spans="1:10" x14ac:dyDescent="0.25">
      <c r="A170" s="1" t="s">
        <v>342</v>
      </c>
      <c r="B170" s="1" t="s">
        <v>358</v>
      </c>
      <c r="C170" s="1" t="s">
        <v>359</v>
      </c>
      <c r="D170">
        <v>160008</v>
      </c>
      <c r="E170" s="2" t="s">
        <v>13</v>
      </c>
      <c r="F170" s="4">
        <v>1</v>
      </c>
      <c r="J170" s="3" t="str">
        <f>IF(AND(Tabla16[[#This Row],[Valor logrado]]&gt;=Tabla16[[#This Row],[Meta]],Tabla16[[#This Row],[Valor logrado]]&gt;0,Tabla16[[#This Row],[Meta]]&gt;0),"Sí","No")</f>
        <v>No</v>
      </c>
    </row>
    <row r="171" spans="1:10" x14ac:dyDescent="0.25">
      <c r="A171" s="1" t="s">
        <v>360</v>
      </c>
      <c r="B171" s="1" t="s">
        <v>361</v>
      </c>
      <c r="C171" s="1" t="s">
        <v>362</v>
      </c>
      <c r="D171">
        <v>170003</v>
      </c>
      <c r="E171" s="2" t="s">
        <v>33</v>
      </c>
      <c r="F171" s="4">
        <v>1</v>
      </c>
      <c r="J171" s="3" t="str">
        <f>IF(AND(Tabla16[[#This Row],[Valor logrado]]&gt;=Tabla16[[#This Row],[Meta]],Tabla16[[#This Row],[Valor logrado]]&gt;0,Tabla16[[#This Row],[Meta]]&gt;0),"Sí","No")</f>
        <v>No</v>
      </c>
    </row>
    <row r="172" spans="1:10" x14ac:dyDescent="0.25">
      <c r="A172" s="1" t="s">
        <v>360</v>
      </c>
      <c r="B172" s="1" t="s">
        <v>361</v>
      </c>
      <c r="C172" s="1" t="s">
        <v>363</v>
      </c>
      <c r="D172">
        <v>170000</v>
      </c>
      <c r="E172" s="2" t="s">
        <v>16</v>
      </c>
      <c r="F172" s="4">
        <v>1</v>
      </c>
      <c r="J172" s="3" t="str">
        <f>IF(AND(Tabla16[[#This Row],[Valor logrado]]&gt;=Tabla16[[#This Row],[Meta]],Tabla16[[#This Row],[Valor logrado]]&gt;0,Tabla16[[#This Row],[Meta]]&gt;0),"Sí","No")</f>
        <v>No</v>
      </c>
    </row>
    <row r="173" spans="1:10" x14ac:dyDescent="0.25">
      <c r="A173" s="1" t="s">
        <v>360</v>
      </c>
      <c r="B173" s="1" t="s">
        <v>361</v>
      </c>
      <c r="C173" s="1" t="s">
        <v>364</v>
      </c>
      <c r="D173">
        <v>170002</v>
      </c>
      <c r="E173" s="2" t="s">
        <v>33</v>
      </c>
      <c r="F173" s="4">
        <v>1</v>
      </c>
      <c r="J173" s="3" t="str">
        <f>IF(AND(Tabla16[[#This Row],[Valor logrado]]&gt;=Tabla16[[#This Row],[Meta]],Tabla16[[#This Row],[Valor logrado]]&gt;0,Tabla16[[#This Row],[Meta]]&gt;0),"Sí","No")</f>
        <v>No</v>
      </c>
    </row>
    <row r="174" spans="1:10" x14ac:dyDescent="0.25">
      <c r="A174" s="1" t="s">
        <v>360</v>
      </c>
      <c r="B174" s="1" t="s">
        <v>361</v>
      </c>
      <c r="C174" s="1" t="s">
        <v>365</v>
      </c>
      <c r="D174">
        <v>170001</v>
      </c>
      <c r="E174" s="2" t="s">
        <v>33</v>
      </c>
      <c r="F174" s="4">
        <v>1</v>
      </c>
      <c r="J174" s="3" t="str">
        <f>IF(AND(Tabla16[[#This Row],[Valor logrado]]&gt;=Tabla16[[#This Row],[Meta]],Tabla16[[#This Row],[Valor logrado]]&gt;0,Tabla16[[#This Row],[Meta]]&gt;0),"Sí","No")</f>
        <v>No</v>
      </c>
    </row>
    <row r="175" spans="1:10" x14ac:dyDescent="0.25">
      <c r="A175" s="1" t="s">
        <v>366</v>
      </c>
      <c r="B175" s="1" t="s">
        <v>367</v>
      </c>
      <c r="C175" s="1" t="s">
        <v>368</v>
      </c>
      <c r="D175">
        <v>180000</v>
      </c>
      <c r="E175" s="2" t="s">
        <v>91</v>
      </c>
      <c r="F175" s="4">
        <v>1</v>
      </c>
      <c r="J175" s="3" t="str">
        <f>IF(AND(Tabla16[[#This Row],[Valor logrado]]&gt;=Tabla16[[#This Row],[Meta]],Tabla16[[#This Row],[Valor logrado]]&gt;0,Tabla16[[#This Row],[Meta]]&gt;0),"Sí","No")</f>
        <v>No</v>
      </c>
    </row>
    <row r="176" spans="1:10" ht="25.5" x14ac:dyDescent="0.25">
      <c r="A176" s="1" t="s">
        <v>366</v>
      </c>
      <c r="B176" s="1" t="s">
        <v>367</v>
      </c>
      <c r="C176" s="1" t="s">
        <v>369</v>
      </c>
      <c r="D176">
        <v>180005</v>
      </c>
      <c r="E176" s="2" t="s">
        <v>33</v>
      </c>
      <c r="F176" s="4">
        <v>1</v>
      </c>
      <c r="J176" s="3" t="str">
        <f>IF(AND(Tabla16[[#This Row],[Valor logrado]]&gt;=Tabla16[[#This Row],[Meta]],Tabla16[[#This Row],[Valor logrado]]&gt;0,Tabla16[[#This Row],[Meta]]&gt;0),"Sí","No")</f>
        <v>No</v>
      </c>
    </row>
    <row r="177" spans="1:10" x14ac:dyDescent="0.25">
      <c r="A177" s="1" t="s">
        <v>366</v>
      </c>
      <c r="B177" s="1" t="s">
        <v>370</v>
      </c>
      <c r="C177" s="1" t="s">
        <v>371</v>
      </c>
      <c r="D177">
        <v>180003</v>
      </c>
      <c r="E177" s="2" t="s">
        <v>13</v>
      </c>
      <c r="F177" s="4">
        <v>1</v>
      </c>
      <c r="J177" s="3" t="str">
        <f>IF(AND(Tabla16[[#This Row],[Valor logrado]]&gt;=Tabla16[[#This Row],[Meta]],Tabla16[[#This Row],[Valor logrado]]&gt;0,Tabla16[[#This Row],[Meta]]&gt;0),"Sí","No")</f>
        <v>No</v>
      </c>
    </row>
    <row r="178" spans="1:10" x14ac:dyDescent="0.25">
      <c r="A178" s="1" t="s">
        <v>366</v>
      </c>
      <c r="B178" s="1" t="s">
        <v>372</v>
      </c>
      <c r="C178" s="1" t="s">
        <v>373</v>
      </c>
      <c r="D178">
        <v>180001</v>
      </c>
      <c r="E178" s="2" t="s">
        <v>13</v>
      </c>
      <c r="F178" s="4">
        <v>1</v>
      </c>
      <c r="J178" s="3" t="str">
        <f>IF(AND(Tabla16[[#This Row],[Valor logrado]]&gt;=Tabla16[[#This Row],[Meta]],Tabla16[[#This Row],[Valor logrado]]&gt;0,Tabla16[[#This Row],[Meta]]&gt;0),"Sí","No")</f>
        <v>No</v>
      </c>
    </row>
    <row r="179" spans="1:10" x14ac:dyDescent="0.25">
      <c r="A179" s="1" t="s">
        <v>366</v>
      </c>
      <c r="B179" s="1" t="s">
        <v>374</v>
      </c>
      <c r="C179" s="1" t="s">
        <v>375</v>
      </c>
      <c r="D179">
        <v>180002</v>
      </c>
      <c r="E179" s="2" t="s">
        <v>13</v>
      </c>
      <c r="F179" s="4">
        <v>1</v>
      </c>
      <c r="J179" s="3" t="str">
        <f>IF(AND(Tabla16[[#This Row],[Valor logrado]]&gt;=Tabla16[[#This Row],[Meta]],Tabla16[[#This Row],[Valor logrado]]&gt;0,Tabla16[[#This Row],[Meta]]&gt;0),"Sí","No")</f>
        <v>No</v>
      </c>
    </row>
    <row r="180" spans="1:10" x14ac:dyDescent="0.25">
      <c r="A180" s="1" t="s">
        <v>376</v>
      </c>
      <c r="B180" s="1" t="s">
        <v>377</v>
      </c>
      <c r="C180" s="1" t="s">
        <v>378</v>
      </c>
      <c r="D180">
        <v>190000</v>
      </c>
      <c r="E180" s="2" t="s">
        <v>16</v>
      </c>
      <c r="F180" s="4">
        <v>1</v>
      </c>
      <c r="J180" s="3" t="str">
        <f>IF(AND(Tabla16[[#This Row],[Valor logrado]]&gt;=Tabla16[[#This Row],[Meta]],Tabla16[[#This Row],[Valor logrado]]&gt;0,Tabla16[[#This Row],[Meta]]&gt;0),"Sí","No")</f>
        <v>No</v>
      </c>
    </row>
    <row r="181" spans="1:10" x14ac:dyDescent="0.25">
      <c r="A181" s="1" t="s">
        <v>376</v>
      </c>
      <c r="B181" s="1" t="s">
        <v>379</v>
      </c>
      <c r="C181" s="1" t="s">
        <v>380</v>
      </c>
      <c r="D181">
        <v>190006</v>
      </c>
      <c r="E181" s="2" t="s">
        <v>33</v>
      </c>
      <c r="F181" s="4">
        <v>1</v>
      </c>
      <c r="J181" s="3" t="str">
        <f>IF(AND(Tabla16[[#This Row],[Valor logrado]]&gt;=Tabla16[[#This Row],[Meta]],Tabla16[[#This Row],[Valor logrado]]&gt;0,Tabla16[[#This Row],[Meta]]&gt;0),"Sí","No")</f>
        <v>No</v>
      </c>
    </row>
    <row r="182" spans="1:10" x14ac:dyDescent="0.25">
      <c r="A182" s="1" t="s">
        <v>376</v>
      </c>
      <c r="B182" s="1" t="s">
        <v>379</v>
      </c>
      <c r="C182" s="1" t="s">
        <v>381</v>
      </c>
      <c r="D182">
        <v>190003</v>
      </c>
      <c r="E182" s="2" t="s">
        <v>13</v>
      </c>
      <c r="F182" s="4">
        <v>1</v>
      </c>
      <c r="J182" s="3" t="str">
        <f>IF(AND(Tabla16[[#This Row],[Valor logrado]]&gt;=Tabla16[[#This Row],[Meta]],Tabla16[[#This Row],[Valor logrado]]&gt;0,Tabla16[[#This Row],[Meta]]&gt;0),"Sí","No")</f>
        <v>No</v>
      </c>
    </row>
    <row r="183" spans="1:10" x14ac:dyDescent="0.25">
      <c r="A183" s="1" t="s">
        <v>376</v>
      </c>
      <c r="B183" s="1" t="s">
        <v>382</v>
      </c>
      <c r="C183" s="1" t="s">
        <v>383</v>
      </c>
      <c r="D183">
        <v>190002</v>
      </c>
      <c r="E183" s="2" t="s">
        <v>13</v>
      </c>
      <c r="F183" s="4">
        <v>1</v>
      </c>
      <c r="J183" s="3" t="str">
        <f>IF(AND(Tabla16[[#This Row],[Valor logrado]]&gt;=Tabla16[[#This Row],[Meta]],Tabla16[[#This Row],[Valor logrado]]&gt;0,Tabla16[[#This Row],[Meta]]&gt;0),"Sí","No")</f>
        <v>No</v>
      </c>
    </row>
    <row r="184" spans="1:10" x14ac:dyDescent="0.25">
      <c r="A184" s="1" t="s">
        <v>376</v>
      </c>
      <c r="B184" s="1" t="s">
        <v>384</v>
      </c>
      <c r="C184" s="1" t="s">
        <v>385</v>
      </c>
      <c r="D184">
        <v>190001</v>
      </c>
      <c r="E184" s="2" t="s">
        <v>13</v>
      </c>
      <c r="F184" s="4">
        <v>1</v>
      </c>
      <c r="J184" s="3" t="str">
        <f>IF(AND(Tabla16[[#This Row],[Valor logrado]]&gt;=Tabla16[[#This Row],[Meta]],Tabla16[[#This Row],[Valor logrado]]&gt;0,Tabla16[[#This Row],[Meta]]&gt;0),"Sí","No")</f>
        <v>No</v>
      </c>
    </row>
    <row r="185" spans="1:10" x14ac:dyDescent="0.25">
      <c r="A185" s="1" t="s">
        <v>386</v>
      </c>
      <c r="B185" s="1" t="s">
        <v>387</v>
      </c>
      <c r="C185" s="1" t="s">
        <v>388</v>
      </c>
      <c r="D185">
        <v>200004</v>
      </c>
      <c r="E185" s="2" t="s">
        <v>33</v>
      </c>
      <c r="F185" s="4">
        <v>1</v>
      </c>
      <c r="J185" s="3" t="str">
        <f>IF(AND(Tabla16[[#This Row],[Valor logrado]]&gt;=Tabla16[[#This Row],[Meta]],Tabla16[[#This Row],[Valor logrado]]&gt;0,Tabla16[[#This Row],[Meta]]&gt;0),"Sí","No")</f>
        <v>No</v>
      </c>
    </row>
    <row r="186" spans="1:10" x14ac:dyDescent="0.25">
      <c r="A186" s="1" t="s">
        <v>386</v>
      </c>
      <c r="B186" s="1" t="s">
        <v>387</v>
      </c>
      <c r="C186" s="1" t="s">
        <v>389</v>
      </c>
      <c r="D186">
        <v>200003</v>
      </c>
      <c r="E186" s="2" t="s">
        <v>33</v>
      </c>
      <c r="F186" s="4">
        <v>1</v>
      </c>
      <c r="J186" s="3" t="str">
        <f>IF(AND(Tabla16[[#This Row],[Valor logrado]]&gt;=Tabla16[[#This Row],[Meta]],Tabla16[[#This Row],[Valor logrado]]&gt;0,Tabla16[[#This Row],[Meta]]&gt;0),"Sí","No")</f>
        <v>No</v>
      </c>
    </row>
    <row r="187" spans="1:10" x14ac:dyDescent="0.25">
      <c r="A187" s="1" t="s">
        <v>386</v>
      </c>
      <c r="B187" s="1" t="s">
        <v>387</v>
      </c>
      <c r="C187" s="1" t="s">
        <v>390</v>
      </c>
      <c r="D187">
        <v>200000</v>
      </c>
      <c r="E187" s="2" t="s">
        <v>16</v>
      </c>
      <c r="F187" s="4">
        <v>1</v>
      </c>
      <c r="J187" s="3" t="str">
        <f>IF(AND(Tabla16[[#This Row],[Valor logrado]]&gt;=Tabla16[[#This Row],[Meta]],Tabla16[[#This Row],[Valor logrado]]&gt;0,Tabla16[[#This Row],[Meta]]&gt;0),"Sí","No")</f>
        <v>No</v>
      </c>
    </row>
    <row r="188" spans="1:10" x14ac:dyDescent="0.25">
      <c r="A188" s="1" t="s">
        <v>386</v>
      </c>
      <c r="B188" s="1" t="s">
        <v>387</v>
      </c>
      <c r="C188" s="1" t="s">
        <v>391</v>
      </c>
      <c r="D188">
        <v>200001</v>
      </c>
      <c r="E188" s="2" t="s">
        <v>33</v>
      </c>
      <c r="F188" s="4">
        <v>1</v>
      </c>
      <c r="J188" s="3" t="str">
        <f>IF(AND(Tabla16[[#This Row],[Valor logrado]]&gt;=Tabla16[[#This Row],[Meta]],Tabla16[[#This Row],[Valor logrado]]&gt;0,Tabla16[[#This Row],[Meta]]&gt;0),"Sí","No")</f>
        <v>No</v>
      </c>
    </row>
    <row r="189" spans="1:10" x14ac:dyDescent="0.25">
      <c r="A189" s="1" t="s">
        <v>386</v>
      </c>
      <c r="B189" s="1" t="s">
        <v>387</v>
      </c>
      <c r="C189" s="1" t="s">
        <v>392</v>
      </c>
      <c r="D189">
        <v>200002</v>
      </c>
      <c r="E189" s="2" t="s">
        <v>33</v>
      </c>
      <c r="F189" s="4">
        <v>1</v>
      </c>
      <c r="J189" s="3" t="str">
        <f>IF(AND(Tabla16[[#This Row],[Valor logrado]]&gt;=Tabla16[[#This Row],[Meta]],Tabla16[[#This Row],[Valor logrado]]&gt;0,Tabla16[[#This Row],[Meta]]&gt;0),"Sí","No")</f>
        <v>No</v>
      </c>
    </row>
    <row r="190" spans="1:10" x14ac:dyDescent="0.25">
      <c r="A190" s="1" t="s">
        <v>386</v>
      </c>
      <c r="B190" s="1" t="s">
        <v>393</v>
      </c>
      <c r="C190" s="1" t="s">
        <v>394</v>
      </c>
      <c r="D190">
        <v>200010</v>
      </c>
      <c r="E190" s="2" t="s">
        <v>13</v>
      </c>
      <c r="F190" s="4">
        <v>1</v>
      </c>
      <c r="J190" s="3" t="str">
        <f>IF(AND(Tabla16[[#This Row],[Valor logrado]]&gt;=Tabla16[[#This Row],[Meta]],Tabla16[[#This Row],[Valor logrado]]&gt;0,Tabla16[[#This Row],[Meta]]&gt;0),"Sí","No")</f>
        <v>No</v>
      </c>
    </row>
    <row r="191" spans="1:10" x14ac:dyDescent="0.25">
      <c r="A191" s="1" t="s">
        <v>386</v>
      </c>
      <c r="B191" s="1" t="s">
        <v>395</v>
      </c>
      <c r="C191" s="1" t="s">
        <v>396</v>
      </c>
      <c r="D191">
        <v>200007</v>
      </c>
      <c r="E191" s="2" t="s">
        <v>13</v>
      </c>
      <c r="F191" s="4">
        <v>1</v>
      </c>
      <c r="J191" s="3" t="str">
        <f>IF(AND(Tabla16[[#This Row],[Valor logrado]]&gt;=Tabla16[[#This Row],[Meta]],Tabla16[[#This Row],[Valor logrado]]&gt;0,Tabla16[[#This Row],[Meta]]&gt;0),"Sí","No")</f>
        <v>No</v>
      </c>
    </row>
    <row r="192" spans="1:10" x14ac:dyDescent="0.25">
      <c r="A192" s="1" t="s">
        <v>386</v>
      </c>
      <c r="B192" s="1" t="s">
        <v>397</v>
      </c>
      <c r="C192" s="1" t="s">
        <v>398</v>
      </c>
      <c r="D192">
        <v>200009</v>
      </c>
      <c r="E192" s="2" t="s">
        <v>13</v>
      </c>
      <c r="F192" s="4">
        <v>1</v>
      </c>
      <c r="J192" s="3" t="str">
        <f>IF(AND(Tabla16[[#This Row],[Valor logrado]]&gt;=Tabla16[[#This Row],[Meta]],Tabla16[[#This Row],[Valor logrado]]&gt;0,Tabla16[[#This Row],[Meta]]&gt;0),"Sí","No")</f>
        <v>No</v>
      </c>
    </row>
    <row r="193" spans="1:10" x14ac:dyDescent="0.25">
      <c r="A193" s="1" t="s">
        <v>386</v>
      </c>
      <c r="B193" s="1" t="s">
        <v>399</v>
      </c>
      <c r="C193" s="1" t="s">
        <v>400</v>
      </c>
      <c r="D193">
        <v>200011</v>
      </c>
      <c r="E193" s="2" t="s">
        <v>13</v>
      </c>
      <c r="F193" s="4">
        <v>1</v>
      </c>
      <c r="J193" s="3" t="str">
        <f>IF(AND(Tabla16[[#This Row],[Valor logrado]]&gt;=Tabla16[[#This Row],[Meta]],Tabla16[[#This Row],[Valor logrado]]&gt;0,Tabla16[[#This Row],[Meta]]&gt;0),"Sí","No")</f>
        <v>No</v>
      </c>
    </row>
    <row r="194" spans="1:10" x14ac:dyDescent="0.25">
      <c r="A194" s="1" t="s">
        <v>386</v>
      </c>
      <c r="B194" s="1" t="s">
        <v>401</v>
      </c>
      <c r="C194" s="1" t="s">
        <v>402</v>
      </c>
      <c r="D194">
        <v>200008</v>
      </c>
      <c r="E194" s="2" t="s">
        <v>13</v>
      </c>
      <c r="F194" s="4">
        <v>1</v>
      </c>
      <c r="J194" s="3" t="str">
        <f>IF(AND(Tabla16[[#This Row],[Valor logrado]]&gt;=Tabla16[[#This Row],[Meta]],Tabla16[[#This Row],[Valor logrado]]&gt;0,Tabla16[[#This Row],[Meta]]&gt;0),"Sí","No")</f>
        <v>No</v>
      </c>
    </row>
    <row r="195" spans="1:10" x14ac:dyDescent="0.25">
      <c r="A195" s="1" t="s">
        <v>386</v>
      </c>
      <c r="B195" s="1" t="s">
        <v>403</v>
      </c>
      <c r="C195" s="1" t="s">
        <v>404</v>
      </c>
      <c r="D195">
        <v>200005</v>
      </c>
      <c r="E195" s="2" t="s">
        <v>13</v>
      </c>
      <c r="F195" s="4">
        <v>1</v>
      </c>
      <c r="J195" s="3" t="str">
        <f>IF(AND(Tabla16[[#This Row],[Valor logrado]]&gt;=Tabla16[[#This Row],[Meta]],Tabla16[[#This Row],[Valor logrado]]&gt;0,Tabla16[[#This Row],[Meta]]&gt;0),"Sí","No")</f>
        <v>No</v>
      </c>
    </row>
    <row r="196" spans="1:10" ht="25.5" x14ac:dyDescent="0.25">
      <c r="A196" s="1" t="s">
        <v>386</v>
      </c>
      <c r="B196" s="1" t="s">
        <v>405</v>
      </c>
      <c r="C196" s="1" t="s">
        <v>406</v>
      </c>
      <c r="D196">
        <v>200006</v>
      </c>
      <c r="E196" s="2" t="s">
        <v>13</v>
      </c>
      <c r="F196" s="4">
        <v>1</v>
      </c>
      <c r="J196" s="3" t="str">
        <f>IF(AND(Tabla16[[#This Row],[Valor logrado]]&gt;=Tabla16[[#This Row],[Meta]],Tabla16[[#This Row],[Valor logrado]]&gt;0,Tabla16[[#This Row],[Meta]]&gt;0),"Sí","No")</f>
        <v>No</v>
      </c>
    </row>
    <row r="197" spans="1:10" x14ac:dyDescent="0.25">
      <c r="A197" s="1" t="s">
        <v>386</v>
      </c>
      <c r="B197" s="1" t="s">
        <v>407</v>
      </c>
      <c r="C197" s="1" t="s">
        <v>408</v>
      </c>
      <c r="D197">
        <v>200012</v>
      </c>
      <c r="E197" s="2" t="s">
        <v>13</v>
      </c>
      <c r="F197" s="4">
        <v>1</v>
      </c>
      <c r="J197" s="3" t="str">
        <f>IF(AND(Tabla16[[#This Row],[Valor logrado]]&gt;=Tabla16[[#This Row],[Meta]],Tabla16[[#This Row],[Valor logrado]]&gt;0,Tabla16[[#This Row],[Meta]]&gt;0),"Sí","No")</f>
        <v>No</v>
      </c>
    </row>
    <row r="198" spans="1:10" x14ac:dyDescent="0.25">
      <c r="A198" s="1" t="s">
        <v>409</v>
      </c>
      <c r="B198" s="1" t="s">
        <v>410</v>
      </c>
      <c r="C198" s="1" t="s">
        <v>411</v>
      </c>
      <c r="D198">
        <v>210000</v>
      </c>
      <c r="E198" s="2" t="s">
        <v>16</v>
      </c>
      <c r="F198" s="4">
        <v>1</v>
      </c>
      <c r="J198" s="3" t="str">
        <f>IF(AND(Tabla16[[#This Row],[Valor logrado]]&gt;=Tabla16[[#This Row],[Meta]],Tabla16[[#This Row],[Valor logrado]]&gt;0,Tabla16[[#This Row],[Meta]]&gt;0),"Sí","No")</f>
        <v>No</v>
      </c>
    </row>
    <row r="199" spans="1:10" x14ac:dyDescent="0.25">
      <c r="A199" s="1" t="s">
        <v>409</v>
      </c>
      <c r="B199" s="1" t="s">
        <v>412</v>
      </c>
      <c r="C199" s="1" t="s">
        <v>413</v>
      </c>
      <c r="D199">
        <v>210011</v>
      </c>
      <c r="E199" s="2" t="s">
        <v>13</v>
      </c>
      <c r="F199" s="4">
        <v>1</v>
      </c>
      <c r="J199" s="3" t="str">
        <f>IF(AND(Tabla16[[#This Row],[Valor logrado]]&gt;=Tabla16[[#This Row],[Meta]],Tabla16[[#This Row],[Valor logrado]]&gt;0,Tabla16[[#This Row],[Meta]]&gt;0),"Sí","No")</f>
        <v>No</v>
      </c>
    </row>
    <row r="200" spans="1:10" x14ac:dyDescent="0.25">
      <c r="A200" s="1" t="s">
        <v>409</v>
      </c>
      <c r="B200" s="1" t="s">
        <v>414</v>
      </c>
      <c r="C200" s="1" t="s">
        <v>415</v>
      </c>
      <c r="D200">
        <v>210010</v>
      </c>
      <c r="E200" s="2" t="s">
        <v>13</v>
      </c>
      <c r="F200" s="4">
        <v>1</v>
      </c>
      <c r="J200" s="3" t="str">
        <f>IF(AND(Tabla16[[#This Row],[Valor logrado]]&gt;=Tabla16[[#This Row],[Meta]],Tabla16[[#This Row],[Valor logrado]]&gt;0,Tabla16[[#This Row],[Meta]]&gt;0),"Sí","No")</f>
        <v>No</v>
      </c>
    </row>
    <row r="201" spans="1:10" x14ac:dyDescent="0.25">
      <c r="A201" s="1" t="s">
        <v>409</v>
      </c>
      <c r="B201" s="1" t="s">
        <v>416</v>
      </c>
      <c r="C201" s="1" t="s">
        <v>417</v>
      </c>
      <c r="D201">
        <v>210002</v>
      </c>
      <c r="E201" s="2" t="s">
        <v>13</v>
      </c>
      <c r="F201" s="4">
        <v>1</v>
      </c>
      <c r="J201" s="3" t="str">
        <f>IF(AND(Tabla16[[#This Row],[Valor logrado]]&gt;=Tabla16[[#This Row],[Meta]],Tabla16[[#This Row],[Valor logrado]]&gt;0,Tabla16[[#This Row],[Meta]]&gt;0),"Sí","No")</f>
        <v>No</v>
      </c>
    </row>
    <row r="202" spans="1:10" x14ac:dyDescent="0.25">
      <c r="A202" s="1" t="s">
        <v>409</v>
      </c>
      <c r="B202" s="1" t="s">
        <v>418</v>
      </c>
      <c r="C202" s="1" t="s">
        <v>419</v>
      </c>
      <c r="D202">
        <v>210006</v>
      </c>
      <c r="E202" s="2" t="s">
        <v>13</v>
      </c>
      <c r="F202" s="4">
        <v>1</v>
      </c>
      <c r="J202" s="3" t="str">
        <f>IF(AND(Tabla16[[#This Row],[Valor logrado]]&gt;=Tabla16[[#This Row],[Meta]],Tabla16[[#This Row],[Valor logrado]]&gt;0,Tabla16[[#This Row],[Meta]]&gt;0),"Sí","No")</f>
        <v>No</v>
      </c>
    </row>
    <row r="203" spans="1:10" x14ac:dyDescent="0.25">
      <c r="A203" s="1" t="s">
        <v>409</v>
      </c>
      <c r="B203" s="1" t="s">
        <v>420</v>
      </c>
      <c r="C203" s="1" t="s">
        <v>421</v>
      </c>
      <c r="D203">
        <v>210007</v>
      </c>
      <c r="E203" s="2" t="s">
        <v>13</v>
      </c>
      <c r="F203" s="4">
        <v>1</v>
      </c>
      <c r="J203" s="3" t="str">
        <f>IF(AND(Tabla16[[#This Row],[Valor logrado]]&gt;=Tabla16[[#This Row],[Meta]],Tabla16[[#This Row],[Valor logrado]]&gt;0,Tabla16[[#This Row],[Meta]]&gt;0),"Sí","No")</f>
        <v>No</v>
      </c>
    </row>
    <row r="204" spans="1:10" x14ac:dyDescent="0.25">
      <c r="A204" s="1" t="s">
        <v>409</v>
      </c>
      <c r="B204" s="1" t="s">
        <v>422</v>
      </c>
      <c r="C204" s="1" t="s">
        <v>423</v>
      </c>
      <c r="D204">
        <v>210004</v>
      </c>
      <c r="E204" s="2" t="s">
        <v>13</v>
      </c>
      <c r="F204" s="4">
        <v>1</v>
      </c>
      <c r="J204" s="3" t="str">
        <f>IF(AND(Tabla16[[#This Row],[Valor logrado]]&gt;=Tabla16[[#This Row],[Meta]],Tabla16[[#This Row],[Valor logrado]]&gt;0,Tabla16[[#This Row],[Meta]]&gt;0),"Sí","No")</f>
        <v>No</v>
      </c>
    </row>
    <row r="205" spans="1:10" x14ac:dyDescent="0.25">
      <c r="A205" s="1" t="s">
        <v>409</v>
      </c>
      <c r="B205" s="1" t="s">
        <v>424</v>
      </c>
      <c r="C205" s="1" t="s">
        <v>425</v>
      </c>
      <c r="D205">
        <v>210005</v>
      </c>
      <c r="E205" s="2" t="s">
        <v>13</v>
      </c>
      <c r="F205" s="4">
        <v>1</v>
      </c>
      <c r="J205" s="3" t="str">
        <f>IF(AND(Tabla16[[#This Row],[Valor logrado]]&gt;=Tabla16[[#This Row],[Meta]],Tabla16[[#This Row],[Valor logrado]]&gt;0,Tabla16[[#This Row],[Meta]]&gt;0),"Sí","No")</f>
        <v>No</v>
      </c>
    </row>
    <row r="206" spans="1:10" x14ac:dyDescent="0.25">
      <c r="A206" s="1" t="s">
        <v>409</v>
      </c>
      <c r="B206" s="1" t="s">
        <v>426</v>
      </c>
      <c r="C206" s="1" t="s">
        <v>427</v>
      </c>
      <c r="D206">
        <v>210013</v>
      </c>
      <c r="E206" s="2" t="s">
        <v>13</v>
      </c>
      <c r="F206" s="4">
        <v>1</v>
      </c>
      <c r="J206" s="3" t="str">
        <f>IF(AND(Tabla16[[#This Row],[Valor logrado]]&gt;=Tabla16[[#This Row],[Meta]],Tabla16[[#This Row],[Valor logrado]]&gt;0,Tabla16[[#This Row],[Meta]]&gt;0),"Sí","No")</f>
        <v>No</v>
      </c>
    </row>
    <row r="207" spans="1:10" x14ac:dyDescent="0.25">
      <c r="A207" s="1" t="s">
        <v>409</v>
      </c>
      <c r="B207" s="1" t="s">
        <v>428</v>
      </c>
      <c r="C207" s="1" t="s">
        <v>429</v>
      </c>
      <c r="D207">
        <v>210003</v>
      </c>
      <c r="E207" s="2" t="s">
        <v>13</v>
      </c>
      <c r="F207" s="4">
        <v>1</v>
      </c>
      <c r="J207" s="3" t="str">
        <f>IF(AND(Tabla16[[#This Row],[Valor logrado]]&gt;=Tabla16[[#This Row],[Meta]],Tabla16[[#This Row],[Valor logrado]]&gt;0,Tabla16[[#This Row],[Meta]]&gt;0),"Sí","No")</f>
        <v>No</v>
      </c>
    </row>
    <row r="208" spans="1:10" x14ac:dyDescent="0.25">
      <c r="A208" s="1" t="s">
        <v>409</v>
      </c>
      <c r="B208" s="1" t="s">
        <v>430</v>
      </c>
      <c r="C208" s="1" t="s">
        <v>431</v>
      </c>
      <c r="D208">
        <v>210012</v>
      </c>
      <c r="E208" s="2" t="s">
        <v>13</v>
      </c>
      <c r="F208" s="4">
        <v>1</v>
      </c>
      <c r="J208" s="3" t="str">
        <f>IF(AND(Tabla16[[#This Row],[Valor logrado]]&gt;=Tabla16[[#This Row],[Meta]],Tabla16[[#This Row],[Valor logrado]]&gt;0,Tabla16[[#This Row],[Meta]]&gt;0),"Sí","No")</f>
        <v>No</v>
      </c>
    </row>
    <row r="209" spans="1:10" x14ac:dyDescent="0.25">
      <c r="A209" s="1" t="s">
        <v>409</v>
      </c>
      <c r="B209" s="1" t="s">
        <v>432</v>
      </c>
      <c r="C209" s="1" t="s">
        <v>433</v>
      </c>
      <c r="D209">
        <v>210001</v>
      </c>
      <c r="E209" s="2" t="s">
        <v>13</v>
      </c>
      <c r="F209" s="4">
        <v>1</v>
      </c>
      <c r="J209" s="3" t="str">
        <f>IF(AND(Tabla16[[#This Row],[Valor logrado]]&gt;=Tabla16[[#This Row],[Meta]],Tabla16[[#This Row],[Valor logrado]]&gt;0,Tabla16[[#This Row],[Meta]]&gt;0),"Sí","No")</f>
        <v>No</v>
      </c>
    </row>
    <row r="210" spans="1:10" x14ac:dyDescent="0.25">
      <c r="A210" s="1" t="s">
        <v>409</v>
      </c>
      <c r="B210" s="1" t="s">
        <v>434</v>
      </c>
      <c r="C210" s="1" t="s">
        <v>435</v>
      </c>
      <c r="D210">
        <v>210009</v>
      </c>
      <c r="E210" s="2" t="s">
        <v>13</v>
      </c>
      <c r="F210" s="4">
        <v>1</v>
      </c>
      <c r="J210" s="3" t="str">
        <f>IF(AND(Tabla16[[#This Row],[Valor logrado]]&gt;=Tabla16[[#This Row],[Meta]],Tabla16[[#This Row],[Valor logrado]]&gt;0,Tabla16[[#This Row],[Meta]]&gt;0),"Sí","No")</f>
        <v>No</v>
      </c>
    </row>
    <row r="211" spans="1:10" x14ac:dyDescent="0.25">
      <c r="A211" s="1" t="s">
        <v>409</v>
      </c>
      <c r="B211" s="1" t="s">
        <v>436</v>
      </c>
      <c r="C211" s="1" t="s">
        <v>437</v>
      </c>
      <c r="D211">
        <v>210008</v>
      </c>
      <c r="E211" s="2" t="s">
        <v>13</v>
      </c>
      <c r="F211" s="4">
        <v>1</v>
      </c>
      <c r="J211" s="3" t="str">
        <f>IF(AND(Tabla16[[#This Row],[Valor logrado]]&gt;=Tabla16[[#This Row],[Meta]],Tabla16[[#This Row],[Valor logrado]]&gt;0,Tabla16[[#This Row],[Meta]]&gt;0),"Sí","No")</f>
        <v>No</v>
      </c>
    </row>
    <row r="212" spans="1:10" x14ac:dyDescent="0.25">
      <c r="A212" s="1" t="s">
        <v>409</v>
      </c>
      <c r="B212" s="1" t="s">
        <v>438</v>
      </c>
      <c r="C212" s="1" t="s">
        <v>439</v>
      </c>
      <c r="D212">
        <v>210014</v>
      </c>
      <c r="E212" s="2" t="s">
        <v>13</v>
      </c>
      <c r="F212" s="4">
        <v>1</v>
      </c>
      <c r="J212" s="3" t="str">
        <f>IF(AND(Tabla16[[#This Row],[Valor logrado]]&gt;=Tabla16[[#This Row],[Meta]],Tabla16[[#This Row],[Valor logrado]]&gt;0,Tabla16[[#This Row],[Meta]]&gt;0),"Sí","No")</f>
        <v>No</v>
      </c>
    </row>
    <row r="213" spans="1:10" x14ac:dyDescent="0.25">
      <c r="A213" s="1" t="s">
        <v>440</v>
      </c>
      <c r="B213" s="1" t="s">
        <v>441</v>
      </c>
      <c r="C213" s="1" t="s">
        <v>442</v>
      </c>
      <c r="D213">
        <v>220001</v>
      </c>
      <c r="E213" s="2" t="s">
        <v>33</v>
      </c>
      <c r="F213" s="4">
        <v>1</v>
      </c>
      <c r="J213" s="3" t="str">
        <f>IF(AND(Tabla16[[#This Row],[Valor logrado]]&gt;=Tabla16[[#This Row],[Meta]],Tabla16[[#This Row],[Valor logrado]]&gt;0,Tabla16[[#This Row],[Meta]]&gt;0),"Sí","No")</f>
        <v>No</v>
      </c>
    </row>
    <row r="214" spans="1:10" x14ac:dyDescent="0.25">
      <c r="A214" s="1" t="s">
        <v>440</v>
      </c>
      <c r="B214" s="1" t="s">
        <v>441</v>
      </c>
      <c r="C214" s="1" t="s">
        <v>443</v>
      </c>
      <c r="D214">
        <v>220000</v>
      </c>
      <c r="E214" s="2" t="s">
        <v>16</v>
      </c>
      <c r="F214" s="4">
        <v>1</v>
      </c>
      <c r="J214" s="3" t="str">
        <f>IF(AND(Tabla16[[#This Row],[Valor logrado]]&gt;=Tabla16[[#This Row],[Meta]],Tabla16[[#This Row],[Valor logrado]]&gt;0,Tabla16[[#This Row],[Meta]]&gt;0),"Sí","No")</f>
        <v>No</v>
      </c>
    </row>
    <row r="215" spans="1:10" x14ac:dyDescent="0.25">
      <c r="A215" s="1" t="s">
        <v>440</v>
      </c>
      <c r="B215" s="1" t="s">
        <v>444</v>
      </c>
      <c r="C215" s="1" t="s">
        <v>445</v>
      </c>
      <c r="D215">
        <v>220005</v>
      </c>
      <c r="E215" s="2" t="s">
        <v>13</v>
      </c>
      <c r="F215" s="4">
        <v>1</v>
      </c>
      <c r="J215" s="3" t="str">
        <f>IF(AND(Tabla16[[#This Row],[Valor logrado]]&gt;=Tabla16[[#This Row],[Meta]],Tabla16[[#This Row],[Valor logrado]]&gt;0,Tabla16[[#This Row],[Meta]]&gt;0),"Sí","No")</f>
        <v>No</v>
      </c>
    </row>
    <row r="216" spans="1:10" x14ac:dyDescent="0.25">
      <c r="A216" s="1" t="s">
        <v>440</v>
      </c>
      <c r="B216" s="1" t="s">
        <v>444</v>
      </c>
      <c r="C216" s="1" t="s">
        <v>446</v>
      </c>
      <c r="D216">
        <v>220009</v>
      </c>
      <c r="E216" s="2" t="s">
        <v>33</v>
      </c>
      <c r="F216" s="4">
        <v>1</v>
      </c>
      <c r="J216" s="3" t="str">
        <f>IF(AND(Tabla16[[#This Row],[Valor logrado]]&gt;=Tabla16[[#This Row],[Meta]],Tabla16[[#This Row],[Valor logrado]]&gt;0,Tabla16[[#This Row],[Meta]]&gt;0),"Sí","No")</f>
        <v>No</v>
      </c>
    </row>
    <row r="217" spans="1:10" x14ac:dyDescent="0.25">
      <c r="A217" s="1" t="s">
        <v>440</v>
      </c>
      <c r="B217" s="1" t="s">
        <v>444</v>
      </c>
      <c r="C217" s="1" t="s">
        <v>447</v>
      </c>
      <c r="D217">
        <v>220007</v>
      </c>
      <c r="E217" s="2" t="s">
        <v>33</v>
      </c>
      <c r="F217" s="4">
        <v>1</v>
      </c>
      <c r="J217" s="3" t="str">
        <f>IF(AND(Tabla16[[#This Row],[Valor logrado]]&gt;=Tabla16[[#This Row],[Meta]],Tabla16[[#This Row],[Valor logrado]]&gt;0,Tabla16[[#This Row],[Meta]]&gt;0),"Sí","No")</f>
        <v>No</v>
      </c>
    </row>
    <row r="218" spans="1:10" x14ac:dyDescent="0.25">
      <c r="A218" s="1" t="s">
        <v>440</v>
      </c>
      <c r="B218" s="1" t="s">
        <v>448</v>
      </c>
      <c r="C218" s="1" t="s">
        <v>449</v>
      </c>
      <c r="D218">
        <v>220003</v>
      </c>
      <c r="E218" s="2" t="s">
        <v>33</v>
      </c>
      <c r="F218" s="4">
        <v>1</v>
      </c>
      <c r="J218" s="3" t="str">
        <f>IF(AND(Tabla16[[#This Row],[Valor logrado]]&gt;=Tabla16[[#This Row],[Meta]],Tabla16[[#This Row],[Valor logrado]]&gt;0,Tabla16[[#This Row],[Meta]]&gt;0),"Sí","No")</f>
        <v>No</v>
      </c>
    </row>
    <row r="219" spans="1:10" x14ac:dyDescent="0.25">
      <c r="A219" s="1" t="s">
        <v>440</v>
      </c>
      <c r="B219" s="1" t="s">
        <v>448</v>
      </c>
      <c r="C219" s="1" t="s">
        <v>450</v>
      </c>
      <c r="D219">
        <v>220006</v>
      </c>
      <c r="E219" s="2" t="s">
        <v>13</v>
      </c>
      <c r="F219" s="4">
        <v>1</v>
      </c>
      <c r="J219" s="3" t="str">
        <f>IF(AND(Tabla16[[#This Row],[Valor logrado]]&gt;=Tabla16[[#This Row],[Meta]],Tabla16[[#This Row],[Valor logrado]]&gt;0,Tabla16[[#This Row],[Meta]]&gt;0),"Sí","No")</f>
        <v>No</v>
      </c>
    </row>
    <row r="220" spans="1:10" x14ac:dyDescent="0.25">
      <c r="A220" s="1" t="s">
        <v>440</v>
      </c>
      <c r="B220" s="1" t="s">
        <v>451</v>
      </c>
      <c r="C220" s="1" t="s">
        <v>452</v>
      </c>
      <c r="D220">
        <v>220010</v>
      </c>
      <c r="E220" s="2" t="s">
        <v>13</v>
      </c>
      <c r="F220" s="4">
        <v>1</v>
      </c>
      <c r="J220" s="3" t="str">
        <f>IF(AND(Tabla16[[#This Row],[Valor logrado]]&gt;=Tabla16[[#This Row],[Meta]],Tabla16[[#This Row],[Valor logrado]]&gt;0,Tabla16[[#This Row],[Meta]]&gt;0),"Sí","No")</f>
        <v>No</v>
      </c>
    </row>
    <row r="221" spans="1:10" x14ac:dyDescent="0.25">
      <c r="A221" s="1" t="s">
        <v>440</v>
      </c>
      <c r="B221" s="1" t="s">
        <v>453</v>
      </c>
      <c r="C221" s="1" t="s">
        <v>454</v>
      </c>
      <c r="D221">
        <v>220004</v>
      </c>
      <c r="E221" s="2" t="s">
        <v>13</v>
      </c>
      <c r="F221" s="4">
        <v>1</v>
      </c>
      <c r="J221" s="3" t="str">
        <f>IF(AND(Tabla16[[#This Row],[Valor logrado]]&gt;=Tabla16[[#This Row],[Meta]],Tabla16[[#This Row],[Valor logrado]]&gt;0,Tabla16[[#This Row],[Meta]]&gt;0),"Sí","No")</f>
        <v>No</v>
      </c>
    </row>
    <row r="222" spans="1:10" x14ac:dyDescent="0.25">
      <c r="A222" s="1" t="s">
        <v>440</v>
      </c>
      <c r="B222" s="1" t="s">
        <v>455</v>
      </c>
      <c r="C222" s="1" t="s">
        <v>456</v>
      </c>
      <c r="D222">
        <v>220008</v>
      </c>
      <c r="E222" s="2" t="s">
        <v>13</v>
      </c>
      <c r="F222" s="4">
        <v>1</v>
      </c>
      <c r="J222" s="3" t="str">
        <f>IF(AND(Tabla16[[#This Row],[Valor logrado]]&gt;=Tabla16[[#This Row],[Meta]],Tabla16[[#This Row],[Valor logrado]]&gt;0,Tabla16[[#This Row],[Meta]]&gt;0),"Sí","No")</f>
        <v>No</v>
      </c>
    </row>
    <row r="223" spans="1:10" x14ac:dyDescent="0.25">
      <c r="A223" s="1" t="s">
        <v>440</v>
      </c>
      <c r="B223" s="1" t="s">
        <v>457</v>
      </c>
      <c r="C223" s="1" t="s">
        <v>458</v>
      </c>
      <c r="D223">
        <v>220002</v>
      </c>
      <c r="E223" s="2" t="s">
        <v>13</v>
      </c>
      <c r="F223" s="4">
        <v>1</v>
      </c>
      <c r="J223" s="3" t="str">
        <f>IF(AND(Tabla16[[#This Row],[Valor logrado]]&gt;=Tabla16[[#This Row],[Meta]],Tabla16[[#This Row],[Valor logrado]]&gt;0,Tabla16[[#This Row],[Meta]]&gt;0),"Sí","No")</f>
        <v>No</v>
      </c>
    </row>
    <row r="224" spans="1:10" x14ac:dyDescent="0.25">
      <c r="A224" s="1" t="s">
        <v>459</v>
      </c>
      <c r="B224" s="1" t="s">
        <v>460</v>
      </c>
      <c r="C224" s="1" t="s">
        <v>461</v>
      </c>
      <c r="D224">
        <v>230003</v>
      </c>
      <c r="E224" s="2" t="s">
        <v>33</v>
      </c>
      <c r="F224" s="4">
        <v>1</v>
      </c>
      <c r="J224" s="3" t="str">
        <f>IF(AND(Tabla16[[#This Row],[Valor logrado]]&gt;=Tabla16[[#This Row],[Meta]],Tabla16[[#This Row],[Valor logrado]]&gt;0,Tabla16[[#This Row],[Meta]]&gt;0),"Sí","No")</f>
        <v>No</v>
      </c>
    </row>
    <row r="225" spans="1:10" x14ac:dyDescent="0.25">
      <c r="A225" s="1" t="s">
        <v>459</v>
      </c>
      <c r="B225" s="1" t="s">
        <v>460</v>
      </c>
      <c r="C225" s="1" t="s">
        <v>462</v>
      </c>
      <c r="D225">
        <v>230002</v>
      </c>
      <c r="E225" s="2" t="s">
        <v>33</v>
      </c>
      <c r="F225" s="4">
        <v>1</v>
      </c>
      <c r="J225" s="3" t="str">
        <f>IF(AND(Tabla16[[#This Row],[Valor logrado]]&gt;=Tabla16[[#This Row],[Meta]],Tabla16[[#This Row],[Valor logrado]]&gt;0,Tabla16[[#This Row],[Meta]]&gt;0),"Sí","No")</f>
        <v>No</v>
      </c>
    </row>
    <row r="226" spans="1:10" x14ac:dyDescent="0.25">
      <c r="A226" s="1" t="s">
        <v>459</v>
      </c>
      <c r="B226" s="1" t="s">
        <v>460</v>
      </c>
      <c r="C226" s="1" t="s">
        <v>463</v>
      </c>
      <c r="D226">
        <v>230004</v>
      </c>
      <c r="E226" s="2" t="s">
        <v>33</v>
      </c>
      <c r="F226" s="4">
        <v>1</v>
      </c>
      <c r="J226" s="3" t="str">
        <f>IF(AND(Tabla16[[#This Row],[Valor logrado]]&gt;=Tabla16[[#This Row],[Meta]],Tabla16[[#This Row],[Valor logrado]]&gt;0,Tabla16[[#This Row],[Meta]]&gt;0),"Sí","No")</f>
        <v>No</v>
      </c>
    </row>
    <row r="227" spans="1:10" x14ac:dyDescent="0.25">
      <c r="A227" s="1" t="s">
        <v>459</v>
      </c>
      <c r="B227" s="1" t="s">
        <v>460</v>
      </c>
      <c r="C227" s="1" t="s">
        <v>464</v>
      </c>
      <c r="D227">
        <v>230000</v>
      </c>
      <c r="E227" s="2" t="s">
        <v>16</v>
      </c>
      <c r="F227" s="4">
        <v>1</v>
      </c>
      <c r="J227" s="3" t="str">
        <f>IF(AND(Tabla16[[#This Row],[Valor logrado]]&gt;=Tabla16[[#This Row],[Meta]],Tabla16[[#This Row],[Valor logrado]]&gt;0,Tabla16[[#This Row],[Meta]]&gt;0),"Sí","No")</f>
        <v>No</v>
      </c>
    </row>
    <row r="228" spans="1:10" x14ac:dyDescent="0.25">
      <c r="A228" s="1" t="s">
        <v>459</v>
      </c>
      <c r="B228" s="1" t="s">
        <v>465</v>
      </c>
      <c r="C228" s="1" t="s">
        <v>466</v>
      </c>
      <c r="D228">
        <v>230001</v>
      </c>
      <c r="E228" s="2" t="s">
        <v>13</v>
      </c>
      <c r="F228" s="4">
        <v>1</v>
      </c>
      <c r="J228" s="3" t="str">
        <f>IF(AND(Tabla16[[#This Row],[Valor logrado]]&gt;=Tabla16[[#This Row],[Meta]],Tabla16[[#This Row],[Valor logrado]]&gt;0,Tabla16[[#This Row],[Meta]]&gt;0),"Sí","No")</f>
        <v>No</v>
      </c>
    </row>
    <row r="229" spans="1:10" x14ac:dyDescent="0.25">
      <c r="A229" s="1" t="s">
        <v>467</v>
      </c>
      <c r="B229" s="1" t="s">
        <v>468</v>
      </c>
      <c r="C229" s="1" t="s">
        <v>469</v>
      </c>
      <c r="D229">
        <v>240000</v>
      </c>
      <c r="E229" s="2" t="s">
        <v>16</v>
      </c>
      <c r="F229" s="4">
        <v>1</v>
      </c>
      <c r="J229" s="3" t="str">
        <f>IF(AND(Tabla16[[#This Row],[Valor logrado]]&gt;=Tabla16[[#This Row],[Meta]],Tabla16[[#This Row],[Valor logrado]]&gt;0,Tabla16[[#This Row],[Meta]]&gt;0),"Sí","No")</f>
        <v>No</v>
      </c>
    </row>
    <row r="230" spans="1:10" x14ac:dyDescent="0.25">
      <c r="A230" s="1" t="s">
        <v>467</v>
      </c>
      <c r="B230" s="1" t="s">
        <v>470</v>
      </c>
      <c r="C230" s="1" t="s">
        <v>471</v>
      </c>
      <c r="D230">
        <v>240001</v>
      </c>
      <c r="E230" s="2" t="s">
        <v>13</v>
      </c>
      <c r="F230" s="4">
        <v>1</v>
      </c>
      <c r="J230" s="3" t="str">
        <f>IF(AND(Tabla16[[#This Row],[Valor logrado]]&gt;=Tabla16[[#This Row],[Meta]],Tabla16[[#This Row],[Valor logrado]]&gt;0,Tabla16[[#This Row],[Meta]]&gt;0),"Sí","No")</f>
        <v>No</v>
      </c>
    </row>
    <row r="231" spans="1:10" ht="25.5" x14ac:dyDescent="0.25">
      <c r="A231" s="1" t="s">
        <v>467</v>
      </c>
      <c r="B231" s="1" t="s">
        <v>472</v>
      </c>
      <c r="C231" s="1" t="s">
        <v>473</v>
      </c>
      <c r="D231">
        <v>240002</v>
      </c>
      <c r="E231" s="2" t="s">
        <v>13</v>
      </c>
      <c r="F231" s="4">
        <v>1</v>
      </c>
      <c r="J231" s="3" t="str">
        <f>IF(AND(Tabla16[[#This Row],[Valor logrado]]&gt;=Tabla16[[#This Row],[Meta]],Tabla16[[#This Row],[Valor logrado]]&gt;0,Tabla16[[#This Row],[Meta]]&gt;0),"Sí","No")</f>
        <v>No</v>
      </c>
    </row>
    <row r="232" spans="1:10" x14ac:dyDescent="0.25">
      <c r="A232" s="1" t="s">
        <v>467</v>
      </c>
      <c r="B232" s="1" t="s">
        <v>474</v>
      </c>
      <c r="C232" s="1" t="s">
        <v>475</v>
      </c>
      <c r="D232">
        <v>240003</v>
      </c>
      <c r="E232" s="2" t="s">
        <v>13</v>
      </c>
      <c r="F232" s="4">
        <v>1</v>
      </c>
      <c r="J232" s="3" t="str">
        <f>IF(AND(Tabla16[[#This Row],[Valor logrado]]&gt;=Tabla16[[#This Row],[Meta]],Tabla16[[#This Row],[Valor logrado]]&gt;0,Tabla16[[#This Row],[Meta]]&gt;0),"Sí","No")</f>
        <v>No</v>
      </c>
    </row>
    <row r="233" spans="1:10" x14ac:dyDescent="0.25">
      <c r="A233" s="1" t="s">
        <v>476</v>
      </c>
      <c r="B233" s="1" t="s">
        <v>477</v>
      </c>
      <c r="C233" s="1" t="s">
        <v>478</v>
      </c>
      <c r="D233">
        <v>250000</v>
      </c>
      <c r="E233" s="2" t="s">
        <v>16</v>
      </c>
      <c r="F233" s="4">
        <v>1</v>
      </c>
      <c r="J233" s="3" t="str">
        <f>IF(AND(Tabla16[[#This Row],[Valor logrado]]&gt;=Tabla16[[#This Row],[Meta]],Tabla16[[#This Row],[Valor logrado]]&gt;0,Tabla16[[#This Row],[Meta]]&gt;0),"Sí","No")</f>
        <v>No</v>
      </c>
    </row>
    <row r="234" spans="1:10" x14ac:dyDescent="0.25">
      <c r="A234" s="1" t="s">
        <v>476</v>
      </c>
      <c r="B234" s="1" t="s">
        <v>479</v>
      </c>
      <c r="C234" s="1" t="s">
        <v>480</v>
      </c>
      <c r="D234">
        <v>250004</v>
      </c>
      <c r="E234" s="2" t="s">
        <v>13</v>
      </c>
      <c r="F234" s="4">
        <v>1</v>
      </c>
      <c r="J234" s="3" t="str">
        <f>IF(AND(Tabla16[[#This Row],[Valor logrado]]&gt;=Tabla16[[#This Row],[Meta]],Tabla16[[#This Row],[Valor logrado]]&gt;0,Tabla16[[#This Row],[Meta]]&gt;0),"Sí","No")</f>
        <v>No</v>
      </c>
    </row>
    <row r="235" spans="1:10" x14ac:dyDescent="0.25">
      <c r="A235" s="1" t="s">
        <v>476</v>
      </c>
      <c r="B235" s="1" t="s">
        <v>481</v>
      </c>
      <c r="C235" s="1" t="s">
        <v>482</v>
      </c>
      <c r="D235">
        <v>250002</v>
      </c>
      <c r="E235" s="2" t="s">
        <v>13</v>
      </c>
      <c r="F235" s="4">
        <v>1</v>
      </c>
      <c r="J235" s="3" t="str">
        <f>IF(AND(Tabla16[[#This Row],[Valor logrado]]&gt;=Tabla16[[#This Row],[Meta]],Tabla16[[#This Row],[Valor logrado]]&gt;0,Tabla16[[#This Row],[Meta]]&gt;0),"Sí","No")</f>
        <v>No</v>
      </c>
    </row>
    <row r="236" spans="1:10" x14ac:dyDescent="0.25">
      <c r="A236" s="1" t="s">
        <v>476</v>
      </c>
      <c r="B236" s="1" t="s">
        <v>483</v>
      </c>
      <c r="C236" s="1" t="s">
        <v>484</v>
      </c>
      <c r="D236">
        <v>250001</v>
      </c>
      <c r="E236" s="2" t="s">
        <v>13</v>
      </c>
      <c r="F236" s="4">
        <v>1</v>
      </c>
      <c r="J236" s="3" t="str">
        <f>IF(AND(Tabla16[[#This Row],[Valor logrado]]&gt;=Tabla16[[#This Row],[Meta]],Tabla16[[#This Row],[Valor logrado]]&gt;0,Tabla16[[#This Row],[Meta]]&gt;0),"Sí","No")</f>
        <v>No</v>
      </c>
    </row>
    <row r="237" spans="1:10" x14ac:dyDescent="0.25">
      <c r="A237" s="1" t="s">
        <v>476</v>
      </c>
      <c r="B237" s="1" t="s">
        <v>485</v>
      </c>
      <c r="C237" s="1" t="s">
        <v>486</v>
      </c>
      <c r="D237">
        <v>250003</v>
      </c>
      <c r="E237" s="2" t="s">
        <v>13</v>
      </c>
      <c r="F237" s="4">
        <v>1</v>
      </c>
      <c r="J237" s="3" t="str">
        <f>IF(AND(Tabla16[[#This Row],[Valor logrado]]&gt;=Tabla16[[#This Row],[Meta]],Tabla16[[#This Row],[Valor logrado]]&gt;0,Tabla16[[#This Row],[Meta]]&gt;0),"Sí","No")</f>
        <v>No</v>
      </c>
    </row>
    <row r="238" spans="1:10" x14ac:dyDescent="0.25">
      <c r="A238" s="1" t="s">
        <v>487</v>
      </c>
      <c r="B238" s="1" t="s">
        <v>488</v>
      </c>
      <c r="C238" s="1" t="s">
        <v>489</v>
      </c>
      <c r="D238">
        <v>150200</v>
      </c>
      <c r="E238" s="2" t="s">
        <v>16</v>
      </c>
      <c r="F238" s="4">
        <v>1</v>
      </c>
      <c r="J238" s="3" t="str">
        <f>IF(AND(Tabla16[[#This Row],[Valor logrado]]&gt;=Tabla16[[#This Row],[Meta]],Tabla16[[#This Row],[Valor logrado]]&gt;0,Tabla16[[#This Row],[Meta]]&gt;0),"Sí","No")</f>
        <v>No</v>
      </c>
    </row>
    <row r="239" spans="1:10" x14ac:dyDescent="0.25">
      <c r="A239" s="1" t="s">
        <v>487</v>
      </c>
      <c r="B239" s="1" t="s">
        <v>490</v>
      </c>
      <c r="C239" s="1" t="s">
        <v>491</v>
      </c>
      <c r="D239">
        <v>150201</v>
      </c>
      <c r="E239" s="2" t="s">
        <v>13</v>
      </c>
      <c r="F239" s="4">
        <v>1</v>
      </c>
      <c r="J239" s="3" t="str">
        <f>IF(AND(Tabla16[[#This Row],[Valor logrado]]&gt;=Tabla16[[#This Row],[Meta]],Tabla16[[#This Row],[Valor logrado]]&gt;0,Tabla16[[#This Row],[Meta]]&gt;0),"Sí","No")</f>
        <v>No</v>
      </c>
    </row>
    <row r="240" spans="1:10" x14ac:dyDescent="0.25">
      <c r="A240" s="1" t="s">
        <v>487</v>
      </c>
      <c r="B240" s="1" t="s">
        <v>492</v>
      </c>
      <c r="C240" s="1" t="s">
        <v>493</v>
      </c>
      <c r="D240">
        <v>150202</v>
      </c>
      <c r="E240" s="2" t="s">
        <v>13</v>
      </c>
      <c r="F240" s="4">
        <v>1</v>
      </c>
      <c r="J240" s="3" t="str">
        <f>IF(AND(Tabla16[[#This Row],[Valor logrado]]&gt;=Tabla16[[#This Row],[Meta]],Tabla16[[#This Row],[Valor logrado]]&gt;0,Tabla16[[#This Row],[Meta]]&gt;0),"Sí","No")</f>
        <v>No</v>
      </c>
    </row>
    <row r="241" spans="1:10" x14ac:dyDescent="0.25">
      <c r="A241" s="1" t="s">
        <v>487</v>
      </c>
      <c r="B241" s="1" t="s">
        <v>494</v>
      </c>
      <c r="C241" s="1" t="s">
        <v>495</v>
      </c>
      <c r="D241">
        <v>150203</v>
      </c>
      <c r="E241" s="2" t="s">
        <v>13</v>
      </c>
      <c r="F241" s="4">
        <v>1</v>
      </c>
      <c r="J241" s="3" t="str">
        <f>IF(AND(Tabla16[[#This Row],[Valor logrado]]&gt;=Tabla16[[#This Row],[Meta]],Tabla16[[#This Row],[Valor logrado]]&gt;0,Tabla16[[#This Row],[Meta]]&gt;0),"Sí","No")</f>
        <v>No</v>
      </c>
    </row>
    <row r="242" spans="1:10" x14ac:dyDescent="0.25">
      <c r="A242" s="1" t="s">
        <v>487</v>
      </c>
      <c r="B242" s="1" t="s">
        <v>496</v>
      </c>
      <c r="C242" s="1" t="s">
        <v>497</v>
      </c>
      <c r="D242">
        <v>150204</v>
      </c>
      <c r="E242" s="2" t="s">
        <v>13</v>
      </c>
      <c r="F242" s="4">
        <v>1</v>
      </c>
      <c r="J242" s="3" t="str">
        <f>IF(AND(Tabla16[[#This Row],[Valor logrado]]&gt;=Tabla16[[#This Row],[Meta]],Tabla16[[#This Row],[Valor logrado]]&gt;0,Tabla16[[#This Row],[Meta]]&gt;0),"Sí","No")</f>
        <v>No</v>
      </c>
    </row>
    <row r="243" spans="1:10" x14ac:dyDescent="0.25">
      <c r="A243" s="1" t="s">
        <v>487</v>
      </c>
      <c r="B243" s="1" t="s">
        <v>498</v>
      </c>
      <c r="C243" s="1" t="s">
        <v>499</v>
      </c>
      <c r="D243">
        <v>150205</v>
      </c>
      <c r="E243" s="2" t="s">
        <v>13</v>
      </c>
      <c r="F243" s="4">
        <v>1</v>
      </c>
      <c r="J243" s="3" t="str">
        <f>IF(AND(Tabla16[[#This Row],[Valor logrado]]&gt;=Tabla16[[#This Row],[Meta]],Tabla16[[#This Row],[Valor logrado]]&gt;0,Tabla16[[#This Row],[Meta]]&gt;0),"Sí","No")</f>
        <v>No</v>
      </c>
    </row>
    <row r="244" spans="1:10" x14ac:dyDescent="0.25">
      <c r="A244" s="1" t="s">
        <v>487</v>
      </c>
      <c r="B244" s="1" t="s">
        <v>500</v>
      </c>
      <c r="C244" s="1" t="s">
        <v>501</v>
      </c>
      <c r="D244">
        <v>150206</v>
      </c>
      <c r="E244" s="2" t="s">
        <v>13</v>
      </c>
      <c r="F244" s="4">
        <v>1</v>
      </c>
      <c r="J244" s="3" t="str">
        <f>IF(AND(Tabla16[[#This Row],[Valor logrado]]&gt;=Tabla16[[#This Row],[Meta]],Tabla16[[#This Row],[Valor logrado]]&gt;0,Tabla16[[#This Row],[Meta]]&gt;0),"Sí","No")</f>
        <v>No</v>
      </c>
    </row>
    <row r="245" spans="1:10" x14ac:dyDescent="0.25">
      <c r="A245" s="1" t="s">
        <v>487</v>
      </c>
      <c r="B245" s="1" t="s">
        <v>502</v>
      </c>
      <c r="C245" s="1" t="s">
        <v>503</v>
      </c>
      <c r="D245">
        <v>150207</v>
      </c>
      <c r="E245" s="2" t="s">
        <v>13</v>
      </c>
      <c r="F245" s="4">
        <v>1</v>
      </c>
      <c r="J245" s="3" t="str">
        <f>IF(AND(Tabla16[[#This Row],[Valor logrado]]&gt;=Tabla16[[#This Row],[Meta]],Tabla16[[#This Row],[Valor logrado]]&gt;0,Tabla16[[#This Row],[Meta]]&gt;0),"Sí","No")</f>
        <v>No</v>
      </c>
    </row>
    <row r="246" spans="1:10" x14ac:dyDescent="0.25">
      <c r="A246" s="1" t="s">
        <v>487</v>
      </c>
      <c r="B246" s="1" t="s">
        <v>504</v>
      </c>
      <c r="C246" s="1" t="s">
        <v>505</v>
      </c>
      <c r="D246">
        <v>150208</v>
      </c>
      <c r="E246" s="2" t="s">
        <v>13</v>
      </c>
      <c r="F246" s="4">
        <v>1</v>
      </c>
      <c r="J246" s="3" t="str">
        <f>IF(AND(Tabla16[[#This Row],[Valor logrado]]&gt;=Tabla16[[#This Row],[Meta]],Tabla16[[#This Row],[Valor logrado]]&gt;0,Tabla16[[#This Row],[Meta]]&gt;0),"Sí","No")</f>
        <v>No</v>
      </c>
    </row>
    <row r="247" spans="1:10" x14ac:dyDescent="0.25">
      <c r="A247" s="1" t="s">
        <v>487</v>
      </c>
      <c r="B247" s="1" t="s">
        <v>506</v>
      </c>
      <c r="C247" s="1" t="s">
        <v>507</v>
      </c>
      <c r="D247">
        <v>150209</v>
      </c>
      <c r="E247" s="2" t="s">
        <v>13</v>
      </c>
      <c r="F247" s="4">
        <v>1</v>
      </c>
      <c r="J247" s="3" t="str">
        <f>IF(AND(Tabla16[[#This Row],[Valor logrado]]&gt;=Tabla16[[#This Row],[Meta]],Tabla16[[#This Row],[Valor logrado]]&gt;0,Tabla16[[#This Row],[Meta]]&gt;0),"Sí","No")</f>
        <v>No</v>
      </c>
    </row>
    <row r="248" spans="1:10" x14ac:dyDescent="0.25">
      <c r="A248" s="1" t="s">
        <v>508</v>
      </c>
      <c r="B248" s="1" t="s">
        <v>509</v>
      </c>
      <c r="C248" s="1" t="s">
        <v>510</v>
      </c>
      <c r="D248">
        <v>70101</v>
      </c>
      <c r="E248" s="2" t="s">
        <v>16</v>
      </c>
      <c r="F248" s="4">
        <v>1</v>
      </c>
      <c r="J248" s="3" t="str">
        <f>IF(AND(Tabla16[[#This Row],[Valor logrado]]&gt;=Tabla16[[#This Row],[Meta]],Tabla16[[#This Row],[Valor logrado]]&gt;0,Tabla16[[#This Row],[Meta]]&gt;0),"Sí","No")</f>
        <v>No</v>
      </c>
    </row>
    <row r="249" spans="1:10" x14ac:dyDescent="0.25">
      <c r="A249" s="1" t="s">
        <v>508</v>
      </c>
      <c r="B249" s="1" t="s">
        <v>511</v>
      </c>
      <c r="C249" s="1" t="s">
        <v>512</v>
      </c>
      <c r="D249">
        <v>70102</v>
      </c>
      <c r="E249" s="2" t="s">
        <v>13</v>
      </c>
      <c r="F249" s="4">
        <v>1</v>
      </c>
      <c r="J249" s="3" t="str">
        <f>IF(AND(Tabla16[[#This Row],[Valor logrado]]&gt;=Tabla16[[#This Row],[Meta]],Tabla16[[#This Row],[Valor logrado]]&gt;0,Tabla16[[#This Row],[Meta]]&gt;0),"Sí","No")</f>
        <v>No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5DAA1-6BC3-4E07-AFA4-A058F9144349}">
  <sheetPr codeName="Hoja6">
    <tabColor theme="3"/>
  </sheetPr>
  <dimension ref="A1:J249"/>
  <sheetViews>
    <sheetView workbookViewId="0"/>
  </sheetViews>
  <sheetFormatPr baseColWidth="10" defaultColWidth="11.42578125" defaultRowHeight="15" x14ac:dyDescent="0.25"/>
  <cols>
    <col min="1" max="1" width="21.7109375" bestFit="1" customWidth="1"/>
    <col min="2" max="2" width="74.85546875" customWidth="1"/>
    <col min="3" max="3" width="36.28515625" customWidth="1"/>
    <col min="4" max="4" width="25.140625" customWidth="1"/>
    <col min="5" max="5" width="17.7109375" bestFit="1" customWidth="1"/>
    <col min="6" max="6" width="14.7109375" style="4" customWidth="1"/>
    <col min="7" max="7" width="13.28515625" style="3" customWidth="1"/>
    <col min="8" max="8" width="15.28515625" style="3" customWidth="1"/>
    <col min="9" max="9" width="15" style="4" customWidth="1"/>
    <col min="10" max="10" width="15.85546875" style="3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4" t="s">
        <v>5</v>
      </c>
      <c r="G1" s="3" t="s">
        <v>6</v>
      </c>
      <c r="H1" s="3" t="s">
        <v>7</v>
      </c>
      <c r="I1" s="4" t="s">
        <v>8</v>
      </c>
      <c r="J1" s="3" t="s">
        <v>9</v>
      </c>
    </row>
    <row r="2" spans="1:10" x14ac:dyDescent="0.25">
      <c r="A2" s="1" t="s">
        <v>10</v>
      </c>
      <c r="B2" s="1" t="s">
        <v>11</v>
      </c>
      <c r="C2" s="1" t="s">
        <v>12</v>
      </c>
      <c r="D2">
        <v>150102</v>
      </c>
      <c r="E2" s="2" t="s">
        <v>13</v>
      </c>
      <c r="F2" s="4">
        <v>0.98</v>
      </c>
      <c r="J2" s="3" t="str">
        <f>IF(AND(Tabla17[[#This Row],[Valor logrado]]&gt;=Tabla17[[#This Row],[Meta]],Tabla17[[#This Row],[Valor logrado]]&gt;0,Tabla17[[#This Row],[Meta]]&gt;0),"Sí","No")</f>
        <v>No</v>
      </c>
    </row>
    <row r="3" spans="1:10" x14ac:dyDescent="0.25">
      <c r="A3" s="1" t="s">
        <v>10</v>
      </c>
      <c r="B3" s="1" t="s">
        <v>14</v>
      </c>
      <c r="C3" s="1" t="s">
        <v>15</v>
      </c>
      <c r="D3">
        <v>150101</v>
      </c>
      <c r="E3" s="2" t="s">
        <v>16</v>
      </c>
      <c r="F3" s="4">
        <v>0.98</v>
      </c>
      <c r="J3" s="3" t="str">
        <f>IF(AND(Tabla17[[#This Row],[Valor logrado]]&gt;=Tabla17[[#This Row],[Meta]],Tabla17[[#This Row],[Valor logrado]]&gt;0,Tabla17[[#This Row],[Meta]]&gt;0),"Sí","No")</f>
        <v>No</v>
      </c>
    </row>
    <row r="4" spans="1:10" x14ac:dyDescent="0.25">
      <c r="A4" s="1" t="s">
        <v>10</v>
      </c>
      <c r="B4" s="1" t="s">
        <v>18</v>
      </c>
      <c r="C4" s="1" t="s">
        <v>19</v>
      </c>
      <c r="D4">
        <v>150103</v>
      </c>
      <c r="E4" s="2" t="s">
        <v>13</v>
      </c>
      <c r="F4" s="4">
        <v>0.98</v>
      </c>
      <c r="J4" s="3" t="str">
        <f>IF(AND(Tabla17[[#This Row],[Valor logrado]]&gt;=Tabla17[[#This Row],[Meta]],Tabla17[[#This Row],[Valor logrado]]&gt;0,Tabla17[[#This Row],[Meta]]&gt;0),"Sí","No")</f>
        <v>No</v>
      </c>
    </row>
    <row r="5" spans="1:10" x14ac:dyDescent="0.25">
      <c r="A5" s="1" t="s">
        <v>10</v>
      </c>
      <c r="B5" s="1" t="s">
        <v>20</v>
      </c>
      <c r="C5" s="1" t="s">
        <v>21</v>
      </c>
      <c r="D5">
        <v>150104</v>
      </c>
      <c r="E5" s="2" t="s">
        <v>13</v>
      </c>
      <c r="F5" s="4">
        <v>0.98</v>
      </c>
      <c r="J5" s="3" t="str">
        <f>IF(AND(Tabla17[[#This Row],[Valor logrado]]&gt;=Tabla17[[#This Row],[Meta]],Tabla17[[#This Row],[Valor logrado]]&gt;0,Tabla17[[#This Row],[Meta]]&gt;0),"Sí","No")</f>
        <v>No</v>
      </c>
    </row>
    <row r="6" spans="1:10" x14ac:dyDescent="0.25">
      <c r="A6" s="1" t="s">
        <v>10</v>
      </c>
      <c r="B6" s="1" t="s">
        <v>22</v>
      </c>
      <c r="C6" s="1" t="s">
        <v>23</v>
      </c>
      <c r="D6">
        <v>150105</v>
      </c>
      <c r="E6" s="2" t="s">
        <v>13</v>
      </c>
      <c r="F6" s="4">
        <v>0.98</v>
      </c>
      <c r="J6" s="3" t="str">
        <f>IF(AND(Tabla17[[#This Row],[Valor logrado]]&gt;=Tabla17[[#This Row],[Meta]],Tabla17[[#This Row],[Valor logrado]]&gt;0,Tabla17[[#This Row],[Meta]]&gt;0),"Sí","No")</f>
        <v>No</v>
      </c>
    </row>
    <row r="7" spans="1:10" x14ac:dyDescent="0.25">
      <c r="A7" s="1" t="s">
        <v>10</v>
      </c>
      <c r="B7" s="1" t="s">
        <v>24</v>
      </c>
      <c r="C7" s="1" t="s">
        <v>25</v>
      </c>
      <c r="D7">
        <v>150106</v>
      </c>
      <c r="E7" s="2" t="s">
        <v>13</v>
      </c>
      <c r="F7" s="4">
        <v>0.98</v>
      </c>
      <c r="J7" s="3" t="str">
        <f>IF(AND(Tabla17[[#This Row],[Valor logrado]]&gt;=Tabla17[[#This Row],[Meta]],Tabla17[[#This Row],[Valor logrado]]&gt;0,Tabla17[[#This Row],[Meta]]&gt;0),"Sí","No")</f>
        <v>No</v>
      </c>
    </row>
    <row r="8" spans="1:10" x14ac:dyDescent="0.25">
      <c r="A8" s="1" t="s">
        <v>10</v>
      </c>
      <c r="B8" s="1" t="s">
        <v>26</v>
      </c>
      <c r="C8" s="1" t="s">
        <v>27</v>
      </c>
      <c r="D8">
        <v>150107</v>
      </c>
      <c r="E8" s="2" t="s">
        <v>13</v>
      </c>
      <c r="F8" s="4">
        <v>0.98</v>
      </c>
      <c r="J8" s="3" t="str">
        <f>IF(AND(Tabla17[[#This Row],[Valor logrado]]&gt;=Tabla17[[#This Row],[Meta]],Tabla17[[#This Row],[Valor logrado]]&gt;0,Tabla17[[#This Row],[Meta]]&gt;0),"Sí","No")</f>
        <v>No</v>
      </c>
    </row>
    <row r="9" spans="1:10" x14ac:dyDescent="0.25">
      <c r="A9" s="1" t="s">
        <v>10</v>
      </c>
      <c r="B9" s="1" t="s">
        <v>28</v>
      </c>
      <c r="C9" s="1" t="s">
        <v>29</v>
      </c>
      <c r="D9">
        <v>150108</v>
      </c>
      <c r="E9" s="2" t="s">
        <v>13</v>
      </c>
      <c r="F9" s="4">
        <v>0.98</v>
      </c>
      <c r="J9" s="3" t="str">
        <f>IF(AND(Tabla17[[#This Row],[Valor logrado]]&gt;=Tabla17[[#This Row],[Meta]],Tabla17[[#This Row],[Valor logrado]]&gt;0,Tabla17[[#This Row],[Meta]]&gt;0),"Sí","No")</f>
        <v>No</v>
      </c>
    </row>
    <row r="10" spans="1:10" x14ac:dyDescent="0.25">
      <c r="A10" s="1" t="s">
        <v>30</v>
      </c>
      <c r="B10" s="1" t="s">
        <v>31</v>
      </c>
      <c r="C10" s="1" t="s">
        <v>32</v>
      </c>
      <c r="D10">
        <v>10003</v>
      </c>
      <c r="E10" s="2" t="s">
        <v>33</v>
      </c>
      <c r="F10" s="4">
        <v>0.98</v>
      </c>
      <c r="J10" s="3" t="str">
        <f>IF(AND(Tabla17[[#This Row],[Valor logrado]]&gt;=Tabla17[[#This Row],[Meta]],Tabla17[[#This Row],[Valor logrado]]&gt;0,Tabla17[[#This Row],[Meta]]&gt;0),"Sí","No")</f>
        <v>No</v>
      </c>
    </row>
    <row r="11" spans="1:10" x14ac:dyDescent="0.25">
      <c r="A11" s="1" t="s">
        <v>30</v>
      </c>
      <c r="B11" s="1" t="s">
        <v>31</v>
      </c>
      <c r="C11" s="1" t="s">
        <v>34</v>
      </c>
      <c r="D11">
        <v>10001</v>
      </c>
      <c r="E11" s="2" t="s">
        <v>33</v>
      </c>
      <c r="F11" s="4">
        <v>0.98</v>
      </c>
      <c r="J11" s="3" t="str">
        <f>IF(AND(Tabla17[[#This Row],[Valor logrado]]&gt;=Tabla17[[#This Row],[Meta]],Tabla17[[#This Row],[Valor logrado]]&gt;0,Tabla17[[#This Row],[Meta]]&gt;0),"Sí","No")</f>
        <v>No</v>
      </c>
    </row>
    <row r="12" spans="1:10" x14ac:dyDescent="0.25">
      <c r="A12" s="1" t="s">
        <v>30</v>
      </c>
      <c r="B12" s="1" t="s">
        <v>31</v>
      </c>
      <c r="C12" s="1" t="s">
        <v>35</v>
      </c>
      <c r="D12">
        <v>10000</v>
      </c>
      <c r="E12" s="2" t="s">
        <v>16</v>
      </c>
      <c r="F12" s="4">
        <v>0.98</v>
      </c>
      <c r="J12" s="3" t="str">
        <f>IF(AND(Tabla17[[#This Row],[Valor logrado]]&gt;=Tabla17[[#This Row],[Meta]],Tabla17[[#This Row],[Valor logrado]]&gt;0,Tabla17[[#This Row],[Meta]]&gt;0),"Sí","No")</f>
        <v>No</v>
      </c>
    </row>
    <row r="13" spans="1:10" x14ac:dyDescent="0.25">
      <c r="A13" s="1" t="s">
        <v>30</v>
      </c>
      <c r="B13" s="1" t="s">
        <v>31</v>
      </c>
      <c r="C13" s="1" t="s">
        <v>36</v>
      </c>
      <c r="D13">
        <v>10005</v>
      </c>
      <c r="E13" s="2" t="s">
        <v>33</v>
      </c>
      <c r="F13" s="4">
        <v>0.98</v>
      </c>
      <c r="J13" s="3" t="str">
        <f>IF(AND(Tabla17[[#This Row],[Valor logrado]]&gt;=Tabla17[[#This Row],[Meta]],Tabla17[[#This Row],[Valor logrado]]&gt;0,Tabla17[[#This Row],[Meta]]&gt;0),"Sí","No")</f>
        <v>No</v>
      </c>
    </row>
    <row r="14" spans="1:10" x14ac:dyDescent="0.25">
      <c r="A14" s="1" t="s">
        <v>30</v>
      </c>
      <c r="B14" s="1" t="s">
        <v>31</v>
      </c>
      <c r="C14" s="1" t="s">
        <v>37</v>
      </c>
      <c r="D14">
        <v>10006</v>
      </c>
      <c r="E14" s="2" t="s">
        <v>33</v>
      </c>
      <c r="F14" s="4">
        <v>0.98</v>
      </c>
      <c r="J14" s="3" t="str">
        <f>IF(AND(Tabla17[[#This Row],[Valor logrado]]&gt;=Tabla17[[#This Row],[Meta]],Tabla17[[#This Row],[Valor logrado]]&gt;0,Tabla17[[#This Row],[Meta]]&gt;0),"Sí","No")</f>
        <v>No</v>
      </c>
    </row>
    <row r="15" spans="1:10" x14ac:dyDescent="0.25">
      <c r="A15" s="1" t="s">
        <v>30</v>
      </c>
      <c r="B15" s="1" t="s">
        <v>38</v>
      </c>
      <c r="C15" s="1" t="s">
        <v>39</v>
      </c>
      <c r="D15">
        <v>10007</v>
      </c>
      <c r="E15" s="2" t="s">
        <v>13</v>
      </c>
      <c r="F15" s="4">
        <v>0.98</v>
      </c>
      <c r="J15" s="3" t="str">
        <f>IF(AND(Tabla17[[#This Row],[Valor logrado]]&gt;=Tabla17[[#This Row],[Meta]],Tabla17[[#This Row],[Valor logrado]]&gt;0,Tabla17[[#This Row],[Meta]]&gt;0),"Sí","No")</f>
        <v>No</v>
      </c>
    </row>
    <row r="16" spans="1:10" x14ac:dyDescent="0.25">
      <c r="A16" s="1" t="s">
        <v>30</v>
      </c>
      <c r="B16" s="1" t="s">
        <v>40</v>
      </c>
      <c r="C16" s="1" t="s">
        <v>41</v>
      </c>
      <c r="D16">
        <v>10004</v>
      </c>
      <c r="E16" s="2" t="s">
        <v>13</v>
      </c>
      <c r="F16" s="4">
        <v>0.98</v>
      </c>
      <c r="J16" s="3" t="str">
        <f>IF(AND(Tabla17[[#This Row],[Valor logrado]]&gt;=Tabla17[[#This Row],[Meta]],Tabla17[[#This Row],[Valor logrado]]&gt;0,Tabla17[[#This Row],[Meta]]&gt;0),"Sí","No")</f>
        <v>No</v>
      </c>
    </row>
    <row r="17" spans="1:10" x14ac:dyDescent="0.25">
      <c r="A17" s="1" t="s">
        <v>30</v>
      </c>
      <c r="B17" s="1" t="s">
        <v>42</v>
      </c>
      <c r="C17" s="1" t="s">
        <v>43</v>
      </c>
      <c r="D17">
        <v>10002</v>
      </c>
      <c r="E17" s="2" t="s">
        <v>13</v>
      </c>
      <c r="F17" s="4">
        <v>0.98</v>
      </c>
      <c r="J17" s="3" t="str">
        <f>IF(AND(Tabla17[[#This Row],[Valor logrado]]&gt;=Tabla17[[#This Row],[Meta]],Tabla17[[#This Row],[Valor logrado]]&gt;0,Tabla17[[#This Row],[Meta]]&gt;0),"Sí","No")</f>
        <v>No</v>
      </c>
    </row>
    <row r="18" spans="1:10" x14ac:dyDescent="0.25">
      <c r="A18" s="1" t="s">
        <v>30</v>
      </c>
      <c r="B18" s="1" t="s">
        <v>42</v>
      </c>
      <c r="C18" s="1" t="s">
        <v>44</v>
      </c>
      <c r="D18">
        <v>10009</v>
      </c>
      <c r="E18" s="2" t="s">
        <v>33</v>
      </c>
      <c r="F18" s="4">
        <v>0.98</v>
      </c>
      <c r="J18" s="3" t="str">
        <f>IF(AND(Tabla17[[#This Row],[Valor logrado]]&gt;=Tabla17[[#This Row],[Meta]],Tabla17[[#This Row],[Valor logrado]]&gt;0,Tabla17[[#This Row],[Meta]]&gt;0),"Sí","No")</f>
        <v>No</v>
      </c>
    </row>
    <row r="19" spans="1:10" x14ac:dyDescent="0.25">
      <c r="A19" s="1" t="s">
        <v>45</v>
      </c>
      <c r="B19" s="1" t="s">
        <v>46</v>
      </c>
      <c r="C19" s="1" t="s">
        <v>47</v>
      </c>
      <c r="D19">
        <v>20000</v>
      </c>
      <c r="E19" s="2" t="s">
        <v>16</v>
      </c>
      <c r="F19" s="4">
        <v>0.98</v>
      </c>
      <c r="J19" s="3" t="str">
        <f>IF(AND(Tabla17[[#This Row],[Valor logrado]]&gt;=Tabla17[[#This Row],[Meta]],Tabla17[[#This Row],[Valor logrado]]&gt;0,Tabla17[[#This Row],[Meta]]&gt;0),"Sí","No")</f>
        <v>No</v>
      </c>
    </row>
    <row r="20" spans="1:10" x14ac:dyDescent="0.25">
      <c r="A20" s="1" t="s">
        <v>45</v>
      </c>
      <c r="B20" s="1" t="s">
        <v>48</v>
      </c>
      <c r="C20" s="1" t="s">
        <v>49</v>
      </c>
      <c r="D20">
        <v>20018</v>
      </c>
      <c r="E20" s="2" t="s">
        <v>13</v>
      </c>
      <c r="F20" s="4">
        <v>0.98</v>
      </c>
      <c r="J20" s="3" t="str">
        <f>IF(AND(Tabla17[[#This Row],[Valor logrado]]&gt;=Tabla17[[#This Row],[Meta]],Tabla17[[#This Row],[Valor logrado]]&gt;0,Tabla17[[#This Row],[Meta]]&gt;0),"Sí","No")</f>
        <v>No</v>
      </c>
    </row>
    <row r="21" spans="1:10" x14ac:dyDescent="0.25">
      <c r="A21" s="1" t="s">
        <v>45</v>
      </c>
      <c r="B21" s="1" t="s">
        <v>50</v>
      </c>
      <c r="C21" s="1" t="s">
        <v>51</v>
      </c>
      <c r="D21">
        <v>20012</v>
      </c>
      <c r="E21" s="2" t="s">
        <v>13</v>
      </c>
      <c r="F21" s="4">
        <v>0.98</v>
      </c>
      <c r="J21" s="3" t="str">
        <f>IF(AND(Tabla17[[#This Row],[Valor logrado]]&gt;=Tabla17[[#This Row],[Meta]],Tabla17[[#This Row],[Valor logrado]]&gt;0,Tabla17[[#This Row],[Meta]]&gt;0),"Sí","No")</f>
        <v>No</v>
      </c>
    </row>
    <row r="22" spans="1:10" x14ac:dyDescent="0.25">
      <c r="A22" s="1" t="s">
        <v>45</v>
      </c>
      <c r="B22" s="1" t="s">
        <v>52</v>
      </c>
      <c r="C22" s="1" t="s">
        <v>53</v>
      </c>
      <c r="D22">
        <v>20011</v>
      </c>
      <c r="E22" s="2" t="s">
        <v>13</v>
      </c>
      <c r="F22" s="4">
        <v>0.98</v>
      </c>
      <c r="J22" s="3" t="str">
        <f>IF(AND(Tabla17[[#This Row],[Valor logrado]]&gt;=Tabla17[[#This Row],[Meta]],Tabla17[[#This Row],[Valor logrado]]&gt;0,Tabla17[[#This Row],[Meta]]&gt;0),"Sí","No")</f>
        <v>No</v>
      </c>
    </row>
    <row r="23" spans="1:10" x14ac:dyDescent="0.25">
      <c r="A23" s="1" t="s">
        <v>45</v>
      </c>
      <c r="B23" s="1" t="s">
        <v>54</v>
      </c>
      <c r="C23" s="1" t="s">
        <v>55</v>
      </c>
      <c r="D23">
        <v>20002</v>
      </c>
      <c r="E23" s="2" t="s">
        <v>13</v>
      </c>
      <c r="F23" s="4">
        <v>0.98</v>
      </c>
      <c r="J23" s="3" t="str">
        <f>IF(AND(Tabla17[[#This Row],[Valor logrado]]&gt;=Tabla17[[#This Row],[Meta]],Tabla17[[#This Row],[Valor logrado]]&gt;0,Tabla17[[#This Row],[Meta]]&gt;0),"Sí","No")</f>
        <v>No</v>
      </c>
    </row>
    <row r="24" spans="1:10" x14ac:dyDescent="0.25">
      <c r="A24" s="1" t="s">
        <v>45</v>
      </c>
      <c r="B24" s="1" t="s">
        <v>56</v>
      </c>
      <c r="C24" s="1" t="s">
        <v>57</v>
      </c>
      <c r="D24">
        <v>20016</v>
      </c>
      <c r="E24" s="2" t="s">
        <v>13</v>
      </c>
      <c r="F24" s="4">
        <v>0.98</v>
      </c>
      <c r="J24" s="3" t="str">
        <f>IF(AND(Tabla17[[#This Row],[Valor logrado]]&gt;=Tabla17[[#This Row],[Meta]],Tabla17[[#This Row],[Valor logrado]]&gt;0,Tabla17[[#This Row],[Meta]]&gt;0),"Sí","No")</f>
        <v>No</v>
      </c>
    </row>
    <row r="25" spans="1:10" x14ac:dyDescent="0.25">
      <c r="A25" s="1" t="s">
        <v>45</v>
      </c>
      <c r="B25" s="1" t="s">
        <v>58</v>
      </c>
      <c r="C25" s="1" t="s">
        <v>59</v>
      </c>
      <c r="D25">
        <v>20019</v>
      </c>
      <c r="E25" s="2" t="s">
        <v>13</v>
      </c>
      <c r="F25" s="4">
        <v>0.98</v>
      </c>
      <c r="J25" s="3" t="str">
        <f>IF(AND(Tabla17[[#This Row],[Valor logrado]]&gt;=Tabla17[[#This Row],[Meta]],Tabla17[[#This Row],[Valor logrado]]&gt;0,Tabla17[[#This Row],[Meta]]&gt;0),"Sí","No")</f>
        <v>No</v>
      </c>
    </row>
    <row r="26" spans="1:10" x14ac:dyDescent="0.25">
      <c r="A26" s="1" t="s">
        <v>45</v>
      </c>
      <c r="B26" s="1" t="s">
        <v>60</v>
      </c>
      <c r="C26" s="1" t="s">
        <v>61</v>
      </c>
      <c r="D26">
        <v>20007</v>
      </c>
      <c r="E26" s="2" t="s">
        <v>13</v>
      </c>
      <c r="F26" s="4">
        <v>0.98</v>
      </c>
      <c r="J26" s="3" t="str">
        <f>IF(AND(Tabla17[[#This Row],[Valor logrado]]&gt;=Tabla17[[#This Row],[Meta]],Tabla17[[#This Row],[Valor logrado]]&gt;0,Tabla17[[#This Row],[Meta]]&gt;0),"Sí","No")</f>
        <v>No</v>
      </c>
    </row>
    <row r="27" spans="1:10" x14ac:dyDescent="0.25">
      <c r="A27" s="1" t="s">
        <v>45</v>
      </c>
      <c r="B27" s="1" t="s">
        <v>62</v>
      </c>
      <c r="C27" s="1" t="s">
        <v>63</v>
      </c>
      <c r="D27">
        <v>20010</v>
      </c>
      <c r="E27" s="2" t="s">
        <v>13</v>
      </c>
      <c r="F27" s="4">
        <v>0.98</v>
      </c>
      <c r="J27" s="3" t="str">
        <f>IF(AND(Tabla17[[#This Row],[Valor logrado]]&gt;=Tabla17[[#This Row],[Meta]],Tabla17[[#This Row],[Valor logrado]]&gt;0,Tabla17[[#This Row],[Meta]]&gt;0),"Sí","No")</f>
        <v>No</v>
      </c>
    </row>
    <row r="28" spans="1:10" x14ac:dyDescent="0.25">
      <c r="A28" s="1" t="s">
        <v>45</v>
      </c>
      <c r="B28" s="1" t="s">
        <v>64</v>
      </c>
      <c r="C28" s="1" t="s">
        <v>65</v>
      </c>
      <c r="D28">
        <v>20015</v>
      </c>
      <c r="E28" s="2" t="s">
        <v>13</v>
      </c>
      <c r="F28" s="4">
        <v>0.98</v>
      </c>
      <c r="J28" s="3" t="str">
        <f>IF(AND(Tabla17[[#This Row],[Valor logrado]]&gt;=Tabla17[[#This Row],[Meta]],Tabla17[[#This Row],[Valor logrado]]&gt;0,Tabla17[[#This Row],[Meta]]&gt;0),"Sí","No")</f>
        <v>No</v>
      </c>
    </row>
    <row r="29" spans="1:10" x14ac:dyDescent="0.25">
      <c r="A29" s="1" t="s">
        <v>45</v>
      </c>
      <c r="B29" s="1" t="s">
        <v>66</v>
      </c>
      <c r="C29" s="1" t="s">
        <v>67</v>
      </c>
      <c r="D29">
        <v>20008</v>
      </c>
      <c r="E29" s="2" t="s">
        <v>13</v>
      </c>
      <c r="F29" s="4">
        <v>0.98</v>
      </c>
      <c r="J29" s="3" t="str">
        <f>IF(AND(Tabla17[[#This Row],[Valor logrado]]&gt;=Tabla17[[#This Row],[Meta]],Tabla17[[#This Row],[Valor logrado]]&gt;0,Tabla17[[#This Row],[Meta]]&gt;0),"Sí","No")</f>
        <v>No</v>
      </c>
    </row>
    <row r="30" spans="1:10" x14ac:dyDescent="0.25">
      <c r="A30" s="1" t="s">
        <v>45</v>
      </c>
      <c r="B30" s="1" t="s">
        <v>68</v>
      </c>
      <c r="C30" s="1" t="s">
        <v>69</v>
      </c>
      <c r="D30">
        <v>20001</v>
      </c>
      <c r="E30" s="2" t="s">
        <v>13</v>
      </c>
      <c r="F30" s="4">
        <v>0.98</v>
      </c>
      <c r="J30" s="3" t="str">
        <f>IF(AND(Tabla17[[#This Row],[Valor logrado]]&gt;=Tabla17[[#This Row],[Meta]],Tabla17[[#This Row],[Valor logrado]]&gt;0,Tabla17[[#This Row],[Meta]]&gt;0),"Sí","No")</f>
        <v>No</v>
      </c>
    </row>
    <row r="31" spans="1:10" x14ac:dyDescent="0.25">
      <c r="A31" s="1" t="s">
        <v>45</v>
      </c>
      <c r="B31" s="1" t="s">
        <v>70</v>
      </c>
      <c r="C31" s="1" t="s">
        <v>71</v>
      </c>
      <c r="D31">
        <v>20003</v>
      </c>
      <c r="E31" s="2" t="s">
        <v>13</v>
      </c>
      <c r="F31" s="4">
        <v>0.98</v>
      </c>
      <c r="J31" s="3" t="str">
        <f>IF(AND(Tabla17[[#This Row],[Valor logrado]]&gt;=Tabla17[[#This Row],[Meta]],Tabla17[[#This Row],[Valor logrado]]&gt;0,Tabla17[[#This Row],[Meta]]&gt;0),"Sí","No")</f>
        <v>No</v>
      </c>
    </row>
    <row r="32" spans="1:10" x14ac:dyDescent="0.25">
      <c r="A32" s="1" t="s">
        <v>45</v>
      </c>
      <c r="B32" s="1" t="s">
        <v>72</v>
      </c>
      <c r="C32" s="1" t="s">
        <v>73</v>
      </c>
      <c r="D32">
        <v>20005</v>
      </c>
      <c r="E32" s="2" t="s">
        <v>13</v>
      </c>
      <c r="F32" s="4">
        <v>0.98</v>
      </c>
      <c r="J32" s="3" t="str">
        <f>IF(AND(Tabla17[[#This Row],[Valor logrado]]&gt;=Tabla17[[#This Row],[Meta]],Tabla17[[#This Row],[Valor logrado]]&gt;0,Tabla17[[#This Row],[Meta]]&gt;0),"Sí","No")</f>
        <v>No</v>
      </c>
    </row>
    <row r="33" spans="1:10" x14ac:dyDescent="0.25">
      <c r="A33" s="1" t="s">
        <v>45</v>
      </c>
      <c r="B33" s="1" t="s">
        <v>74</v>
      </c>
      <c r="C33" s="1" t="s">
        <v>75</v>
      </c>
      <c r="D33">
        <v>20004</v>
      </c>
      <c r="E33" s="2" t="s">
        <v>13</v>
      </c>
      <c r="F33" s="4">
        <v>0.98</v>
      </c>
      <c r="J33" s="3" t="str">
        <f>IF(AND(Tabla17[[#This Row],[Valor logrado]]&gt;=Tabla17[[#This Row],[Meta]],Tabla17[[#This Row],[Valor logrado]]&gt;0,Tabla17[[#This Row],[Meta]]&gt;0),"Sí","No")</f>
        <v>No</v>
      </c>
    </row>
    <row r="34" spans="1:10" x14ac:dyDescent="0.25">
      <c r="A34" s="1" t="s">
        <v>45</v>
      </c>
      <c r="B34" s="1" t="s">
        <v>76</v>
      </c>
      <c r="C34" s="1" t="s">
        <v>77</v>
      </c>
      <c r="D34">
        <v>20006</v>
      </c>
      <c r="E34" s="2" t="s">
        <v>13</v>
      </c>
      <c r="F34" s="4">
        <v>0.98</v>
      </c>
      <c r="J34" s="3" t="str">
        <f>IF(AND(Tabla17[[#This Row],[Valor logrado]]&gt;=Tabla17[[#This Row],[Meta]],Tabla17[[#This Row],[Valor logrado]]&gt;0,Tabla17[[#This Row],[Meta]]&gt;0),"Sí","No")</f>
        <v>No</v>
      </c>
    </row>
    <row r="35" spans="1:10" x14ac:dyDescent="0.25">
      <c r="A35" s="1" t="s">
        <v>45</v>
      </c>
      <c r="B35" s="1" t="s">
        <v>78</v>
      </c>
      <c r="C35" s="1" t="s">
        <v>79</v>
      </c>
      <c r="D35">
        <v>20013</v>
      </c>
      <c r="E35" s="2" t="s">
        <v>13</v>
      </c>
      <c r="F35" s="4">
        <v>0.98</v>
      </c>
      <c r="J35" s="3" t="str">
        <f>IF(AND(Tabla17[[#This Row],[Valor logrado]]&gt;=Tabla17[[#This Row],[Meta]],Tabla17[[#This Row],[Valor logrado]]&gt;0,Tabla17[[#This Row],[Meta]]&gt;0),"Sí","No")</f>
        <v>No</v>
      </c>
    </row>
    <row r="36" spans="1:10" x14ac:dyDescent="0.25">
      <c r="A36" s="1" t="s">
        <v>45</v>
      </c>
      <c r="B36" s="1" t="s">
        <v>80</v>
      </c>
      <c r="C36" s="1" t="s">
        <v>81</v>
      </c>
      <c r="D36">
        <v>20014</v>
      </c>
      <c r="E36" s="2" t="s">
        <v>13</v>
      </c>
      <c r="F36" s="4">
        <v>0.98</v>
      </c>
      <c r="J36" s="3" t="str">
        <f>IF(AND(Tabla17[[#This Row],[Valor logrado]]&gt;=Tabla17[[#This Row],[Meta]],Tabla17[[#This Row],[Valor logrado]]&gt;0,Tabla17[[#This Row],[Meta]]&gt;0),"Sí","No")</f>
        <v>No</v>
      </c>
    </row>
    <row r="37" spans="1:10" x14ac:dyDescent="0.25">
      <c r="A37" s="1" t="s">
        <v>45</v>
      </c>
      <c r="B37" s="1" t="s">
        <v>82</v>
      </c>
      <c r="C37" s="1" t="s">
        <v>83</v>
      </c>
      <c r="D37">
        <v>20017</v>
      </c>
      <c r="E37" s="2" t="s">
        <v>13</v>
      </c>
      <c r="F37" s="4">
        <v>0.98</v>
      </c>
      <c r="J37" s="3" t="str">
        <f>IF(AND(Tabla17[[#This Row],[Valor logrado]]&gt;=Tabla17[[#This Row],[Meta]],Tabla17[[#This Row],[Valor logrado]]&gt;0,Tabla17[[#This Row],[Meta]]&gt;0),"Sí","No")</f>
        <v>No</v>
      </c>
    </row>
    <row r="38" spans="1:10" x14ac:dyDescent="0.25">
      <c r="A38" s="1" t="s">
        <v>45</v>
      </c>
      <c r="B38" s="1" t="s">
        <v>84</v>
      </c>
      <c r="C38" s="1" t="s">
        <v>85</v>
      </c>
      <c r="D38">
        <v>20020</v>
      </c>
      <c r="E38" s="2" t="s">
        <v>13</v>
      </c>
      <c r="F38" s="4">
        <v>0.98</v>
      </c>
      <c r="J38" s="3" t="str">
        <f>IF(AND(Tabla17[[#This Row],[Valor logrado]]&gt;=Tabla17[[#This Row],[Meta]],Tabla17[[#This Row],[Valor logrado]]&gt;0,Tabla17[[#This Row],[Meta]]&gt;0),"Sí","No")</f>
        <v>No</v>
      </c>
    </row>
    <row r="39" spans="1:10" x14ac:dyDescent="0.25">
      <c r="A39" s="1" t="s">
        <v>45</v>
      </c>
      <c r="B39" s="1" t="s">
        <v>86</v>
      </c>
      <c r="C39" s="1" t="s">
        <v>87</v>
      </c>
      <c r="D39">
        <v>20009</v>
      </c>
      <c r="E39" s="2" t="s">
        <v>13</v>
      </c>
      <c r="F39" s="4">
        <v>0.98</v>
      </c>
      <c r="J39" s="3" t="str">
        <f>IF(AND(Tabla17[[#This Row],[Valor logrado]]&gt;=Tabla17[[#This Row],[Meta]],Tabla17[[#This Row],[Valor logrado]]&gt;0,Tabla17[[#This Row],[Meta]]&gt;0),"Sí","No")</f>
        <v>No</v>
      </c>
    </row>
    <row r="40" spans="1:10" x14ac:dyDescent="0.25">
      <c r="A40" s="1" t="s">
        <v>88</v>
      </c>
      <c r="B40" s="1" t="s">
        <v>89</v>
      </c>
      <c r="C40" s="1" t="s">
        <v>90</v>
      </c>
      <c r="D40">
        <v>30000</v>
      </c>
      <c r="E40" s="2" t="s">
        <v>91</v>
      </c>
      <c r="F40" s="4">
        <v>0.98</v>
      </c>
      <c r="J40" s="3" t="str">
        <f>IF(AND(Tabla17[[#This Row],[Valor logrado]]&gt;=Tabla17[[#This Row],[Meta]],Tabla17[[#This Row],[Valor logrado]]&gt;0,Tabla17[[#This Row],[Meta]]&gt;0),"Sí","No")</f>
        <v>No</v>
      </c>
    </row>
    <row r="41" spans="1:10" x14ac:dyDescent="0.25">
      <c r="A41" s="1" t="s">
        <v>88</v>
      </c>
      <c r="B41" s="1" t="s">
        <v>92</v>
      </c>
      <c r="C41" s="1" t="s">
        <v>93</v>
      </c>
      <c r="D41">
        <v>30002</v>
      </c>
      <c r="E41" s="2" t="s">
        <v>13</v>
      </c>
      <c r="F41" s="4">
        <v>0.98</v>
      </c>
      <c r="J41" s="3" t="str">
        <f>IF(AND(Tabla17[[#This Row],[Valor logrado]]&gt;=Tabla17[[#This Row],[Meta]],Tabla17[[#This Row],[Valor logrado]]&gt;0,Tabla17[[#This Row],[Meta]]&gt;0),"Sí","No")</f>
        <v>No</v>
      </c>
    </row>
    <row r="42" spans="1:10" x14ac:dyDescent="0.25">
      <c r="A42" s="1" t="s">
        <v>88</v>
      </c>
      <c r="B42" s="1" t="s">
        <v>94</v>
      </c>
      <c r="C42" s="1" t="s">
        <v>95</v>
      </c>
      <c r="D42">
        <v>30005</v>
      </c>
      <c r="E42" s="2" t="s">
        <v>13</v>
      </c>
      <c r="F42" s="4">
        <v>0.98</v>
      </c>
      <c r="J42" s="3" t="str">
        <f>IF(AND(Tabla17[[#This Row],[Valor logrado]]&gt;=Tabla17[[#This Row],[Meta]],Tabla17[[#This Row],[Valor logrado]]&gt;0,Tabla17[[#This Row],[Meta]]&gt;0),"Sí","No")</f>
        <v>No</v>
      </c>
    </row>
    <row r="43" spans="1:10" x14ac:dyDescent="0.25">
      <c r="A43" s="1" t="s">
        <v>88</v>
      </c>
      <c r="B43" s="1" t="s">
        <v>96</v>
      </c>
      <c r="C43" s="1" t="s">
        <v>97</v>
      </c>
      <c r="D43">
        <v>30006</v>
      </c>
      <c r="E43" s="2" t="s">
        <v>13</v>
      </c>
      <c r="F43" s="4">
        <v>0.98</v>
      </c>
      <c r="J43" s="3" t="str">
        <f>IF(AND(Tabla17[[#This Row],[Valor logrado]]&gt;=Tabla17[[#This Row],[Meta]],Tabla17[[#This Row],[Valor logrado]]&gt;0,Tabla17[[#This Row],[Meta]]&gt;0),"Sí","No")</f>
        <v>No</v>
      </c>
    </row>
    <row r="44" spans="1:10" x14ac:dyDescent="0.25">
      <c r="A44" s="1" t="s">
        <v>88</v>
      </c>
      <c r="B44" s="1" t="s">
        <v>98</v>
      </c>
      <c r="C44" s="1" t="s">
        <v>99</v>
      </c>
      <c r="D44">
        <v>30007</v>
      </c>
      <c r="E44" s="2" t="s">
        <v>13</v>
      </c>
      <c r="F44" s="4">
        <v>0.98</v>
      </c>
      <c r="J44" s="3" t="str">
        <f>IF(AND(Tabla17[[#This Row],[Valor logrado]]&gt;=Tabla17[[#This Row],[Meta]],Tabla17[[#This Row],[Valor logrado]]&gt;0,Tabla17[[#This Row],[Meta]]&gt;0),"Sí","No")</f>
        <v>No</v>
      </c>
    </row>
    <row r="45" spans="1:10" x14ac:dyDescent="0.25">
      <c r="A45" s="1" t="s">
        <v>88</v>
      </c>
      <c r="B45" s="1" t="s">
        <v>100</v>
      </c>
      <c r="C45" s="1" t="s">
        <v>101</v>
      </c>
      <c r="D45">
        <v>30008</v>
      </c>
      <c r="E45" s="2" t="s">
        <v>13</v>
      </c>
      <c r="F45" s="4">
        <v>0.98</v>
      </c>
      <c r="J45" s="3" t="str">
        <f>IF(AND(Tabla17[[#This Row],[Valor logrado]]&gt;=Tabla17[[#This Row],[Meta]],Tabla17[[#This Row],[Valor logrado]]&gt;0,Tabla17[[#This Row],[Meta]]&gt;0),"Sí","No")</f>
        <v>No</v>
      </c>
    </row>
    <row r="46" spans="1:10" x14ac:dyDescent="0.25">
      <c r="A46" s="1" t="s">
        <v>88</v>
      </c>
      <c r="B46" s="1" t="s">
        <v>102</v>
      </c>
      <c r="C46" s="1" t="s">
        <v>103</v>
      </c>
      <c r="D46">
        <v>30004</v>
      </c>
      <c r="E46" s="2" t="s">
        <v>13</v>
      </c>
      <c r="F46" s="4">
        <v>0.98</v>
      </c>
      <c r="J46" s="3" t="str">
        <f>IF(AND(Tabla17[[#This Row],[Valor logrado]]&gt;=Tabla17[[#This Row],[Meta]],Tabla17[[#This Row],[Valor logrado]]&gt;0,Tabla17[[#This Row],[Meta]]&gt;0),"Sí","No")</f>
        <v>No</v>
      </c>
    </row>
    <row r="47" spans="1:10" x14ac:dyDescent="0.25">
      <c r="A47" s="1" t="s">
        <v>88</v>
      </c>
      <c r="B47" s="1" t="s">
        <v>104</v>
      </c>
      <c r="C47" s="1" t="s">
        <v>105</v>
      </c>
      <c r="D47">
        <v>30001</v>
      </c>
      <c r="E47" s="2" t="s">
        <v>13</v>
      </c>
      <c r="F47" s="4">
        <v>0.98</v>
      </c>
      <c r="J47" s="3" t="str">
        <f>IF(AND(Tabla17[[#This Row],[Valor logrado]]&gt;=Tabla17[[#This Row],[Meta]],Tabla17[[#This Row],[Valor logrado]]&gt;0,Tabla17[[#This Row],[Meta]]&gt;0),"Sí","No")</f>
        <v>No</v>
      </c>
    </row>
    <row r="48" spans="1:10" x14ac:dyDescent="0.25">
      <c r="A48" s="1" t="s">
        <v>88</v>
      </c>
      <c r="B48" s="1" t="s">
        <v>106</v>
      </c>
      <c r="C48" s="1" t="s">
        <v>107</v>
      </c>
      <c r="D48">
        <v>30003</v>
      </c>
      <c r="E48" s="2" t="s">
        <v>13</v>
      </c>
      <c r="F48" s="4">
        <v>0.98</v>
      </c>
      <c r="J48" s="3" t="str">
        <f>IF(AND(Tabla17[[#This Row],[Valor logrado]]&gt;=Tabla17[[#This Row],[Meta]],Tabla17[[#This Row],[Valor logrado]]&gt;0,Tabla17[[#This Row],[Meta]]&gt;0),"Sí","No")</f>
        <v>No</v>
      </c>
    </row>
    <row r="49" spans="1:10" x14ac:dyDescent="0.25">
      <c r="A49" s="1" t="s">
        <v>108</v>
      </c>
      <c r="B49" s="1" t="s">
        <v>109</v>
      </c>
      <c r="C49" s="1" t="s">
        <v>110</v>
      </c>
      <c r="D49">
        <v>40000</v>
      </c>
      <c r="E49" s="2" t="s">
        <v>91</v>
      </c>
      <c r="F49" s="4">
        <v>0.98</v>
      </c>
      <c r="J49" s="3" t="str">
        <f>IF(AND(Tabla17[[#This Row],[Valor logrado]]&gt;=Tabla17[[#This Row],[Meta]],Tabla17[[#This Row],[Valor logrado]]&gt;0,Tabla17[[#This Row],[Meta]]&gt;0),"Sí","No")</f>
        <v>No</v>
      </c>
    </row>
    <row r="50" spans="1:10" x14ac:dyDescent="0.25">
      <c r="A50" s="1" t="s">
        <v>108</v>
      </c>
      <c r="B50" s="1" t="s">
        <v>111</v>
      </c>
      <c r="C50" s="1" t="s">
        <v>112</v>
      </c>
      <c r="D50">
        <v>40001</v>
      </c>
      <c r="E50" s="2" t="s">
        <v>13</v>
      </c>
      <c r="F50" s="4">
        <v>0.98</v>
      </c>
      <c r="J50" s="3" t="str">
        <f>IF(AND(Tabla17[[#This Row],[Valor logrado]]&gt;=Tabla17[[#This Row],[Meta]],Tabla17[[#This Row],[Valor logrado]]&gt;0,Tabla17[[#This Row],[Meta]]&gt;0),"Sí","No")</f>
        <v>No</v>
      </c>
    </row>
    <row r="51" spans="1:10" x14ac:dyDescent="0.25">
      <c r="A51" s="1" t="s">
        <v>108</v>
      </c>
      <c r="B51" s="1" t="s">
        <v>113</v>
      </c>
      <c r="C51" s="1" t="s">
        <v>114</v>
      </c>
      <c r="D51">
        <v>40002</v>
      </c>
      <c r="E51" s="2" t="s">
        <v>13</v>
      </c>
      <c r="F51" s="4">
        <v>0.98</v>
      </c>
      <c r="J51" s="3" t="str">
        <f>IF(AND(Tabla17[[#This Row],[Valor logrado]]&gt;=Tabla17[[#This Row],[Meta]],Tabla17[[#This Row],[Valor logrado]]&gt;0,Tabla17[[#This Row],[Meta]]&gt;0),"Sí","No")</f>
        <v>No</v>
      </c>
    </row>
    <row r="52" spans="1:10" x14ac:dyDescent="0.25">
      <c r="A52" s="1" t="s">
        <v>108</v>
      </c>
      <c r="B52" s="1" t="s">
        <v>115</v>
      </c>
      <c r="C52" s="1" t="s">
        <v>116</v>
      </c>
      <c r="D52">
        <v>40003</v>
      </c>
      <c r="E52" s="2" t="s">
        <v>13</v>
      </c>
      <c r="F52" s="4">
        <v>0.98</v>
      </c>
      <c r="J52" s="3" t="str">
        <f>IF(AND(Tabla17[[#This Row],[Valor logrado]]&gt;=Tabla17[[#This Row],[Meta]],Tabla17[[#This Row],[Valor logrado]]&gt;0,Tabla17[[#This Row],[Meta]]&gt;0),"Sí","No")</f>
        <v>No</v>
      </c>
    </row>
    <row r="53" spans="1:10" x14ac:dyDescent="0.25">
      <c r="A53" s="1" t="s">
        <v>108</v>
      </c>
      <c r="B53" s="1" t="s">
        <v>117</v>
      </c>
      <c r="C53" s="1" t="s">
        <v>118</v>
      </c>
      <c r="D53">
        <v>40004</v>
      </c>
      <c r="E53" s="2" t="s">
        <v>13</v>
      </c>
      <c r="F53" s="4">
        <v>0.98</v>
      </c>
      <c r="J53" s="3" t="str">
        <f>IF(AND(Tabla17[[#This Row],[Valor logrado]]&gt;=Tabla17[[#This Row],[Meta]],Tabla17[[#This Row],[Valor logrado]]&gt;0,Tabla17[[#This Row],[Meta]]&gt;0),"Sí","No")</f>
        <v>No</v>
      </c>
    </row>
    <row r="54" spans="1:10" x14ac:dyDescent="0.25">
      <c r="A54" s="1" t="s">
        <v>108</v>
      </c>
      <c r="B54" s="1" t="s">
        <v>119</v>
      </c>
      <c r="C54" s="1" t="s">
        <v>120</v>
      </c>
      <c r="D54">
        <v>40005</v>
      </c>
      <c r="E54" s="2" t="s">
        <v>13</v>
      </c>
      <c r="F54" s="4">
        <v>0.98</v>
      </c>
      <c r="J54" s="3" t="str">
        <f>IF(AND(Tabla17[[#This Row],[Valor logrado]]&gt;=Tabla17[[#This Row],[Meta]],Tabla17[[#This Row],[Valor logrado]]&gt;0,Tabla17[[#This Row],[Meta]]&gt;0),"Sí","No")</f>
        <v>No</v>
      </c>
    </row>
    <row r="55" spans="1:10" x14ac:dyDescent="0.25">
      <c r="A55" s="1" t="s">
        <v>108</v>
      </c>
      <c r="B55" s="1" t="s">
        <v>121</v>
      </c>
      <c r="C55" s="1" t="s">
        <v>122</v>
      </c>
      <c r="D55">
        <v>40007</v>
      </c>
      <c r="E55" s="2" t="s">
        <v>13</v>
      </c>
      <c r="F55" s="4">
        <v>0.98</v>
      </c>
      <c r="J55" s="3" t="str">
        <f>IF(AND(Tabla17[[#This Row],[Valor logrado]]&gt;=Tabla17[[#This Row],[Meta]],Tabla17[[#This Row],[Valor logrado]]&gt;0,Tabla17[[#This Row],[Meta]]&gt;0),"Sí","No")</f>
        <v>No</v>
      </c>
    </row>
    <row r="56" spans="1:10" x14ac:dyDescent="0.25">
      <c r="A56" s="1" t="s">
        <v>108</v>
      </c>
      <c r="B56" s="1" t="s">
        <v>123</v>
      </c>
      <c r="C56" s="1" t="s">
        <v>124</v>
      </c>
      <c r="D56">
        <v>40008</v>
      </c>
      <c r="E56" s="2" t="s">
        <v>13</v>
      </c>
      <c r="F56" s="4">
        <v>0.98</v>
      </c>
      <c r="J56" s="3" t="str">
        <f>IF(AND(Tabla17[[#This Row],[Valor logrado]]&gt;=Tabla17[[#This Row],[Meta]],Tabla17[[#This Row],[Valor logrado]]&gt;0,Tabla17[[#This Row],[Meta]]&gt;0),"Sí","No")</f>
        <v>No</v>
      </c>
    </row>
    <row r="57" spans="1:10" x14ac:dyDescent="0.25">
      <c r="A57" s="1" t="s">
        <v>108</v>
      </c>
      <c r="B57" s="1" t="s">
        <v>125</v>
      </c>
      <c r="C57" s="1" t="s">
        <v>126</v>
      </c>
      <c r="D57">
        <v>40009</v>
      </c>
      <c r="E57" s="2" t="s">
        <v>13</v>
      </c>
      <c r="F57" s="4">
        <v>0.98</v>
      </c>
      <c r="J57" s="3" t="str">
        <f>IF(AND(Tabla17[[#This Row],[Valor logrado]]&gt;=Tabla17[[#This Row],[Meta]],Tabla17[[#This Row],[Valor logrado]]&gt;0,Tabla17[[#This Row],[Meta]]&gt;0),"Sí","No")</f>
        <v>No</v>
      </c>
    </row>
    <row r="58" spans="1:10" x14ac:dyDescent="0.25">
      <c r="A58" s="1" t="s">
        <v>108</v>
      </c>
      <c r="B58" s="1" t="s">
        <v>127</v>
      </c>
      <c r="C58" s="1" t="s">
        <v>128</v>
      </c>
      <c r="D58">
        <v>40006</v>
      </c>
      <c r="E58" s="2" t="s">
        <v>13</v>
      </c>
      <c r="F58" s="4">
        <v>0.98</v>
      </c>
      <c r="J58" s="3" t="str">
        <f>IF(AND(Tabla17[[#This Row],[Valor logrado]]&gt;=Tabla17[[#This Row],[Meta]],Tabla17[[#This Row],[Valor logrado]]&gt;0,Tabla17[[#This Row],[Meta]]&gt;0),"Sí","No")</f>
        <v>No</v>
      </c>
    </row>
    <row r="59" spans="1:10" x14ac:dyDescent="0.25">
      <c r="A59" s="1" t="s">
        <v>108</v>
      </c>
      <c r="B59" s="1" t="s">
        <v>129</v>
      </c>
      <c r="C59" s="1" t="s">
        <v>130</v>
      </c>
      <c r="D59">
        <v>40010</v>
      </c>
      <c r="E59" s="2" t="s">
        <v>13</v>
      </c>
      <c r="F59" s="4">
        <v>0.98</v>
      </c>
      <c r="J59" s="3" t="str">
        <f>IF(AND(Tabla17[[#This Row],[Valor logrado]]&gt;=Tabla17[[#This Row],[Meta]],Tabla17[[#This Row],[Valor logrado]]&gt;0,Tabla17[[#This Row],[Meta]]&gt;0),"Sí","No")</f>
        <v>No</v>
      </c>
    </row>
    <row r="60" spans="1:10" x14ac:dyDescent="0.25">
      <c r="A60" s="1" t="s">
        <v>131</v>
      </c>
      <c r="B60" s="1" t="s">
        <v>132</v>
      </c>
      <c r="C60" s="1" t="s">
        <v>133</v>
      </c>
      <c r="D60">
        <v>50000</v>
      </c>
      <c r="E60" s="2" t="s">
        <v>16</v>
      </c>
      <c r="F60" s="4">
        <v>0.98</v>
      </c>
      <c r="J60" s="3" t="str">
        <f>IF(AND(Tabla17[[#This Row],[Valor logrado]]&gt;=Tabla17[[#This Row],[Meta]],Tabla17[[#This Row],[Valor logrado]]&gt;0,Tabla17[[#This Row],[Meta]]&gt;0),"Sí","No")</f>
        <v>No</v>
      </c>
    </row>
    <row r="61" spans="1:10" x14ac:dyDescent="0.25">
      <c r="A61" s="1" t="s">
        <v>131</v>
      </c>
      <c r="B61" s="1" t="s">
        <v>134</v>
      </c>
      <c r="C61" s="1" t="s">
        <v>135</v>
      </c>
      <c r="D61">
        <v>50002</v>
      </c>
      <c r="E61" s="2" t="s">
        <v>13</v>
      </c>
      <c r="F61" s="4">
        <v>0.98</v>
      </c>
      <c r="J61" s="3" t="str">
        <f>IF(AND(Tabla17[[#This Row],[Valor logrado]]&gt;=Tabla17[[#This Row],[Meta]],Tabla17[[#This Row],[Valor logrado]]&gt;0,Tabla17[[#This Row],[Meta]]&gt;0),"Sí","No")</f>
        <v>No</v>
      </c>
    </row>
    <row r="62" spans="1:10" x14ac:dyDescent="0.25">
      <c r="A62" s="1" t="s">
        <v>131</v>
      </c>
      <c r="B62" s="1" t="s">
        <v>136</v>
      </c>
      <c r="C62" s="1" t="s">
        <v>137</v>
      </c>
      <c r="D62">
        <v>50006</v>
      </c>
      <c r="E62" s="2" t="s">
        <v>13</v>
      </c>
      <c r="F62" s="4">
        <v>0.98</v>
      </c>
      <c r="J62" s="3" t="str">
        <f>IF(AND(Tabla17[[#This Row],[Valor logrado]]&gt;=Tabla17[[#This Row],[Meta]],Tabla17[[#This Row],[Valor logrado]]&gt;0,Tabla17[[#This Row],[Meta]]&gt;0),"Sí","No")</f>
        <v>No</v>
      </c>
    </row>
    <row r="63" spans="1:10" x14ac:dyDescent="0.25">
      <c r="A63" s="1" t="s">
        <v>131</v>
      </c>
      <c r="B63" s="1" t="s">
        <v>138</v>
      </c>
      <c r="C63" s="1" t="s">
        <v>139</v>
      </c>
      <c r="D63">
        <v>50007</v>
      </c>
      <c r="E63" s="2" t="s">
        <v>13</v>
      </c>
      <c r="F63" s="4">
        <v>0.98</v>
      </c>
      <c r="J63" s="3" t="str">
        <f>IF(AND(Tabla17[[#This Row],[Valor logrado]]&gt;=Tabla17[[#This Row],[Meta]],Tabla17[[#This Row],[Valor logrado]]&gt;0,Tabla17[[#This Row],[Meta]]&gt;0),"Sí","No")</f>
        <v>No</v>
      </c>
    </row>
    <row r="64" spans="1:10" x14ac:dyDescent="0.25">
      <c r="A64" s="1" t="s">
        <v>131</v>
      </c>
      <c r="B64" s="1" t="s">
        <v>140</v>
      </c>
      <c r="C64" s="1" t="s">
        <v>141</v>
      </c>
      <c r="D64">
        <v>50008</v>
      </c>
      <c r="E64" s="2" t="s">
        <v>13</v>
      </c>
      <c r="F64" s="4">
        <v>0.98</v>
      </c>
      <c r="J64" s="3" t="str">
        <f>IF(AND(Tabla17[[#This Row],[Valor logrado]]&gt;=Tabla17[[#This Row],[Meta]],Tabla17[[#This Row],[Valor logrado]]&gt;0,Tabla17[[#This Row],[Meta]]&gt;0),"Sí","No")</f>
        <v>No</v>
      </c>
    </row>
    <row r="65" spans="1:10" x14ac:dyDescent="0.25">
      <c r="A65" s="1" t="s">
        <v>131</v>
      </c>
      <c r="B65" s="1" t="s">
        <v>142</v>
      </c>
      <c r="C65" s="1" t="s">
        <v>143</v>
      </c>
      <c r="D65">
        <v>50004</v>
      </c>
      <c r="E65" s="2" t="s">
        <v>13</v>
      </c>
      <c r="F65" s="4">
        <v>0.98</v>
      </c>
      <c r="J65" s="3" t="str">
        <f>IF(AND(Tabla17[[#This Row],[Valor logrado]]&gt;=Tabla17[[#This Row],[Meta]],Tabla17[[#This Row],[Valor logrado]]&gt;0,Tabla17[[#This Row],[Meta]]&gt;0),"Sí","No")</f>
        <v>No</v>
      </c>
    </row>
    <row r="66" spans="1:10" x14ac:dyDescent="0.25">
      <c r="A66" s="1" t="s">
        <v>131</v>
      </c>
      <c r="B66" s="1" t="s">
        <v>144</v>
      </c>
      <c r="C66" s="1" t="s">
        <v>145</v>
      </c>
      <c r="D66">
        <v>50005</v>
      </c>
      <c r="E66" s="2" t="s">
        <v>13</v>
      </c>
      <c r="F66" s="4">
        <v>0.98</v>
      </c>
      <c r="J66" s="3" t="str">
        <f>IF(AND(Tabla17[[#This Row],[Valor logrado]]&gt;=Tabla17[[#This Row],[Meta]],Tabla17[[#This Row],[Valor logrado]]&gt;0,Tabla17[[#This Row],[Meta]]&gt;0),"Sí","No")</f>
        <v>No</v>
      </c>
    </row>
    <row r="67" spans="1:10" x14ac:dyDescent="0.25">
      <c r="A67" s="1" t="s">
        <v>131</v>
      </c>
      <c r="B67" s="1" t="s">
        <v>146</v>
      </c>
      <c r="C67" s="1" t="s">
        <v>147</v>
      </c>
      <c r="D67">
        <v>50001</v>
      </c>
      <c r="E67" s="2" t="s">
        <v>13</v>
      </c>
      <c r="F67" s="4">
        <v>0.98</v>
      </c>
      <c r="J67" s="3" t="str">
        <f>IF(AND(Tabla17[[#This Row],[Valor logrado]]&gt;=Tabla17[[#This Row],[Meta]],Tabla17[[#This Row],[Valor logrado]]&gt;0,Tabla17[[#This Row],[Meta]]&gt;0),"Sí","No")</f>
        <v>No</v>
      </c>
    </row>
    <row r="68" spans="1:10" x14ac:dyDescent="0.25">
      <c r="A68" s="1" t="s">
        <v>131</v>
      </c>
      <c r="B68" s="1" t="s">
        <v>148</v>
      </c>
      <c r="C68" s="1" t="s">
        <v>149</v>
      </c>
      <c r="D68">
        <v>50009</v>
      </c>
      <c r="E68" s="2" t="s">
        <v>13</v>
      </c>
      <c r="F68" s="4">
        <v>0.98</v>
      </c>
      <c r="J68" s="3" t="str">
        <f>IF(AND(Tabla17[[#This Row],[Valor logrado]]&gt;=Tabla17[[#This Row],[Meta]],Tabla17[[#This Row],[Valor logrado]]&gt;0,Tabla17[[#This Row],[Meta]]&gt;0),"Sí","No")</f>
        <v>No</v>
      </c>
    </row>
    <row r="69" spans="1:10" x14ac:dyDescent="0.25">
      <c r="A69" s="1" t="s">
        <v>131</v>
      </c>
      <c r="B69" s="1" t="s">
        <v>150</v>
      </c>
      <c r="C69" s="1" t="s">
        <v>151</v>
      </c>
      <c r="D69">
        <v>50010</v>
      </c>
      <c r="E69" s="2" t="s">
        <v>13</v>
      </c>
      <c r="F69" s="4">
        <v>0.98</v>
      </c>
      <c r="J69" s="3" t="str">
        <f>IF(AND(Tabla17[[#This Row],[Valor logrado]]&gt;=Tabla17[[#This Row],[Meta]],Tabla17[[#This Row],[Valor logrado]]&gt;0,Tabla17[[#This Row],[Meta]]&gt;0),"Sí","No")</f>
        <v>No</v>
      </c>
    </row>
    <row r="70" spans="1:10" x14ac:dyDescent="0.25">
      <c r="A70" s="1" t="s">
        <v>131</v>
      </c>
      <c r="B70" s="1" t="s">
        <v>152</v>
      </c>
      <c r="C70" s="1" t="s">
        <v>153</v>
      </c>
      <c r="D70">
        <v>50011</v>
      </c>
      <c r="E70" s="2" t="s">
        <v>13</v>
      </c>
      <c r="F70" s="4">
        <v>0.98</v>
      </c>
      <c r="J70" s="3" t="str">
        <f>IF(AND(Tabla17[[#This Row],[Valor logrado]]&gt;=Tabla17[[#This Row],[Meta]],Tabla17[[#This Row],[Valor logrado]]&gt;0,Tabla17[[#This Row],[Meta]]&gt;0),"Sí","No")</f>
        <v>No</v>
      </c>
    </row>
    <row r="71" spans="1:10" x14ac:dyDescent="0.25">
      <c r="A71" s="1" t="s">
        <v>131</v>
      </c>
      <c r="B71" s="1" t="s">
        <v>154</v>
      </c>
      <c r="C71" s="1" t="s">
        <v>155</v>
      </c>
      <c r="D71">
        <v>50003</v>
      </c>
      <c r="E71" s="2" t="s">
        <v>13</v>
      </c>
      <c r="F71" s="4">
        <v>0.98</v>
      </c>
      <c r="J71" s="3" t="str">
        <f>IF(AND(Tabla17[[#This Row],[Valor logrado]]&gt;=Tabla17[[#This Row],[Meta]],Tabla17[[#This Row],[Valor logrado]]&gt;0,Tabla17[[#This Row],[Meta]]&gt;0),"Sí","No")</f>
        <v>No</v>
      </c>
    </row>
    <row r="72" spans="1:10" x14ac:dyDescent="0.25">
      <c r="A72" s="1" t="s">
        <v>156</v>
      </c>
      <c r="B72" s="1" t="s">
        <v>157</v>
      </c>
      <c r="C72" s="1" t="s">
        <v>158</v>
      </c>
      <c r="D72">
        <v>60000</v>
      </c>
      <c r="E72" s="2" t="s">
        <v>16</v>
      </c>
      <c r="F72" s="4">
        <v>0.98</v>
      </c>
      <c r="J72" s="3" t="str">
        <f>IF(AND(Tabla17[[#This Row],[Valor logrado]]&gt;=Tabla17[[#This Row],[Meta]],Tabla17[[#This Row],[Valor logrado]]&gt;0,Tabla17[[#This Row],[Meta]]&gt;0),"Sí","No")</f>
        <v>No</v>
      </c>
    </row>
    <row r="73" spans="1:10" x14ac:dyDescent="0.25">
      <c r="A73" s="1" t="s">
        <v>156</v>
      </c>
      <c r="B73" s="1" t="s">
        <v>159</v>
      </c>
      <c r="C73" s="1" t="s">
        <v>160</v>
      </c>
      <c r="D73">
        <v>60004</v>
      </c>
      <c r="E73" s="2" t="s">
        <v>13</v>
      </c>
      <c r="F73" s="4">
        <v>0.98</v>
      </c>
      <c r="J73" s="3" t="str">
        <f>IF(AND(Tabla17[[#This Row],[Valor logrado]]&gt;=Tabla17[[#This Row],[Meta]],Tabla17[[#This Row],[Valor logrado]]&gt;0,Tabla17[[#This Row],[Meta]]&gt;0),"Sí","No")</f>
        <v>No</v>
      </c>
    </row>
    <row r="74" spans="1:10" x14ac:dyDescent="0.25">
      <c r="A74" s="1" t="s">
        <v>156</v>
      </c>
      <c r="B74" s="1" t="s">
        <v>161</v>
      </c>
      <c r="C74" s="1" t="s">
        <v>162</v>
      </c>
      <c r="D74">
        <v>60006</v>
      </c>
      <c r="E74" s="2" t="s">
        <v>13</v>
      </c>
      <c r="F74" s="4">
        <v>0.98</v>
      </c>
      <c r="J74" s="3" t="str">
        <f>IF(AND(Tabla17[[#This Row],[Valor logrado]]&gt;=Tabla17[[#This Row],[Meta]],Tabla17[[#This Row],[Valor logrado]]&gt;0,Tabla17[[#This Row],[Meta]]&gt;0),"Sí","No")</f>
        <v>No</v>
      </c>
    </row>
    <row r="75" spans="1:10" x14ac:dyDescent="0.25">
      <c r="A75" s="1" t="s">
        <v>156</v>
      </c>
      <c r="B75" s="1" t="s">
        <v>163</v>
      </c>
      <c r="C75" s="1" t="s">
        <v>164</v>
      </c>
      <c r="D75">
        <v>60008</v>
      </c>
      <c r="E75" s="2" t="s">
        <v>13</v>
      </c>
      <c r="F75" s="4">
        <v>0.98</v>
      </c>
      <c r="J75" s="3" t="str">
        <f>IF(AND(Tabla17[[#This Row],[Valor logrado]]&gt;=Tabla17[[#This Row],[Meta]],Tabla17[[#This Row],[Valor logrado]]&gt;0,Tabla17[[#This Row],[Meta]]&gt;0),"Sí","No")</f>
        <v>No</v>
      </c>
    </row>
    <row r="76" spans="1:10" x14ac:dyDescent="0.25">
      <c r="A76" s="1" t="s">
        <v>156</v>
      </c>
      <c r="B76" s="1" t="s">
        <v>165</v>
      </c>
      <c r="C76" s="1" t="s">
        <v>166</v>
      </c>
      <c r="D76">
        <v>60009</v>
      </c>
      <c r="E76" s="2" t="s">
        <v>13</v>
      </c>
      <c r="F76" s="4">
        <v>0.98</v>
      </c>
      <c r="J76" s="3" t="str">
        <f>IF(AND(Tabla17[[#This Row],[Valor logrado]]&gt;=Tabla17[[#This Row],[Meta]],Tabla17[[#This Row],[Valor logrado]]&gt;0,Tabla17[[#This Row],[Meta]]&gt;0),"Sí","No")</f>
        <v>No</v>
      </c>
    </row>
    <row r="77" spans="1:10" x14ac:dyDescent="0.25">
      <c r="A77" s="1" t="s">
        <v>156</v>
      </c>
      <c r="B77" s="1" t="s">
        <v>167</v>
      </c>
      <c r="C77" s="1" t="s">
        <v>168</v>
      </c>
      <c r="D77">
        <v>60013</v>
      </c>
      <c r="E77" s="2" t="s">
        <v>13</v>
      </c>
      <c r="F77" s="4">
        <v>0.98</v>
      </c>
      <c r="J77" s="3" t="str">
        <f>IF(AND(Tabla17[[#This Row],[Valor logrado]]&gt;=Tabla17[[#This Row],[Meta]],Tabla17[[#This Row],[Valor logrado]]&gt;0,Tabla17[[#This Row],[Meta]]&gt;0),"Sí","No")</f>
        <v>No</v>
      </c>
    </row>
    <row r="78" spans="1:10" x14ac:dyDescent="0.25">
      <c r="A78" s="1" t="s">
        <v>156</v>
      </c>
      <c r="B78" s="1" t="s">
        <v>169</v>
      </c>
      <c r="C78" s="1" t="s">
        <v>170</v>
      </c>
      <c r="D78">
        <v>60002</v>
      </c>
      <c r="E78" s="2" t="s">
        <v>13</v>
      </c>
      <c r="F78" s="4">
        <v>0.98</v>
      </c>
      <c r="J78" s="3" t="str">
        <f>IF(AND(Tabla17[[#This Row],[Valor logrado]]&gt;=Tabla17[[#This Row],[Meta]],Tabla17[[#This Row],[Valor logrado]]&gt;0,Tabla17[[#This Row],[Meta]]&gt;0),"Sí","No")</f>
        <v>No</v>
      </c>
    </row>
    <row r="79" spans="1:10" x14ac:dyDescent="0.25">
      <c r="A79" s="1" t="s">
        <v>156</v>
      </c>
      <c r="B79" s="1" t="s">
        <v>171</v>
      </c>
      <c r="C79" s="1" t="s">
        <v>172</v>
      </c>
      <c r="D79">
        <v>60007</v>
      </c>
      <c r="E79" s="2" t="s">
        <v>13</v>
      </c>
      <c r="F79" s="4">
        <v>0.98</v>
      </c>
      <c r="J79" s="3" t="str">
        <f>IF(AND(Tabla17[[#This Row],[Valor logrado]]&gt;=Tabla17[[#This Row],[Meta]],Tabla17[[#This Row],[Valor logrado]]&gt;0,Tabla17[[#This Row],[Meta]]&gt;0),"Sí","No")</f>
        <v>No</v>
      </c>
    </row>
    <row r="80" spans="1:10" x14ac:dyDescent="0.25">
      <c r="A80" s="1" t="s">
        <v>156</v>
      </c>
      <c r="B80" s="1" t="s">
        <v>173</v>
      </c>
      <c r="C80" s="1" t="s">
        <v>174</v>
      </c>
      <c r="D80">
        <v>60003</v>
      </c>
      <c r="E80" s="2" t="s">
        <v>13</v>
      </c>
      <c r="F80" s="4">
        <v>0.98</v>
      </c>
      <c r="J80" s="3" t="str">
        <f>IF(AND(Tabla17[[#This Row],[Valor logrado]]&gt;=Tabla17[[#This Row],[Meta]],Tabla17[[#This Row],[Valor logrado]]&gt;0,Tabla17[[#This Row],[Meta]]&gt;0),"Sí","No")</f>
        <v>No</v>
      </c>
    </row>
    <row r="81" spans="1:10" x14ac:dyDescent="0.25">
      <c r="A81" s="1" t="s">
        <v>156</v>
      </c>
      <c r="B81" s="1" t="s">
        <v>175</v>
      </c>
      <c r="C81" s="1" t="s">
        <v>176</v>
      </c>
      <c r="D81">
        <v>60001</v>
      </c>
      <c r="E81" s="2" t="s">
        <v>13</v>
      </c>
      <c r="F81" s="4">
        <v>0.98</v>
      </c>
      <c r="J81" s="3" t="str">
        <f>IF(AND(Tabla17[[#This Row],[Valor logrado]]&gt;=Tabla17[[#This Row],[Meta]],Tabla17[[#This Row],[Valor logrado]]&gt;0,Tabla17[[#This Row],[Meta]]&gt;0),"Sí","No")</f>
        <v>No</v>
      </c>
    </row>
    <row r="82" spans="1:10" x14ac:dyDescent="0.25">
      <c r="A82" s="1" t="s">
        <v>156</v>
      </c>
      <c r="B82" s="1" t="s">
        <v>177</v>
      </c>
      <c r="C82" s="1" t="s">
        <v>178</v>
      </c>
      <c r="D82">
        <v>60010</v>
      </c>
      <c r="E82" s="2" t="s">
        <v>13</v>
      </c>
      <c r="F82" s="4">
        <v>0.98</v>
      </c>
      <c r="J82" s="3" t="str">
        <f>IF(AND(Tabla17[[#This Row],[Valor logrado]]&gt;=Tabla17[[#This Row],[Meta]],Tabla17[[#This Row],[Valor logrado]]&gt;0,Tabla17[[#This Row],[Meta]]&gt;0),"Sí","No")</f>
        <v>No</v>
      </c>
    </row>
    <row r="83" spans="1:10" x14ac:dyDescent="0.25">
      <c r="A83" s="1" t="s">
        <v>156</v>
      </c>
      <c r="B83" s="1" t="s">
        <v>179</v>
      </c>
      <c r="C83" s="1" t="s">
        <v>180</v>
      </c>
      <c r="D83">
        <v>60005</v>
      </c>
      <c r="E83" s="2" t="s">
        <v>13</v>
      </c>
      <c r="F83" s="4">
        <v>0.98</v>
      </c>
      <c r="J83" s="3" t="str">
        <f>IF(AND(Tabla17[[#This Row],[Valor logrado]]&gt;=Tabla17[[#This Row],[Meta]],Tabla17[[#This Row],[Valor logrado]]&gt;0,Tabla17[[#This Row],[Meta]]&gt;0),"Sí","No")</f>
        <v>No</v>
      </c>
    </row>
    <row r="84" spans="1:10" x14ac:dyDescent="0.25">
      <c r="A84" s="1" t="s">
        <v>156</v>
      </c>
      <c r="B84" s="1" t="s">
        <v>181</v>
      </c>
      <c r="C84" s="1" t="s">
        <v>182</v>
      </c>
      <c r="D84">
        <v>60011</v>
      </c>
      <c r="E84" s="2" t="s">
        <v>13</v>
      </c>
      <c r="F84" s="4">
        <v>0.98</v>
      </c>
      <c r="J84" s="3" t="str">
        <f>IF(AND(Tabla17[[#This Row],[Valor logrado]]&gt;=Tabla17[[#This Row],[Meta]],Tabla17[[#This Row],[Valor logrado]]&gt;0,Tabla17[[#This Row],[Meta]]&gt;0),"Sí","No")</f>
        <v>No</v>
      </c>
    </row>
    <row r="85" spans="1:10" x14ac:dyDescent="0.25">
      <c r="A85" s="1" t="s">
        <v>156</v>
      </c>
      <c r="B85" s="1" t="s">
        <v>183</v>
      </c>
      <c r="C85" s="1" t="s">
        <v>184</v>
      </c>
      <c r="D85">
        <v>60012</v>
      </c>
      <c r="E85" s="2" t="s">
        <v>13</v>
      </c>
      <c r="F85" s="4">
        <v>0.98</v>
      </c>
      <c r="J85" s="3" t="str">
        <f>IF(AND(Tabla17[[#This Row],[Valor logrado]]&gt;=Tabla17[[#This Row],[Meta]],Tabla17[[#This Row],[Valor logrado]]&gt;0,Tabla17[[#This Row],[Meta]]&gt;0),"Sí","No")</f>
        <v>No</v>
      </c>
    </row>
    <row r="86" spans="1:10" x14ac:dyDescent="0.25">
      <c r="A86" s="1" t="s">
        <v>185</v>
      </c>
      <c r="B86" s="1" t="s">
        <v>186</v>
      </c>
      <c r="C86" s="1" t="s">
        <v>187</v>
      </c>
      <c r="D86">
        <v>80000</v>
      </c>
      <c r="E86" s="2" t="s">
        <v>16</v>
      </c>
      <c r="F86" s="4">
        <v>0.98</v>
      </c>
      <c r="J86" s="3" t="str">
        <f>IF(AND(Tabla17[[#This Row],[Valor logrado]]&gt;=Tabla17[[#This Row],[Meta]],Tabla17[[#This Row],[Valor logrado]]&gt;0,Tabla17[[#This Row],[Meta]]&gt;0),"Sí","No")</f>
        <v>No</v>
      </c>
    </row>
    <row r="87" spans="1:10" x14ac:dyDescent="0.25">
      <c r="A87" s="1" t="s">
        <v>185</v>
      </c>
      <c r="B87" s="1" t="s">
        <v>188</v>
      </c>
      <c r="C87" s="1" t="s">
        <v>189</v>
      </c>
      <c r="D87">
        <v>80006</v>
      </c>
      <c r="E87" s="2" t="s">
        <v>13</v>
      </c>
      <c r="F87" s="4">
        <v>0.98</v>
      </c>
      <c r="J87" s="3" t="str">
        <f>IF(AND(Tabla17[[#This Row],[Valor logrado]]&gt;=Tabla17[[#This Row],[Meta]],Tabla17[[#This Row],[Valor logrado]]&gt;0,Tabla17[[#This Row],[Meta]]&gt;0),"Sí","No")</f>
        <v>No</v>
      </c>
    </row>
    <row r="88" spans="1:10" x14ac:dyDescent="0.25">
      <c r="A88" s="1" t="s">
        <v>185</v>
      </c>
      <c r="B88" s="1" t="s">
        <v>190</v>
      </c>
      <c r="C88" s="1" t="s">
        <v>191</v>
      </c>
      <c r="D88">
        <v>80012</v>
      </c>
      <c r="E88" s="2" t="s">
        <v>13</v>
      </c>
      <c r="F88" s="4">
        <v>0.98</v>
      </c>
      <c r="J88" s="3" t="str">
        <f>IF(AND(Tabla17[[#This Row],[Valor logrado]]&gt;=Tabla17[[#This Row],[Meta]],Tabla17[[#This Row],[Valor logrado]]&gt;0,Tabla17[[#This Row],[Meta]]&gt;0),"Sí","No")</f>
        <v>No</v>
      </c>
    </row>
    <row r="89" spans="1:10" x14ac:dyDescent="0.25">
      <c r="A89" s="1" t="s">
        <v>185</v>
      </c>
      <c r="B89" s="1" t="s">
        <v>192</v>
      </c>
      <c r="C89" s="1" t="s">
        <v>193</v>
      </c>
      <c r="D89">
        <v>80009</v>
      </c>
      <c r="E89" s="2" t="s">
        <v>13</v>
      </c>
      <c r="F89" s="4">
        <v>0.98</v>
      </c>
      <c r="J89" s="3" t="str">
        <f>IF(AND(Tabla17[[#This Row],[Valor logrado]]&gt;=Tabla17[[#This Row],[Meta]],Tabla17[[#This Row],[Valor logrado]]&gt;0,Tabla17[[#This Row],[Meta]]&gt;0),"Sí","No")</f>
        <v>No</v>
      </c>
    </row>
    <row r="90" spans="1:10" x14ac:dyDescent="0.25">
      <c r="A90" s="1" t="s">
        <v>185</v>
      </c>
      <c r="B90" s="1" t="s">
        <v>194</v>
      </c>
      <c r="C90" s="1" t="s">
        <v>195</v>
      </c>
      <c r="D90">
        <v>80007</v>
      </c>
      <c r="E90" s="2" t="s">
        <v>13</v>
      </c>
      <c r="F90" s="4">
        <v>0.98</v>
      </c>
      <c r="J90" s="3" t="str">
        <f>IF(AND(Tabla17[[#This Row],[Valor logrado]]&gt;=Tabla17[[#This Row],[Meta]],Tabla17[[#This Row],[Valor logrado]]&gt;0,Tabla17[[#This Row],[Meta]]&gt;0),"Sí","No")</f>
        <v>No</v>
      </c>
    </row>
    <row r="91" spans="1:10" x14ac:dyDescent="0.25">
      <c r="A91" s="1" t="s">
        <v>185</v>
      </c>
      <c r="B91" s="1" t="s">
        <v>196</v>
      </c>
      <c r="C91" s="1" t="s">
        <v>197</v>
      </c>
      <c r="D91">
        <v>80010</v>
      </c>
      <c r="E91" s="2" t="s">
        <v>13</v>
      </c>
      <c r="F91" s="4">
        <v>0.98</v>
      </c>
      <c r="J91" s="3" t="str">
        <f>IF(AND(Tabla17[[#This Row],[Valor logrado]]&gt;=Tabla17[[#This Row],[Meta]],Tabla17[[#This Row],[Valor logrado]]&gt;0,Tabla17[[#This Row],[Meta]]&gt;0),"Sí","No")</f>
        <v>No</v>
      </c>
    </row>
    <row r="92" spans="1:10" x14ac:dyDescent="0.25">
      <c r="A92" s="1" t="s">
        <v>185</v>
      </c>
      <c r="B92" s="1" t="s">
        <v>198</v>
      </c>
      <c r="C92" s="1" t="s">
        <v>199</v>
      </c>
      <c r="D92">
        <v>80013</v>
      </c>
      <c r="E92" s="2" t="s">
        <v>13</v>
      </c>
      <c r="F92" s="4">
        <v>0.98</v>
      </c>
      <c r="J92" s="3" t="str">
        <f>IF(AND(Tabla17[[#This Row],[Valor logrado]]&gt;=Tabla17[[#This Row],[Meta]],Tabla17[[#This Row],[Valor logrado]]&gt;0,Tabla17[[#This Row],[Meta]]&gt;0),"Sí","No")</f>
        <v>No</v>
      </c>
    </row>
    <row r="93" spans="1:10" x14ac:dyDescent="0.25">
      <c r="A93" s="1" t="s">
        <v>185</v>
      </c>
      <c r="B93" s="1" t="s">
        <v>200</v>
      </c>
      <c r="C93" s="1" t="s">
        <v>201</v>
      </c>
      <c r="D93">
        <v>80011</v>
      </c>
      <c r="E93" s="2" t="s">
        <v>13</v>
      </c>
      <c r="F93" s="4">
        <v>0.98</v>
      </c>
      <c r="J93" s="3" t="str">
        <f>IF(AND(Tabla17[[#This Row],[Valor logrado]]&gt;=Tabla17[[#This Row],[Meta]],Tabla17[[#This Row],[Valor logrado]]&gt;0,Tabla17[[#This Row],[Meta]]&gt;0),"Sí","No")</f>
        <v>No</v>
      </c>
    </row>
    <row r="94" spans="1:10" x14ac:dyDescent="0.25">
      <c r="A94" s="1" t="s">
        <v>185</v>
      </c>
      <c r="B94" s="1" t="s">
        <v>202</v>
      </c>
      <c r="C94" s="1" t="s">
        <v>203</v>
      </c>
      <c r="D94">
        <v>80008</v>
      </c>
      <c r="E94" s="2" t="s">
        <v>13</v>
      </c>
      <c r="F94" s="4">
        <v>0.98</v>
      </c>
      <c r="J94" s="3" t="str">
        <f>IF(AND(Tabla17[[#This Row],[Valor logrado]]&gt;=Tabla17[[#This Row],[Meta]],Tabla17[[#This Row],[Valor logrado]]&gt;0,Tabla17[[#This Row],[Meta]]&gt;0),"Sí","No")</f>
        <v>No</v>
      </c>
    </row>
    <row r="95" spans="1:10" x14ac:dyDescent="0.25">
      <c r="A95" s="1" t="s">
        <v>185</v>
      </c>
      <c r="B95" s="1" t="s">
        <v>204</v>
      </c>
      <c r="C95" s="1" t="s">
        <v>205</v>
      </c>
      <c r="D95">
        <v>80004</v>
      </c>
      <c r="E95" s="2" t="s">
        <v>13</v>
      </c>
      <c r="F95" s="4">
        <v>0.98</v>
      </c>
      <c r="J95" s="3" t="str">
        <f>IF(AND(Tabla17[[#This Row],[Valor logrado]]&gt;=Tabla17[[#This Row],[Meta]],Tabla17[[#This Row],[Valor logrado]]&gt;0,Tabla17[[#This Row],[Meta]]&gt;0),"Sí","No")</f>
        <v>No</v>
      </c>
    </row>
    <row r="96" spans="1:10" x14ac:dyDescent="0.25">
      <c r="A96" s="1" t="s">
        <v>185</v>
      </c>
      <c r="B96" s="1" t="s">
        <v>206</v>
      </c>
      <c r="C96" s="1" t="s">
        <v>207</v>
      </c>
      <c r="D96">
        <v>80001</v>
      </c>
      <c r="E96" s="2" t="s">
        <v>13</v>
      </c>
      <c r="F96" s="4">
        <v>0.98</v>
      </c>
      <c r="J96" s="3" t="str">
        <f>IF(AND(Tabla17[[#This Row],[Valor logrado]]&gt;=Tabla17[[#This Row],[Meta]],Tabla17[[#This Row],[Valor logrado]]&gt;0,Tabla17[[#This Row],[Meta]]&gt;0),"Sí","No")</f>
        <v>No</v>
      </c>
    </row>
    <row r="97" spans="1:10" x14ac:dyDescent="0.25">
      <c r="A97" s="1" t="s">
        <v>185</v>
      </c>
      <c r="B97" s="1" t="s">
        <v>208</v>
      </c>
      <c r="C97" s="1" t="s">
        <v>209</v>
      </c>
      <c r="D97">
        <v>80005</v>
      </c>
      <c r="E97" s="2" t="s">
        <v>13</v>
      </c>
      <c r="F97" s="4">
        <v>0.98</v>
      </c>
      <c r="J97" s="3" t="str">
        <f>IF(AND(Tabla17[[#This Row],[Valor logrado]]&gt;=Tabla17[[#This Row],[Meta]],Tabla17[[#This Row],[Valor logrado]]&gt;0,Tabla17[[#This Row],[Meta]]&gt;0),"Sí","No")</f>
        <v>No</v>
      </c>
    </row>
    <row r="98" spans="1:10" x14ac:dyDescent="0.25">
      <c r="A98" s="1" t="s">
        <v>185</v>
      </c>
      <c r="B98" s="1" t="s">
        <v>210</v>
      </c>
      <c r="C98" s="1" t="s">
        <v>211</v>
      </c>
      <c r="D98">
        <v>80002</v>
      </c>
      <c r="E98" s="2" t="s">
        <v>13</v>
      </c>
      <c r="F98" s="4">
        <v>0.98</v>
      </c>
      <c r="J98" s="3" t="str">
        <f>IF(AND(Tabla17[[#This Row],[Valor logrado]]&gt;=Tabla17[[#This Row],[Meta]],Tabla17[[#This Row],[Valor logrado]]&gt;0,Tabla17[[#This Row],[Meta]]&gt;0),"Sí","No")</f>
        <v>No</v>
      </c>
    </row>
    <row r="99" spans="1:10" x14ac:dyDescent="0.25">
      <c r="A99" s="1" t="s">
        <v>185</v>
      </c>
      <c r="B99" s="1" t="s">
        <v>212</v>
      </c>
      <c r="C99" s="1" t="s">
        <v>213</v>
      </c>
      <c r="D99">
        <v>80003</v>
      </c>
      <c r="E99" s="2" t="s">
        <v>13</v>
      </c>
      <c r="F99" s="4">
        <v>0.98</v>
      </c>
      <c r="J99" s="3" t="str">
        <f>IF(AND(Tabla17[[#This Row],[Valor logrado]]&gt;=Tabla17[[#This Row],[Meta]],Tabla17[[#This Row],[Valor logrado]]&gt;0,Tabla17[[#This Row],[Meta]]&gt;0),"Sí","No")</f>
        <v>No</v>
      </c>
    </row>
    <row r="100" spans="1:10" ht="25.5" x14ac:dyDescent="0.25">
      <c r="A100" s="1" t="s">
        <v>185</v>
      </c>
      <c r="B100" s="1" t="s">
        <v>214</v>
      </c>
      <c r="C100" s="1" t="s">
        <v>215</v>
      </c>
      <c r="D100">
        <v>80014</v>
      </c>
      <c r="E100" s="2" t="s">
        <v>13</v>
      </c>
      <c r="F100" s="4">
        <v>0.98</v>
      </c>
      <c r="J100" s="3" t="str">
        <f>IF(AND(Tabla17[[#This Row],[Valor logrado]]&gt;=Tabla17[[#This Row],[Meta]],Tabla17[[#This Row],[Valor logrado]]&gt;0,Tabla17[[#This Row],[Meta]]&gt;0),"Sí","No")</f>
        <v>No</v>
      </c>
    </row>
    <row r="101" spans="1:10" x14ac:dyDescent="0.25">
      <c r="A101" s="1" t="s">
        <v>216</v>
      </c>
      <c r="B101" s="1" t="s">
        <v>217</v>
      </c>
      <c r="C101" s="1" t="s">
        <v>218</v>
      </c>
      <c r="D101">
        <v>90000</v>
      </c>
      <c r="E101" s="2" t="s">
        <v>16</v>
      </c>
      <c r="F101" s="4">
        <v>0.98</v>
      </c>
      <c r="J101" s="3" t="str">
        <f>IF(AND(Tabla17[[#This Row],[Valor logrado]]&gt;=Tabla17[[#This Row],[Meta]],Tabla17[[#This Row],[Valor logrado]]&gt;0,Tabla17[[#This Row],[Meta]]&gt;0),"Sí","No")</f>
        <v>No</v>
      </c>
    </row>
    <row r="102" spans="1:10" x14ac:dyDescent="0.25">
      <c r="A102" s="1" t="s">
        <v>216</v>
      </c>
      <c r="B102" s="1" t="s">
        <v>219</v>
      </c>
      <c r="C102" s="1" t="s">
        <v>220</v>
      </c>
      <c r="D102">
        <v>90003</v>
      </c>
      <c r="E102" s="2" t="s">
        <v>13</v>
      </c>
      <c r="F102" s="4">
        <v>0.98</v>
      </c>
      <c r="J102" s="3" t="str">
        <f>IF(AND(Tabla17[[#This Row],[Valor logrado]]&gt;=Tabla17[[#This Row],[Meta]],Tabla17[[#This Row],[Valor logrado]]&gt;0,Tabla17[[#This Row],[Meta]]&gt;0),"Sí","No")</f>
        <v>No</v>
      </c>
    </row>
    <row r="103" spans="1:10" x14ac:dyDescent="0.25">
      <c r="A103" s="1" t="s">
        <v>216</v>
      </c>
      <c r="B103" s="1" t="s">
        <v>221</v>
      </c>
      <c r="C103" s="1" t="s">
        <v>222</v>
      </c>
      <c r="D103">
        <v>90009</v>
      </c>
      <c r="E103" s="2" t="s">
        <v>13</v>
      </c>
      <c r="F103" s="4">
        <v>0.98</v>
      </c>
      <c r="J103" s="3" t="str">
        <f>IF(AND(Tabla17[[#This Row],[Valor logrado]]&gt;=Tabla17[[#This Row],[Meta]],Tabla17[[#This Row],[Valor logrado]]&gt;0,Tabla17[[#This Row],[Meta]]&gt;0),"Sí","No")</f>
        <v>No</v>
      </c>
    </row>
    <row r="104" spans="1:10" x14ac:dyDescent="0.25">
      <c r="A104" s="1" t="s">
        <v>216</v>
      </c>
      <c r="B104" s="1" t="s">
        <v>223</v>
      </c>
      <c r="C104" s="1" t="s">
        <v>224</v>
      </c>
      <c r="D104">
        <v>90002</v>
      </c>
      <c r="E104" s="2" t="s">
        <v>13</v>
      </c>
      <c r="F104" s="4">
        <v>0.98</v>
      </c>
      <c r="J104" s="3" t="str">
        <f>IF(AND(Tabla17[[#This Row],[Valor logrado]]&gt;=Tabla17[[#This Row],[Meta]],Tabla17[[#This Row],[Valor logrado]]&gt;0,Tabla17[[#This Row],[Meta]]&gt;0),"Sí","No")</f>
        <v>No</v>
      </c>
    </row>
    <row r="105" spans="1:10" x14ac:dyDescent="0.25">
      <c r="A105" s="1" t="s">
        <v>216</v>
      </c>
      <c r="B105" s="1" t="s">
        <v>225</v>
      </c>
      <c r="C105" s="1" t="s">
        <v>226</v>
      </c>
      <c r="D105">
        <v>90001</v>
      </c>
      <c r="E105" s="2" t="s">
        <v>13</v>
      </c>
      <c r="F105" s="4">
        <v>0.98</v>
      </c>
      <c r="J105" s="3" t="str">
        <f>IF(AND(Tabla17[[#This Row],[Valor logrado]]&gt;=Tabla17[[#This Row],[Meta]],Tabla17[[#This Row],[Valor logrado]]&gt;0,Tabla17[[#This Row],[Meta]]&gt;0),"Sí","No")</f>
        <v>No</v>
      </c>
    </row>
    <row r="106" spans="1:10" x14ac:dyDescent="0.25">
      <c r="A106" s="1" t="s">
        <v>216</v>
      </c>
      <c r="B106" s="1" t="s">
        <v>227</v>
      </c>
      <c r="C106" s="1" t="s">
        <v>228</v>
      </c>
      <c r="D106">
        <v>90006</v>
      </c>
      <c r="E106" s="2" t="s">
        <v>13</v>
      </c>
      <c r="F106" s="4">
        <v>0.98</v>
      </c>
      <c r="J106" s="3" t="str">
        <f>IF(AND(Tabla17[[#This Row],[Valor logrado]]&gt;=Tabla17[[#This Row],[Meta]],Tabla17[[#This Row],[Valor logrado]]&gt;0,Tabla17[[#This Row],[Meta]]&gt;0),"Sí","No")</f>
        <v>No</v>
      </c>
    </row>
    <row r="107" spans="1:10" x14ac:dyDescent="0.25">
      <c r="A107" s="1" t="s">
        <v>216</v>
      </c>
      <c r="B107" s="1" t="s">
        <v>229</v>
      </c>
      <c r="C107" s="1" t="s">
        <v>230</v>
      </c>
      <c r="D107">
        <v>90007</v>
      </c>
      <c r="E107" s="2" t="s">
        <v>13</v>
      </c>
      <c r="F107" s="4">
        <v>0.98</v>
      </c>
      <c r="J107" s="3" t="str">
        <f>IF(AND(Tabla17[[#This Row],[Valor logrado]]&gt;=Tabla17[[#This Row],[Meta]],Tabla17[[#This Row],[Valor logrado]]&gt;0,Tabla17[[#This Row],[Meta]]&gt;0),"Sí","No")</f>
        <v>No</v>
      </c>
    </row>
    <row r="108" spans="1:10" x14ac:dyDescent="0.25">
      <c r="A108" s="1" t="s">
        <v>216</v>
      </c>
      <c r="B108" s="1" t="s">
        <v>231</v>
      </c>
      <c r="C108" s="1" t="s">
        <v>232</v>
      </c>
      <c r="D108">
        <v>90004</v>
      </c>
      <c r="E108" s="2" t="s">
        <v>13</v>
      </c>
      <c r="F108" s="4">
        <v>0.98</v>
      </c>
      <c r="J108" s="3" t="str">
        <f>IF(AND(Tabla17[[#This Row],[Valor logrado]]&gt;=Tabla17[[#This Row],[Meta]],Tabla17[[#This Row],[Valor logrado]]&gt;0,Tabla17[[#This Row],[Meta]]&gt;0),"Sí","No")</f>
        <v>No</v>
      </c>
    </row>
    <row r="109" spans="1:10" x14ac:dyDescent="0.25">
      <c r="A109" s="1" t="s">
        <v>216</v>
      </c>
      <c r="B109" s="1" t="s">
        <v>233</v>
      </c>
      <c r="C109" s="1" t="s">
        <v>234</v>
      </c>
      <c r="D109">
        <v>90005</v>
      </c>
      <c r="E109" s="2" t="s">
        <v>13</v>
      </c>
      <c r="F109" s="4">
        <v>0.98</v>
      </c>
      <c r="J109" s="3" t="str">
        <f>IF(AND(Tabla17[[#This Row],[Valor logrado]]&gt;=Tabla17[[#This Row],[Meta]],Tabla17[[#This Row],[Valor logrado]]&gt;0,Tabla17[[#This Row],[Meta]]&gt;0),"Sí","No")</f>
        <v>No</v>
      </c>
    </row>
    <row r="110" spans="1:10" x14ac:dyDescent="0.25">
      <c r="A110" s="1" t="s">
        <v>235</v>
      </c>
      <c r="B110" s="1" t="s">
        <v>236</v>
      </c>
      <c r="C110" s="1" t="s">
        <v>237</v>
      </c>
      <c r="D110">
        <v>100000</v>
      </c>
      <c r="E110" s="2" t="s">
        <v>16</v>
      </c>
      <c r="F110" s="4">
        <v>0.98</v>
      </c>
      <c r="J110" s="3" t="str">
        <f>IF(AND(Tabla17[[#This Row],[Valor logrado]]&gt;=Tabla17[[#This Row],[Meta]],Tabla17[[#This Row],[Valor logrado]]&gt;0,Tabla17[[#This Row],[Meta]]&gt;0),"Sí","No")</f>
        <v>No</v>
      </c>
    </row>
    <row r="111" spans="1:10" x14ac:dyDescent="0.25">
      <c r="A111" s="1" t="s">
        <v>235</v>
      </c>
      <c r="B111" s="1" t="s">
        <v>238</v>
      </c>
      <c r="C111" s="1" t="s">
        <v>239</v>
      </c>
      <c r="D111">
        <v>100009</v>
      </c>
      <c r="E111" s="2" t="s">
        <v>13</v>
      </c>
      <c r="F111" s="4">
        <v>0.98</v>
      </c>
      <c r="J111" s="3" t="str">
        <f>IF(AND(Tabla17[[#This Row],[Valor logrado]]&gt;=Tabla17[[#This Row],[Meta]],Tabla17[[#This Row],[Valor logrado]]&gt;0,Tabla17[[#This Row],[Meta]]&gt;0),"Sí","No")</f>
        <v>No</v>
      </c>
    </row>
    <row r="112" spans="1:10" x14ac:dyDescent="0.25">
      <c r="A112" s="1" t="s">
        <v>235</v>
      </c>
      <c r="B112" s="1" t="s">
        <v>240</v>
      </c>
      <c r="C112" s="1" t="s">
        <v>241</v>
      </c>
      <c r="D112">
        <v>100008</v>
      </c>
      <c r="E112" s="2" t="s">
        <v>13</v>
      </c>
      <c r="F112" s="4">
        <v>0.98</v>
      </c>
      <c r="J112" s="3" t="str">
        <f>IF(AND(Tabla17[[#This Row],[Valor logrado]]&gt;=Tabla17[[#This Row],[Meta]],Tabla17[[#This Row],[Valor logrado]]&gt;0,Tabla17[[#This Row],[Meta]]&gt;0),"Sí","No")</f>
        <v>No</v>
      </c>
    </row>
    <row r="113" spans="1:10" x14ac:dyDescent="0.25">
      <c r="A113" s="1" t="s">
        <v>235</v>
      </c>
      <c r="B113" s="1" t="s">
        <v>242</v>
      </c>
      <c r="C113" s="1" t="s">
        <v>243</v>
      </c>
      <c r="D113">
        <v>100003</v>
      </c>
      <c r="E113" s="2" t="s">
        <v>13</v>
      </c>
      <c r="F113" s="4">
        <v>0.98</v>
      </c>
      <c r="J113" s="3" t="str">
        <f>IF(AND(Tabla17[[#This Row],[Valor logrado]]&gt;=Tabla17[[#This Row],[Meta]],Tabla17[[#This Row],[Valor logrado]]&gt;0,Tabla17[[#This Row],[Meta]]&gt;0),"Sí","No")</f>
        <v>No</v>
      </c>
    </row>
    <row r="114" spans="1:10" x14ac:dyDescent="0.25">
      <c r="A114" s="1" t="s">
        <v>235</v>
      </c>
      <c r="B114" s="1" t="s">
        <v>244</v>
      </c>
      <c r="C114" s="1" t="s">
        <v>245</v>
      </c>
      <c r="D114">
        <v>100010</v>
      </c>
      <c r="E114" s="2" t="s">
        <v>13</v>
      </c>
      <c r="F114" s="4">
        <v>0.98</v>
      </c>
      <c r="J114" s="3" t="str">
        <f>IF(AND(Tabla17[[#This Row],[Valor logrado]]&gt;=Tabla17[[#This Row],[Meta]],Tabla17[[#This Row],[Valor logrado]]&gt;0,Tabla17[[#This Row],[Meta]]&gt;0),"Sí","No")</f>
        <v>No</v>
      </c>
    </row>
    <row r="115" spans="1:10" x14ac:dyDescent="0.25">
      <c r="A115" s="1" t="s">
        <v>235</v>
      </c>
      <c r="B115" s="1" t="s">
        <v>246</v>
      </c>
      <c r="C115" s="1" t="s">
        <v>247</v>
      </c>
      <c r="D115">
        <v>100007</v>
      </c>
      <c r="E115" s="2" t="s">
        <v>13</v>
      </c>
      <c r="F115" s="4">
        <v>0.98</v>
      </c>
      <c r="J115" s="3" t="str">
        <f>IF(AND(Tabla17[[#This Row],[Valor logrado]]&gt;=Tabla17[[#This Row],[Meta]],Tabla17[[#This Row],[Valor logrado]]&gt;0,Tabla17[[#This Row],[Meta]]&gt;0),"Sí","No")</f>
        <v>No</v>
      </c>
    </row>
    <row r="116" spans="1:10" x14ac:dyDescent="0.25">
      <c r="A116" s="1" t="s">
        <v>235</v>
      </c>
      <c r="B116" s="1" t="s">
        <v>248</v>
      </c>
      <c r="C116" s="1" t="s">
        <v>249</v>
      </c>
      <c r="D116">
        <v>100011</v>
      </c>
      <c r="E116" s="2" t="s">
        <v>13</v>
      </c>
      <c r="F116" s="4">
        <v>0.98</v>
      </c>
      <c r="J116" s="3" t="str">
        <f>IF(AND(Tabla17[[#This Row],[Valor logrado]]&gt;=Tabla17[[#This Row],[Meta]],Tabla17[[#This Row],[Valor logrado]]&gt;0,Tabla17[[#This Row],[Meta]]&gt;0),"Sí","No")</f>
        <v>No</v>
      </c>
    </row>
    <row r="117" spans="1:10" x14ac:dyDescent="0.25">
      <c r="A117" s="1" t="s">
        <v>235</v>
      </c>
      <c r="B117" s="1" t="s">
        <v>250</v>
      </c>
      <c r="C117" s="1" t="s">
        <v>251</v>
      </c>
      <c r="D117">
        <v>100006</v>
      </c>
      <c r="E117" s="2" t="s">
        <v>13</v>
      </c>
      <c r="F117" s="4">
        <v>0.98</v>
      </c>
      <c r="J117" s="3" t="str">
        <f>IF(AND(Tabla17[[#This Row],[Valor logrado]]&gt;=Tabla17[[#This Row],[Meta]],Tabla17[[#This Row],[Valor logrado]]&gt;0,Tabla17[[#This Row],[Meta]]&gt;0),"Sí","No")</f>
        <v>No</v>
      </c>
    </row>
    <row r="118" spans="1:10" x14ac:dyDescent="0.25">
      <c r="A118" s="1" t="s">
        <v>235</v>
      </c>
      <c r="B118" s="1" t="s">
        <v>252</v>
      </c>
      <c r="C118" s="1" t="s">
        <v>253</v>
      </c>
      <c r="D118">
        <v>100002</v>
      </c>
      <c r="E118" s="2" t="s">
        <v>13</v>
      </c>
      <c r="F118" s="4">
        <v>0.98</v>
      </c>
      <c r="J118" s="3" t="str">
        <f>IF(AND(Tabla17[[#This Row],[Valor logrado]]&gt;=Tabla17[[#This Row],[Meta]],Tabla17[[#This Row],[Valor logrado]]&gt;0,Tabla17[[#This Row],[Meta]]&gt;0),"Sí","No")</f>
        <v>No</v>
      </c>
    </row>
    <row r="119" spans="1:10" x14ac:dyDescent="0.25">
      <c r="A119" s="1" t="s">
        <v>235</v>
      </c>
      <c r="B119" s="1" t="s">
        <v>254</v>
      </c>
      <c r="C119" s="1" t="s">
        <v>255</v>
      </c>
      <c r="D119">
        <v>100004</v>
      </c>
      <c r="E119" s="2" t="s">
        <v>13</v>
      </c>
      <c r="F119" s="4">
        <v>0.98</v>
      </c>
      <c r="J119" s="3" t="str">
        <f>IF(AND(Tabla17[[#This Row],[Valor logrado]]&gt;=Tabla17[[#This Row],[Meta]],Tabla17[[#This Row],[Valor logrado]]&gt;0,Tabla17[[#This Row],[Meta]]&gt;0),"Sí","No")</f>
        <v>No</v>
      </c>
    </row>
    <row r="120" spans="1:10" x14ac:dyDescent="0.25">
      <c r="A120" s="1" t="s">
        <v>235</v>
      </c>
      <c r="B120" s="1" t="s">
        <v>256</v>
      </c>
      <c r="C120" s="1" t="s">
        <v>257</v>
      </c>
      <c r="D120">
        <v>100005</v>
      </c>
      <c r="E120" s="2" t="s">
        <v>13</v>
      </c>
      <c r="F120" s="4">
        <v>0.98</v>
      </c>
      <c r="J120" s="3" t="str">
        <f>IF(AND(Tabla17[[#This Row],[Valor logrado]]&gt;=Tabla17[[#This Row],[Meta]],Tabla17[[#This Row],[Valor logrado]]&gt;0,Tabla17[[#This Row],[Meta]]&gt;0),"Sí","No")</f>
        <v>No</v>
      </c>
    </row>
    <row r="121" spans="1:10" x14ac:dyDescent="0.25">
      <c r="A121" s="1" t="s">
        <v>235</v>
      </c>
      <c r="B121" s="1" t="s">
        <v>258</v>
      </c>
      <c r="C121" s="1" t="s">
        <v>259</v>
      </c>
      <c r="D121">
        <v>100001</v>
      </c>
      <c r="E121" s="2" t="s">
        <v>13</v>
      </c>
      <c r="F121" s="4">
        <v>0.98</v>
      </c>
      <c r="J121" s="3" t="str">
        <f>IF(AND(Tabla17[[#This Row],[Valor logrado]]&gt;=Tabla17[[#This Row],[Meta]],Tabla17[[#This Row],[Valor logrado]]&gt;0,Tabla17[[#This Row],[Meta]]&gt;0),"Sí","No")</f>
        <v>No</v>
      </c>
    </row>
    <row r="122" spans="1:10" x14ac:dyDescent="0.25">
      <c r="A122" s="1" t="s">
        <v>260</v>
      </c>
      <c r="B122" s="1" t="s">
        <v>261</v>
      </c>
      <c r="C122" s="1" t="s">
        <v>262</v>
      </c>
      <c r="D122">
        <v>110000</v>
      </c>
      <c r="E122" s="2" t="s">
        <v>16</v>
      </c>
      <c r="F122" s="4">
        <v>0.98</v>
      </c>
      <c r="J122" s="3" t="str">
        <f>IF(AND(Tabla17[[#This Row],[Valor logrado]]&gt;=Tabla17[[#This Row],[Meta]],Tabla17[[#This Row],[Valor logrado]]&gt;0,Tabla17[[#This Row],[Meta]]&gt;0),"Sí","No")</f>
        <v>No</v>
      </c>
    </row>
    <row r="123" spans="1:10" x14ac:dyDescent="0.25">
      <c r="A123" s="1" t="s">
        <v>260</v>
      </c>
      <c r="B123" s="1" t="s">
        <v>261</v>
      </c>
      <c r="C123" s="1" t="s">
        <v>263</v>
      </c>
      <c r="D123">
        <v>110001</v>
      </c>
      <c r="E123" s="2" t="s">
        <v>33</v>
      </c>
      <c r="F123" s="4">
        <v>0.98</v>
      </c>
      <c r="J123" s="3" t="str">
        <f>IF(AND(Tabla17[[#This Row],[Valor logrado]]&gt;=Tabla17[[#This Row],[Meta]],Tabla17[[#This Row],[Valor logrado]]&gt;0,Tabla17[[#This Row],[Meta]]&gt;0),"Sí","No")</f>
        <v>No</v>
      </c>
    </row>
    <row r="124" spans="1:10" x14ac:dyDescent="0.25">
      <c r="A124" s="1" t="s">
        <v>260</v>
      </c>
      <c r="B124" s="1" t="s">
        <v>264</v>
      </c>
      <c r="C124" s="1" t="s">
        <v>265</v>
      </c>
      <c r="D124">
        <v>110002</v>
      </c>
      <c r="E124" s="2" t="s">
        <v>13</v>
      </c>
      <c r="F124" s="4">
        <v>0.98</v>
      </c>
      <c r="J124" s="3" t="str">
        <f>IF(AND(Tabla17[[#This Row],[Valor logrado]]&gt;=Tabla17[[#This Row],[Meta]],Tabla17[[#This Row],[Valor logrado]]&gt;0,Tabla17[[#This Row],[Meta]]&gt;0),"Sí","No")</f>
        <v>No</v>
      </c>
    </row>
    <row r="125" spans="1:10" x14ac:dyDescent="0.25">
      <c r="A125" s="1" t="s">
        <v>260</v>
      </c>
      <c r="B125" s="1" t="s">
        <v>266</v>
      </c>
      <c r="C125" s="1" t="s">
        <v>267</v>
      </c>
      <c r="D125">
        <v>110003</v>
      </c>
      <c r="E125" s="2" t="s">
        <v>13</v>
      </c>
      <c r="F125" s="4">
        <v>0.98</v>
      </c>
      <c r="J125" s="3" t="str">
        <f>IF(AND(Tabla17[[#This Row],[Valor logrado]]&gt;=Tabla17[[#This Row],[Meta]],Tabla17[[#This Row],[Valor logrado]]&gt;0,Tabla17[[#This Row],[Meta]]&gt;0),"Sí","No")</f>
        <v>No</v>
      </c>
    </row>
    <row r="126" spans="1:10" x14ac:dyDescent="0.25">
      <c r="A126" s="1" t="s">
        <v>260</v>
      </c>
      <c r="B126" s="1" t="s">
        <v>268</v>
      </c>
      <c r="C126" s="1" t="s">
        <v>269</v>
      </c>
      <c r="D126">
        <v>110005</v>
      </c>
      <c r="E126" s="2" t="s">
        <v>13</v>
      </c>
      <c r="F126" s="4">
        <v>0.98</v>
      </c>
      <c r="J126" s="3" t="str">
        <f>IF(AND(Tabla17[[#This Row],[Valor logrado]]&gt;=Tabla17[[#This Row],[Meta]],Tabla17[[#This Row],[Valor logrado]]&gt;0,Tabla17[[#This Row],[Meta]]&gt;0),"Sí","No")</f>
        <v>No</v>
      </c>
    </row>
    <row r="127" spans="1:10" x14ac:dyDescent="0.25">
      <c r="A127" s="1" t="s">
        <v>260</v>
      </c>
      <c r="B127" s="1" t="s">
        <v>270</v>
      </c>
      <c r="C127" s="1" t="s">
        <v>271</v>
      </c>
      <c r="D127">
        <v>110004</v>
      </c>
      <c r="E127" s="2" t="s">
        <v>13</v>
      </c>
      <c r="F127" s="4">
        <v>0.98</v>
      </c>
      <c r="J127" s="3" t="str">
        <f>IF(AND(Tabla17[[#This Row],[Valor logrado]]&gt;=Tabla17[[#This Row],[Meta]],Tabla17[[#This Row],[Valor logrado]]&gt;0,Tabla17[[#This Row],[Meta]]&gt;0),"Sí","No")</f>
        <v>No</v>
      </c>
    </row>
    <row r="128" spans="1:10" x14ac:dyDescent="0.25">
      <c r="A128" s="1" t="s">
        <v>272</v>
      </c>
      <c r="B128" s="1" t="s">
        <v>273</v>
      </c>
      <c r="C128" s="1" t="s">
        <v>274</v>
      </c>
      <c r="D128">
        <v>120000</v>
      </c>
      <c r="E128" s="2" t="s">
        <v>16</v>
      </c>
      <c r="F128" s="4">
        <v>0.98</v>
      </c>
      <c r="J128" s="3" t="str">
        <f>IF(AND(Tabla17[[#This Row],[Valor logrado]]&gt;=Tabla17[[#This Row],[Meta]],Tabla17[[#This Row],[Valor logrado]]&gt;0,Tabla17[[#This Row],[Meta]]&gt;0),"Sí","No")</f>
        <v>No</v>
      </c>
    </row>
    <row r="129" spans="1:10" x14ac:dyDescent="0.25">
      <c r="A129" s="1" t="s">
        <v>272</v>
      </c>
      <c r="B129" s="1" t="s">
        <v>275</v>
      </c>
      <c r="C129" s="1" t="s">
        <v>276</v>
      </c>
      <c r="D129">
        <v>120008</v>
      </c>
      <c r="E129" s="2" t="s">
        <v>13</v>
      </c>
      <c r="F129" s="4">
        <v>0.98</v>
      </c>
      <c r="J129" s="3" t="str">
        <f>IF(AND(Tabla17[[#This Row],[Valor logrado]]&gt;=Tabla17[[#This Row],[Meta]],Tabla17[[#This Row],[Valor logrado]]&gt;0,Tabla17[[#This Row],[Meta]]&gt;0),"Sí","No")</f>
        <v>No</v>
      </c>
    </row>
    <row r="130" spans="1:10" x14ac:dyDescent="0.25">
      <c r="A130" s="1" t="s">
        <v>272</v>
      </c>
      <c r="B130" s="1" t="s">
        <v>277</v>
      </c>
      <c r="C130" s="1" t="s">
        <v>278</v>
      </c>
      <c r="D130">
        <v>120007</v>
      </c>
      <c r="E130" s="2" t="s">
        <v>13</v>
      </c>
      <c r="F130" s="4">
        <v>0.98</v>
      </c>
      <c r="J130" s="3" t="str">
        <f>IF(AND(Tabla17[[#This Row],[Valor logrado]]&gt;=Tabla17[[#This Row],[Meta]],Tabla17[[#This Row],[Valor logrado]]&gt;0,Tabla17[[#This Row],[Meta]]&gt;0),"Sí","No")</f>
        <v>No</v>
      </c>
    </row>
    <row r="131" spans="1:10" x14ac:dyDescent="0.25">
      <c r="A131" s="1" t="s">
        <v>272</v>
      </c>
      <c r="B131" s="1" t="s">
        <v>277</v>
      </c>
      <c r="C131" s="1" t="s">
        <v>279</v>
      </c>
      <c r="D131">
        <v>120014</v>
      </c>
      <c r="E131" s="2" t="s">
        <v>33</v>
      </c>
      <c r="F131" s="4">
        <v>0.98</v>
      </c>
      <c r="J131" s="3" t="str">
        <f>IF(AND(Tabla17[[#This Row],[Valor logrado]]&gt;=Tabla17[[#This Row],[Meta]],Tabla17[[#This Row],[Valor logrado]]&gt;0,Tabla17[[#This Row],[Meta]]&gt;0),"Sí","No")</f>
        <v>No</v>
      </c>
    </row>
    <row r="132" spans="1:10" x14ac:dyDescent="0.25">
      <c r="A132" s="1" t="s">
        <v>272</v>
      </c>
      <c r="B132" s="1" t="s">
        <v>280</v>
      </c>
      <c r="C132" s="1" t="s">
        <v>281</v>
      </c>
      <c r="D132">
        <v>120004</v>
      </c>
      <c r="E132" s="2" t="s">
        <v>13</v>
      </c>
      <c r="F132" s="4">
        <v>0.98</v>
      </c>
      <c r="J132" s="3" t="str">
        <f>IF(AND(Tabla17[[#This Row],[Valor logrado]]&gt;=Tabla17[[#This Row],[Meta]],Tabla17[[#This Row],[Valor logrado]]&gt;0,Tabla17[[#This Row],[Meta]]&gt;0),"Sí","No")</f>
        <v>No</v>
      </c>
    </row>
    <row r="133" spans="1:10" x14ac:dyDescent="0.25">
      <c r="A133" s="1" t="s">
        <v>272</v>
      </c>
      <c r="B133" s="1" t="s">
        <v>282</v>
      </c>
      <c r="C133" s="1" t="s">
        <v>283</v>
      </c>
      <c r="D133">
        <v>120001</v>
      </c>
      <c r="E133" s="2" t="s">
        <v>13</v>
      </c>
      <c r="F133" s="4">
        <v>0.98</v>
      </c>
      <c r="J133" s="3" t="str">
        <f>IF(AND(Tabla17[[#This Row],[Valor logrado]]&gt;=Tabla17[[#This Row],[Meta]],Tabla17[[#This Row],[Valor logrado]]&gt;0,Tabla17[[#This Row],[Meta]]&gt;0),"Sí","No")</f>
        <v>No</v>
      </c>
    </row>
    <row r="134" spans="1:10" x14ac:dyDescent="0.25">
      <c r="A134" s="1" t="s">
        <v>272</v>
      </c>
      <c r="B134" s="1" t="s">
        <v>284</v>
      </c>
      <c r="C134" s="1" t="s">
        <v>285</v>
      </c>
      <c r="D134">
        <v>120003</v>
      </c>
      <c r="E134" s="2" t="s">
        <v>13</v>
      </c>
      <c r="F134" s="4">
        <v>0.98</v>
      </c>
      <c r="J134" s="3" t="str">
        <f>IF(AND(Tabla17[[#This Row],[Valor logrado]]&gt;=Tabla17[[#This Row],[Meta]],Tabla17[[#This Row],[Valor logrado]]&gt;0,Tabla17[[#This Row],[Meta]]&gt;0),"Sí","No")</f>
        <v>No</v>
      </c>
    </row>
    <row r="135" spans="1:10" x14ac:dyDescent="0.25">
      <c r="A135" s="1" t="s">
        <v>272</v>
      </c>
      <c r="B135" s="1" t="s">
        <v>286</v>
      </c>
      <c r="C135" s="1" t="s">
        <v>287</v>
      </c>
      <c r="D135">
        <v>120002</v>
      </c>
      <c r="E135" s="2" t="s">
        <v>13</v>
      </c>
      <c r="F135" s="4">
        <v>0.98</v>
      </c>
      <c r="J135" s="3" t="str">
        <f>IF(AND(Tabla17[[#This Row],[Valor logrado]]&gt;=Tabla17[[#This Row],[Meta]],Tabla17[[#This Row],[Valor logrado]]&gt;0,Tabla17[[#This Row],[Meta]]&gt;0),"Sí","No")</f>
        <v>No</v>
      </c>
    </row>
    <row r="136" spans="1:10" x14ac:dyDescent="0.25">
      <c r="A136" s="1" t="s">
        <v>272</v>
      </c>
      <c r="B136" s="1" t="s">
        <v>288</v>
      </c>
      <c r="C136" s="1" t="s">
        <v>289</v>
      </c>
      <c r="D136">
        <v>120005</v>
      </c>
      <c r="E136" s="2" t="s">
        <v>13</v>
      </c>
      <c r="F136" s="4">
        <v>0.98</v>
      </c>
      <c r="J136" s="3" t="str">
        <f>IF(AND(Tabla17[[#This Row],[Valor logrado]]&gt;=Tabla17[[#This Row],[Meta]],Tabla17[[#This Row],[Valor logrado]]&gt;0,Tabla17[[#This Row],[Meta]]&gt;0),"Sí","No")</f>
        <v>No</v>
      </c>
    </row>
    <row r="137" spans="1:10" x14ac:dyDescent="0.25">
      <c r="A137" s="1" t="s">
        <v>272</v>
      </c>
      <c r="B137" s="1" t="s">
        <v>290</v>
      </c>
      <c r="C137" s="1" t="s">
        <v>291</v>
      </c>
      <c r="D137">
        <v>120009</v>
      </c>
      <c r="E137" s="2" t="s">
        <v>13</v>
      </c>
      <c r="F137" s="4">
        <v>0.98</v>
      </c>
      <c r="J137" s="3" t="str">
        <f>IF(AND(Tabla17[[#This Row],[Valor logrado]]&gt;=Tabla17[[#This Row],[Meta]],Tabla17[[#This Row],[Valor logrado]]&gt;0,Tabla17[[#This Row],[Meta]]&gt;0),"Sí","No")</f>
        <v>No</v>
      </c>
    </row>
    <row r="138" spans="1:10" x14ac:dyDescent="0.25">
      <c r="A138" s="1" t="s">
        <v>272</v>
      </c>
      <c r="B138" s="1" t="s">
        <v>292</v>
      </c>
      <c r="C138" s="1" t="s">
        <v>293</v>
      </c>
      <c r="D138">
        <v>120006</v>
      </c>
      <c r="E138" s="2" t="s">
        <v>13</v>
      </c>
      <c r="F138" s="4">
        <v>0.98</v>
      </c>
      <c r="J138" s="3" t="str">
        <f>IF(AND(Tabla17[[#This Row],[Valor logrado]]&gt;=Tabla17[[#This Row],[Meta]],Tabla17[[#This Row],[Valor logrado]]&gt;0,Tabla17[[#This Row],[Meta]]&gt;0),"Sí","No")</f>
        <v>No</v>
      </c>
    </row>
    <row r="139" spans="1:10" x14ac:dyDescent="0.25">
      <c r="A139" s="1" t="s">
        <v>272</v>
      </c>
      <c r="B139" s="1" t="s">
        <v>294</v>
      </c>
      <c r="C139" s="1" t="s">
        <v>295</v>
      </c>
      <c r="D139">
        <v>120011</v>
      </c>
      <c r="E139" s="2" t="s">
        <v>13</v>
      </c>
      <c r="F139" s="4">
        <v>0.98</v>
      </c>
      <c r="J139" s="3" t="str">
        <f>IF(AND(Tabla17[[#This Row],[Valor logrado]]&gt;=Tabla17[[#This Row],[Meta]],Tabla17[[#This Row],[Valor logrado]]&gt;0,Tabla17[[#This Row],[Meta]]&gt;0),"Sí","No")</f>
        <v>No</v>
      </c>
    </row>
    <row r="140" spans="1:10" x14ac:dyDescent="0.25">
      <c r="A140" s="1" t="s">
        <v>272</v>
      </c>
      <c r="B140" s="1" t="s">
        <v>296</v>
      </c>
      <c r="C140" s="1" t="s">
        <v>297</v>
      </c>
      <c r="D140">
        <v>120010</v>
      </c>
      <c r="E140" s="2" t="s">
        <v>13</v>
      </c>
      <c r="F140" s="4">
        <v>0.98</v>
      </c>
      <c r="J140" s="3" t="str">
        <f>IF(AND(Tabla17[[#This Row],[Valor logrado]]&gt;=Tabla17[[#This Row],[Meta]],Tabla17[[#This Row],[Valor logrado]]&gt;0,Tabla17[[#This Row],[Meta]]&gt;0),"Sí","No")</f>
        <v>No</v>
      </c>
    </row>
    <row r="141" spans="1:10" x14ac:dyDescent="0.25">
      <c r="A141" s="1" t="s">
        <v>272</v>
      </c>
      <c r="B141" s="1" t="s">
        <v>298</v>
      </c>
      <c r="C141" s="1" t="s">
        <v>299</v>
      </c>
      <c r="D141">
        <v>120012</v>
      </c>
      <c r="E141" s="2" t="s">
        <v>13</v>
      </c>
      <c r="F141" s="4">
        <v>0.98</v>
      </c>
      <c r="J141" s="3" t="str">
        <f>IF(AND(Tabla17[[#This Row],[Valor logrado]]&gt;=Tabla17[[#This Row],[Meta]],Tabla17[[#This Row],[Valor logrado]]&gt;0,Tabla17[[#This Row],[Meta]]&gt;0),"Sí","No")</f>
        <v>No</v>
      </c>
    </row>
    <row r="142" spans="1:10" x14ac:dyDescent="0.25">
      <c r="A142" s="1" t="s">
        <v>300</v>
      </c>
      <c r="B142" s="1" t="s">
        <v>301</v>
      </c>
      <c r="C142" s="1" t="s">
        <v>302</v>
      </c>
      <c r="D142">
        <v>130000</v>
      </c>
      <c r="E142" s="2" t="s">
        <v>91</v>
      </c>
      <c r="F142" s="4">
        <v>0.98</v>
      </c>
      <c r="J142" s="3" t="str">
        <f>IF(AND(Tabla17[[#This Row],[Valor logrado]]&gt;=Tabla17[[#This Row],[Meta]],Tabla17[[#This Row],[Valor logrado]]&gt;0,Tabla17[[#This Row],[Meta]]&gt;0),"Sí","No")</f>
        <v>No</v>
      </c>
    </row>
    <row r="143" spans="1:10" x14ac:dyDescent="0.25">
      <c r="A143" s="1" t="s">
        <v>300</v>
      </c>
      <c r="B143" s="1" t="s">
        <v>303</v>
      </c>
      <c r="C143" s="1" t="s">
        <v>304</v>
      </c>
      <c r="D143">
        <v>130005</v>
      </c>
      <c r="E143" s="2" t="s">
        <v>13</v>
      </c>
      <c r="F143" s="4">
        <v>0.98</v>
      </c>
      <c r="J143" s="3" t="str">
        <f>IF(AND(Tabla17[[#This Row],[Valor logrado]]&gt;=Tabla17[[#This Row],[Meta]],Tabla17[[#This Row],[Valor logrado]]&gt;0,Tabla17[[#This Row],[Meta]]&gt;0),"Sí","No")</f>
        <v>No</v>
      </c>
    </row>
    <row r="144" spans="1:10" x14ac:dyDescent="0.25">
      <c r="A144" s="1" t="s">
        <v>300</v>
      </c>
      <c r="B144" s="1" t="s">
        <v>305</v>
      </c>
      <c r="C144" s="1" t="s">
        <v>306</v>
      </c>
      <c r="D144">
        <v>130008</v>
      </c>
      <c r="E144" s="2" t="s">
        <v>13</v>
      </c>
      <c r="F144" s="4">
        <v>0.98</v>
      </c>
      <c r="J144" s="3" t="str">
        <f>IF(AND(Tabla17[[#This Row],[Valor logrado]]&gt;=Tabla17[[#This Row],[Meta]],Tabla17[[#This Row],[Valor logrado]]&gt;0,Tabla17[[#This Row],[Meta]]&gt;0),"Sí","No")</f>
        <v>No</v>
      </c>
    </row>
    <row r="145" spans="1:10" x14ac:dyDescent="0.25">
      <c r="A145" s="1" t="s">
        <v>300</v>
      </c>
      <c r="B145" s="1" t="s">
        <v>307</v>
      </c>
      <c r="C145" s="1" t="s">
        <v>308</v>
      </c>
      <c r="D145">
        <v>130003</v>
      </c>
      <c r="E145" s="2" t="s">
        <v>13</v>
      </c>
      <c r="F145" s="4">
        <v>0.98</v>
      </c>
      <c r="J145" s="3" t="str">
        <f>IF(AND(Tabla17[[#This Row],[Valor logrado]]&gt;=Tabla17[[#This Row],[Meta]],Tabla17[[#This Row],[Valor logrado]]&gt;0,Tabla17[[#This Row],[Meta]]&gt;0),"Sí","No")</f>
        <v>No</v>
      </c>
    </row>
    <row r="146" spans="1:10" x14ac:dyDescent="0.25">
      <c r="A146" s="1" t="s">
        <v>300</v>
      </c>
      <c r="B146" s="1" t="s">
        <v>309</v>
      </c>
      <c r="C146" s="1" t="s">
        <v>310</v>
      </c>
      <c r="D146">
        <v>130012</v>
      </c>
      <c r="E146" s="2" t="s">
        <v>13</v>
      </c>
      <c r="F146" s="4">
        <v>0.98</v>
      </c>
      <c r="J146" s="3" t="str">
        <f>IF(AND(Tabla17[[#This Row],[Valor logrado]]&gt;=Tabla17[[#This Row],[Meta]],Tabla17[[#This Row],[Valor logrado]]&gt;0,Tabla17[[#This Row],[Meta]]&gt;0),"Sí","No")</f>
        <v>No</v>
      </c>
    </row>
    <row r="147" spans="1:10" x14ac:dyDescent="0.25">
      <c r="A147" s="1" t="s">
        <v>300</v>
      </c>
      <c r="B147" s="1" t="s">
        <v>311</v>
      </c>
      <c r="C147" s="1" t="s">
        <v>312</v>
      </c>
      <c r="D147">
        <v>130007</v>
      </c>
      <c r="E147" s="2" t="s">
        <v>13</v>
      </c>
      <c r="F147" s="4">
        <v>0.98</v>
      </c>
      <c r="J147" s="3" t="str">
        <f>IF(AND(Tabla17[[#This Row],[Valor logrado]]&gt;=Tabla17[[#This Row],[Meta]],Tabla17[[#This Row],[Valor logrado]]&gt;0,Tabla17[[#This Row],[Meta]]&gt;0),"Sí","No")</f>
        <v>No</v>
      </c>
    </row>
    <row r="148" spans="1:10" x14ac:dyDescent="0.25">
      <c r="A148" s="1" t="s">
        <v>300</v>
      </c>
      <c r="B148" s="1" t="s">
        <v>313</v>
      </c>
      <c r="C148" s="1" t="s">
        <v>314</v>
      </c>
      <c r="D148">
        <v>130011</v>
      </c>
      <c r="E148" s="2" t="s">
        <v>13</v>
      </c>
      <c r="F148" s="4">
        <v>0.98</v>
      </c>
      <c r="J148" s="3" t="str">
        <f>IF(AND(Tabla17[[#This Row],[Valor logrado]]&gt;=Tabla17[[#This Row],[Meta]],Tabla17[[#This Row],[Valor logrado]]&gt;0,Tabla17[[#This Row],[Meta]]&gt;0),"Sí","No")</f>
        <v>No</v>
      </c>
    </row>
    <row r="149" spans="1:10" x14ac:dyDescent="0.25">
      <c r="A149" s="1" t="s">
        <v>300</v>
      </c>
      <c r="B149" s="1" t="s">
        <v>315</v>
      </c>
      <c r="C149" s="1" t="s">
        <v>316</v>
      </c>
      <c r="D149">
        <v>130010</v>
      </c>
      <c r="E149" s="2" t="s">
        <v>13</v>
      </c>
      <c r="F149" s="4">
        <v>0.98</v>
      </c>
      <c r="J149" s="3" t="str">
        <f>IF(AND(Tabla17[[#This Row],[Valor logrado]]&gt;=Tabla17[[#This Row],[Meta]],Tabla17[[#This Row],[Valor logrado]]&gt;0,Tabla17[[#This Row],[Meta]]&gt;0),"Sí","No")</f>
        <v>No</v>
      </c>
    </row>
    <row r="150" spans="1:10" x14ac:dyDescent="0.25">
      <c r="A150" s="1" t="s">
        <v>300</v>
      </c>
      <c r="B150" s="1" t="s">
        <v>317</v>
      </c>
      <c r="C150" s="1" t="s">
        <v>318</v>
      </c>
      <c r="D150">
        <v>130009</v>
      </c>
      <c r="E150" s="2" t="s">
        <v>13</v>
      </c>
      <c r="F150" s="4">
        <v>0.98</v>
      </c>
      <c r="J150" s="3" t="str">
        <f>IF(AND(Tabla17[[#This Row],[Valor logrado]]&gt;=Tabla17[[#This Row],[Meta]],Tabla17[[#This Row],[Valor logrado]]&gt;0,Tabla17[[#This Row],[Meta]]&gt;0),"Sí","No")</f>
        <v>No</v>
      </c>
    </row>
    <row r="151" spans="1:10" x14ac:dyDescent="0.25">
      <c r="A151" s="1" t="s">
        <v>300</v>
      </c>
      <c r="B151" s="1" t="s">
        <v>319</v>
      </c>
      <c r="C151" s="1" t="s">
        <v>320</v>
      </c>
      <c r="D151">
        <v>130004</v>
      </c>
      <c r="E151" s="2" t="s">
        <v>13</v>
      </c>
      <c r="F151" s="4">
        <v>0.98</v>
      </c>
      <c r="J151" s="3" t="str">
        <f>IF(AND(Tabla17[[#This Row],[Valor logrado]]&gt;=Tabla17[[#This Row],[Meta]],Tabla17[[#This Row],[Valor logrado]]&gt;0,Tabla17[[#This Row],[Meta]]&gt;0),"Sí","No")</f>
        <v>No</v>
      </c>
    </row>
    <row r="152" spans="1:10" x14ac:dyDescent="0.25">
      <c r="A152" s="1" t="s">
        <v>300</v>
      </c>
      <c r="B152" s="1" t="s">
        <v>321</v>
      </c>
      <c r="C152" s="1" t="s">
        <v>322</v>
      </c>
      <c r="D152">
        <v>130006</v>
      </c>
      <c r="E152" s="2" t="s">
        <v>13</v>
      </c>
      <c r="F152" s="4">
        <v>0.98</v>
      </c>
      <c r="J152" s="3" t="str">
        <f>IF(AND(Tabla17[[#This Row],[Valor logrado]]&gt;=Tabla17[[#This Row],[Meta]],Tabla17[[#This Row],[Valor logrado]]&gt;0,Tabla17[[#This Row],[Meta]]&gt;0),"Sí","No")</f>
        <v>No</v>
      </c>
    </row>
    <row r="153" spans="1:10" x14ac:dyDescent="0.25">
      <c r="A153" s="1" t="s">
        <v>300</v>
      </c>
      <c r="B153" s="1" t="s">
        <v>323</v>
      </c>
      <c r="C153" s="1" t="s">
        <v>324</v>
      </c>
      <c r="D153">
        <v>130002</v>
      </c>
      <c r="E153" s="2" t="s">
        <v>13</v>
      </c>
      <c r="F153" s="4">
        <v>0.98</v>
      </c>
      <c r="J153" s="3" t="str">
        <f>IF(AND(Tabla17[[#This Row],[Valor logrado]]&gt;=Tabla17[[#This Row],[Meta]],Tabla17[[#This Row],[Valor logrado]]&gt;0,Tabla17[[#This Row],[Meta]]&gt;0),"Sí","No")</f>
        <v>No</v>
      </c>
    </row>
    <row r="154" spans="1:10" x14ac:dyDescent="0.25">
      <c r="A154" s="1" t="s">
        <v>300</v>
      </c>
      <c r="B154" s="1" t="s">
        <v>325</v>
      </c>
      <c r="C154" s="1" t="s">
        <v>326</v>
      </c>
      <c r="D154">
        <v>130014</v>
      </c>
      <c r="E154" s="2" t="s">
        <v>13</v>
      </c>
      <c r="F154" s="4">
        <v>0.98</v>
      </c>
      <c r="J154" s="3" t="str">
        <f>IF(AND(Tabla17[[#This Row],[Valor logrado]]&gt;=Tabla17[[#This Row],[Meta]],Tabla17[[#This Row],[Valor logrado]]&gt;0,Tabla17[[#This Row],[Meta]]&gt;0),"Sí","No")</f>
        <v>No</v>
      </c>
    </row>
    <row r="155" spans="1:10" x14ac:dyDescent="0.25">
      <c r="A155" s="1" t="s">
        <v>300</v>
      </c>
      <c r="B155" s="1" t="s">
        <v>327</v>
      </c>
      <c r="C155" s="1" t="s">
        <v>328</v>
      </c>
      <c r="D155">
        <v>130015</v>
      </c>
      <c r="E155" s="2" t="s">
        <v>13</v>
      </c>
      <c r="F155" s="4">
        <v>0.98</v>
      </c>
      <c r="J155" s="3" t="str">
        <f>IF(AND(Tabla17[[#This Row],[Valor logrado]]&gt;=Tabla17[[#This Row],[Meta]],Tabla17[[#This Row],[Valor logrado]]&gt;0,Tabla17[[#This Row],[Meta]]&gt;0),"Sí","No")</f>
        <v>No</v>
      </c>
    </row>
    <row r="156" spans="1:10" x14ac:dyDescent="0.25">
      <c r="A156" s="1" t="s">
        <v>300</v>
      </c>
      <c r="B156" s="1" t="s">
        <v>329</v>
      </c>
      <c r="C156" s="1" t="s">
        <v>330</v>
      </c>
      <c r="D156">
        <v>130016</v>
      </c>
      <c r="E156" s="2" t="s">
        <v>13</v>
      </c>
      <c r="F156" s="4">
        <v>0.98</v>
      </c>
      <c r="J156" s="3" t="str">
        <f>IF(AND(Tabla17[[#This Row],[Valor logrado]]&gt;=Tabla17[[#This Row],[Meta]],Tabla17[[#This Row],[Valor logrado]]&gt;0,Tabla17[[#This Row],[Meta]]&gt;0),"Sí","No")</f>
        <v>No</v>
      </c>
    </row>
    <row r="157" spans="1:10" x14ac:dyDescent="0.25">
      <c r="A157" s="1" t="s">
        <v>300</v>
      </c>
      <c r="B157" s="1" t="s">
        <v>331</v>
      </c>
      <c r="C157" s="1" t="s">
        <v>332</v>
      </c>
      <c r="D157">
        <v>130017</v>
      </c>
      <c r="E157" s="2" t="s">
        <v>13</v>
      </c>
      <c r="F157" s="4">
        <v>0.98</v>
      </c>
      <c r="J157" s="3" t="str">
        <f>IF(AND(Tabla17[[#This Row],[Valor logrado]]&gt;=Tabla17[[#This Row],[Meta]],Tabla17[[#This Row],[Valor logrado]]&gt;0,Tabla17[[#This Row],[Meta]]&gt;0),"Sí","No")</f>
        <v>No</v>
      </c>
    </row>
    <row r="158" spans="1:10" x14ac:dyDescent="0.25">
      <c r="A158" s="1" t="s">
        <v>333</v>
      </c>
      <c r="B158" s="1" t="s">
        <v>334</v>
      </c>
      <c r="C158" s="1" t="s">
        <v>335</v>
      </c>
      <c r="D158">
        <v>140001</v>
      </c>
      <c r="E158" s="2" t="s">
        <v>13</v>
      </c>
      <c r="F158" s="4">
        <v>0.98</v>
      </c>
      <c r="J158" s="3" t="str">
        <f>IF(AND(Tabla17[[#This Row],[Valor logrado]]&gt;=Tabla17[[#This Row],[Meta]],Tabla17[[#This Row],[Valor logrado]]&gt;0,Tabla17[[#This Row],[Meta]]&gt;0),"Sí","No")</f>
        <v>No</v>
      </c>
    </row>
    <row r="159" spans="1:10" x14ac:dyDescent="0.25">
      <c r="A159" s="1" t="s">
        <v>333</v>
      </c>
      <c r="B159" s="1" t="s">
        <v>336</v>
      </c>
      <c r="C159" s="1" t="s">
        <v>337</v>
      </c>
      <c r="D159">
        <v>140003</v>
      </c>
      <c r="E159" s="2" t="s">
        <v>13</v>
      </c>
      <c r="F159" s="4">
        <v>0.98</v>
      </c>
      <c r="J159" s="3" t="str">
        <f>IF(AND(Tabla17[[#This Row],[Valor logrado]]&gt;=Tabla17[[#This Row],[Meta]],Tabla17[[#This Row],[Valor logrado]]&gt;0,Tabla17[[#This Row],[Meta]]&gt;0),"Sí","No")</f>
        <v>No</v>
      </c>
    </row>
    <row r="160" spans="1:10" x14ac:dyDescent="0.25">
      <c r="A160" s="1" t="s">
        <v>333</v>
      </c>
      <c r="B160" s="1" t="s">
        <v>338</v>
      </c>
      <c r="C160" s="1" t="s">
        <v>339</v>
      </c>
      <c r="D160">
        <v>140002</v>
      </c>
      <c r="E160" s="2" t="s">
        <v>13</v>
      </c>
      <c r="F160" s="4">
        <v>0.98</v>
      </c>
      <c r="J160" s="3" t="str">
        <f>IF(AND(Tabla17[[#This Row],[Valor logrado]]&gt;=Tabla17[[#This Row],[Meta]],Tabla17[[#This Row],[Valor logrado]]&gt;0,Tabla17[[#This Row],[Meta]]&gt;0),"Sí","No")</f>
        <v>No</v>
      </c>
    </row>
    <row r="161" spans="1:10" ht="25.5" x14ac:dyDescent="0.25">
      <c r="A161" s="1" t="s">
        <v>333</v>
      </c>
      <c r="B161" s="1" t="s">
        <v>340</v>
      </c>
      <c r="C161" s="1" t="s">
        <v>341</v>
      </c>
      <c r="D161">
        <v>140000</v>
      </c>
      <c r="E161" s="2" t="s">
        <v>91</v>
      </c>
      <c r="F161" s="4">
        <v>0.98</v>
      </c>
      <c r="J161" s="3" t="str">
        <f>IF(AND(Tabla17[[#This Row],[Valor logrado]]&gt;=Tabla17[[#This Row],[Meta]],Tabla17[[#This Row],[Valor logrado]]&gt;0,Tabla17[[#This Row],[Meta]]&gt;0),"Sí","No")</f>
        <v>No</v>
      </c>
    </row>
    <row r="162" spans="1:10" x14ac:dyDescent="0.25">
      <c r="A162" s="1" t="s">
        <v>342</v>
      </c>
      <c r="B162" s="1" t="s">
        <v>343</v>
      </c>
      <c r="C162" s="1" t="s">
        <v>344</v>
      </c>
      <c r="D162">
        <v>160001</v>
      </c>
      <c r="E162" s="2" t="s">
        <v>33</v>
      </c>
      <c r="F162" s="4">
        <v>0.98</v>
      </c>
      <c r="J162" s="3" t="str">
        <f>IF(AND(Tabla17[[#This Row],[Valor logrado]]&gt;=Tabla17[[#This Row],[Meta]],Tabla17[[#This Row],[Valor logrado]]&gt;0,Tabla17[[#This Row],[Meta]]&gt;0),"Sí","No")</f>
        <v>No</v>
      </c>
    </row>
    <row r="163" spans="1:10" x14ac:dyDescent="0.25">
      <c r="A163" s="1" t="s">
        <v>342</v>
      </c>
      <c r="B163" s="1" t="s">
        <v>343</v>
      </c>
      <c r="C163" s="1" t="s">
        <v>345</v>
      </c>
      <c r="D163">
        <v>160000</v>
      </c>
      <c r="E163" s="2" t="s">
        <v>16</v>
      </c>
      <c r="F163" s="4">
        <v>0.98</v>
      </c>
      <c r="J163" s="3" t="str">
        <f>IF(AND(Tabla17[[#This Row],[Valor logrado]]&gt;=Tabla17[[#This Row],[Meta]],Tabla17[[#This Row],[Valor logrado]]&gt;0,Tabla17[[#This Row],[Meta]]&gt;0),"Sí","No")</f>
        <v>No</v>
      </c>
    </row>
    <row r="164" spans="1:10" ht="25.5" x14ac:dyDescent="0.25">
      <c r="A164" s="1" t="s">
        <v>342</v>
      </c>
      <c r="B164" s="1" t="s">
        <v>346</v>
      </c>
      <c r="C164" s="1" t="s">
        <v>347</v>
      </c>
      <c r="D164">
        <v>160002</v>
      </c>
      <c r="E164" s="2" t="s">
        <v>13</v>
      </c>
      <c r="F164" s="4">
        <v>0.98</v>
      </c>
      <c r="J164" s="3" t="str">
        <f>IF(AND(Tabla17[[#This Row],[Valor logrado]]&gt;=Tabla17[[#This Row],[Meta]],Tabla17[[#This Row],[Valor logrado]]&gt;0,Tabla17[[#This Row],[Meta]]&gt;0),"Sí","No")</f>
        <v>No</v>
      </c>
    </row>
    <row r="165" spans="1:10" x14ac:dyDescent="0.25">
      <c r="A165" s="1" t="s">
        <v>342</v>
      </c>
      <c r="B165" s="1" t="s">
        <v>348</v>
      </c>
      <c r="C165" s="1" t="s">
        <v>349</v>
      </c>
      <c r="D165">
        <v>160007</v>
      </c>
      <c r="E165" s="2" t="s">
        <v>13</v>
      </c>
      <c r="F165" s="4">
        <v>0.98</v>
      </c>
      <c r="J165" s="3" t="str">
        <f>IF(AND(Tabla17[[#This Row],[Valor logrado]]&gt;=Tabla17[[#This Row],[Meta]],Tabla17[[#This Row],[Valor logrado]]&gt;0,Tabla17[[#This Row],[Meta]]&gt;0),"Sí","No")</f>
        <v>No</v>
      </c>
    </row>
    <row r="166" spans="1:10" ht="25.5" x14ac:dyDescent="0.25">
      <c r="A166" s="1" t="s">
        <v>342</v>
      </c>
      <c r="B166" s="1" t="s">
        <v>350</v>
      </c>
      <c r="C166" s="1" t="s">
        <v>351</v>
      </c>
      <c r="D166">
        <v>160005</v>
      </c>
      <c r="E166" s="2" t="s">
        <v>13</v>
      </c>
      <c r="F166" s="4">
        <v>0.98</v>
      </c>
      <c r="J166" s="3" t="str">
        <f>IF(AND(Tabla17[[#This Row],[Valor logrado]]&gt;=Tabla17[[#This Row],[Meta]],Tabla17[[#This Row],[Valor logrado]]&gt;0,Tabla17[[#This Row],[Meta]]&gt;0),"Sí","No")</f>
        <v>No</v>
      </c>
    </row>
    <row r="167" spans="1:10" x14ac:dyDescent="0.25">
      <c r="A167" s="1" t="s">
        <v>342</v>
      </c>
      <c r="B167" s="1" t="s">
        <v>352</v>
      </c>
      <c r="C167" s="1" t="s">
        <v>353</v>
      </c>
      <c r="D167">
        <v>160006</v>
      </c>
      <c r="E167" s="2" t="s">
        <v>13</v>
      </c>
      <c r="F167" s="4">
        <v>0.98</v>
      </c>
      <c r="J167" s="3" t="str">
        <f>IF(AND(Tabla17[[#This Row],[Valor logrado]]&gt;=Tabla17[[#This Row],[Meta]],Tabla17[[#This Row],[Valor logrado]]&gt;0,Tabla17[[#This Row],[Meta]]&gt;0),"Sí","No")</f>
        <v>No</v>
      </c>
    </row>
    <row r="168" spans="1:10" x14ac:dyDescent="0.25">
      <c r="A168" s="1" t="s">
        <v>342</v>
      </c>
      <c r="B168" s="1" t="s">
        <v>354</v>
      </c>
      <c r="C168" s="1" t="s">
        <v>355</v>
      </c>
      <c r="D168">
        <v>160004</v>
      </c>
      <c r="E168" s="2" t="s">
        <v>13</v>
      </c>
      <c r="F168" s="4">
        <v>0.98</v>
      </c>
      <c r="J168" s="3" t="str">
        <f>IF(AND(Tabla17[[#This Row],[Valor logrado]]&gt;=Tabla17[[#This Row],[Meta]],Tabla17[[#This Row],[Valor logrado]]&gt;0,Tabla17[[#This Row],[Meta]]&gt;0),"Sí","No")</f>
        <v>No</v>
      </c>
    </row>
    <row r="169" spans="1:10" ht="25.5" x14ac:dyDescent="0.25">
      <c r="A169" s="1" t="s">
        <v>342</v>
      </c>
      <c r="B169" s="1" t="s">
        <v>356</v>
      </c>
      <c r="C169" s="1" t="s">
        <v>357</v>
      </c>
      <c r="D169">
        <v>160003</v>
      </c>
      <c r="E169" s="2" t="s">
        <v>13</v>
      </c>
      <c r="F169" s="4">
        <v>0.98</v>
      </c>
      <c r="J169" s="3" t="str">
        <f>IF(AND(Tabla17[[#This Row],[Valor logrado]]&gt;=Tabla17[[#This Row],[Meta]],Tabla17[[#This Row],[Valor logrado]]&gt;0,Tabla17[[#This Row],[Meta]]&gt;0),"Sí","No")</f>
        <v>No</v>
      </c>
    </row>
    <row r="170" spans="1:10" x14ac:dyDescent="0.25">
      <c r="A170" s="1" t="s">
        <v>342</v>
      </c>
      <c r="B170" s="1" t="s">
        <v>358</v>
      </c>
      <c r="C170" s="1" t="s">
        <v>359</v>
      </c>
      <c r="D170">
        <v>160008</v>
      </c>
      <c r="E170" s="2" t="s">
        <v>13</v>
      </c>
      <c r="F170" s="4">
        <v>0.98</v>
      </c>
      <c r="J170" s="3" t="str">
        <f>IF(AND(Tabla17[[#This Row],[Valor logrado]]&gt;=Tabla17[[#This Row],[Meta]],Tabla17[[#This Row],[Valor logrado]]&gt;0,Tabla17[[#This Row],[Meta]]&gt;0),"Sí","No")</f>
        <v>No</v>
      </c>
    </row>
    <row r="171" spans="1:10" x14ac:dyDescent="0.25">
      <c r="A171" s="1" t="s">
        <v>360</v>
      </c>
      <c r="B171" s="1" t="s">
        <v>361</v>
      </c>
      <c r="C171" s="1" t="s">
        <v>362</v>
      </c>
      <c r="D171">
        <v>170003</v>
      </c>
      <c r="E171" s="2" t="s">
        <v>33</v>
      </c>
      <c r="F171" s="4">
        <v>0.98</v>
      </c>
      <c r="J171" s="3" t="str">
        <f>IF(AND(Tabla17[[#This Row],[Valor logrado]]&gt;=Tabla17[[#This Row],[Meta]],Tabla17[[#This Row],[Valor logrado]]&gt;0,Tabla17[[#This Row],[Meta]]&gt;0),"Sí","No")</f>
        <v>No</v>
      </c>
    </row>
    <row r="172" spans="1:10" x14ac:dyDescent="0.25">
      <c r="A172" s="1" t="s">
        <v>360</v>
      </c>
      <c r="B172" s="1" t="s">
        <v>361</v>
      </c>
      <c r="C172" s="1" t="s">
        <v>363</v>
      </c>
      <c r="D172">
        <v>170000</v>
      </c>
      <c r="E172" s="2" t="s">
        <v>16</v>
      </c>
      <c r="F172" s="4">
        <v>0.98</v>
      </c>
      <c r="J172" s="3" t="str">
        <f>IF(AND(Tabla17[[#This Row],[Valor logrado]]&gt;=Tabla17[[#This Row],[Meta]],Tabla17[[#This Row],[Valor logrado]]&gt;0,Tabla17[[#This Row],[Meta]]&gt;0),"Sí","No")</f>
        <v>No</v>
      </c>
    </row>
    <row r="173" spans="1:10" x14ac:dyDescent="0.25">
      <c r="A173" s="1" t="s">
        <v>360</v>
      </c>
      <c r="B173" s="1" t="s">
        <v>361</v>
      </c>
      <c r="C173" s="1" t="s">
        <v>364</v>
      </c>
      <c r="D173">
        <v>170002</v>
      </c>
      <c r="E173" s="2" t="s">
        <v>33</v>
      </c>
      <c r="F173" s="4">
        <v>0.98</v>
      </c>
      <c r="J173" s="3" t="str">
        <f>IF(AND(Tabla17[[#This Row],[Valor logrado]]&gt;=Tabla17[[#This Row],[Meta]],Tabla17[[#This Row],[Valor logrado]]&gt;0,Tabla17[[#This Row],[Meta]]&gt;0),"Sí","No")</f>
        <v>No</v>
      </c>
    </row>
    <row r="174" spans="1:10" x14ac:dyDescent="0.25">
      <c r="A174" s="1" t="s">
        <v>360</v>
      </c>
      <c r="B174" s="1" t="s">
        <v>361</v>
      </c>
      <c r="C174" s="1" t="s">
        <v>365</v>
      </c>
      <c r="D174">
        <v>170001</v>
      </c>
      <c r="E174" s="2" t="s">
        <v>33</v>
      </c>
      <c r="F174" s="4">
        <v>0.98</v>
      </c>
      <c r="J174" s="3" t="str">
        <f>IF(AND(Tabla17[[#This Row],[Valor logrado]]&gt;=Tabla17[[#This Row],[Meta]],Tabla17[[#This Row],[Valor logrado]]&gt;0,Tabla17[[#This Row],[Meta]]&gt;0),"Sí","No")</f>
        <v>No</v>
      </c>
    </row>
    <row r="175" spans="1:10" x14ac:dyDescent="0.25">
      <c r="A175" s="1" t="s">
        <v>366</v>
      </c>
      <c r="B175" s="1" t="s">
        <v>367</v>
      </c>
      <c r="C175" s="1" t="s">
        <v>368</v>
      </c>
      <c r="D175">
        <v>180000</v>
      </c>
      <c r="E175" s="2" t="s">
        <v>91</v>
      </c>
      <c r="F175" s="4">
        <v>0.98</v>
      </c>
      <c r="J175" s="3" t="str">
        <f>IF(AND(Tabla17[[#This Row],[Valor logrado]]&gt;=Tabla17[[#This Row],[Meta]],Tabla17[[#This Row],[Valor logrado]]&gt;0,Tabla17[[#This Row],[Meta]]&gt;0),"Sí","No")</f>
        <v>No</v>
      </c>
    </row>
    <row r="176" spans="1:10" ht="25.5" x14ac:dyDescent="0.25">
      <c r="A176" s="1" t="s">
        <v>366</v>
      </c>
      <c r="B176" s="1" t="s">
        <v>367</v>
      </c>
      <c r="C176" s="1" t="s">
        <v>369</v>
      </c>
      <c r="D176">
        <v>180005</v>
      </c>
      <c r="E176" s="2" t="s">
        <v>33</v>
      </c>
      <c r="F176" s="4">
        <v>0.98</v>
      </c>
      <c r="J176" s="3" t="str">
        <f>IF(AND(Tabla17[[#This Row],[Valor logrado]]&gt;=Tabla17[[#This Row],[Meta]],Tabla17[[#This Row],[Valor logrado]]&gt;0,Tabla17[[#This Row],[Meta]]&gt;0),"Sí","No")</f>
        <v>No</v>
      </c>
    </row>
    <row r="177" spans="1:10" x14ac:dyDescent="0.25">
      <c r="A177" s="1" t="s">
        <v>366</v>
      </c>
      <c r="B177" s="1" t="s">
        <v>370</v>
      </c>
      <c r="C177" s="1" t="s">
        <v>371</v>
      </c>
      <c r="D177">
        <v>180003</v>
      </c>
      <c r="E177" s="2" t="s">
        <v>13</v>
      </c>
      <c r="F177" s="4">
        <v>0.98</v>
      </c>
      <c r="J177" s="3" t="str">
        <f>IF(AND(Tabla17[[#This Row],[Valor logrado]]&gt;=Tabla17[[#This Row],[Meta]],Tabla17[[#This Row],[Valor logrado]]&gt;0,Tabla17[[#This Row],[Meta]]&gt;0),"Sí","No")</f>
        <v>No</v>
      </c>
    </row>
    <row r="178" spans="1:10" x14ac:dyDescent="0.25">
      <c r="A178" s="1" t="s">
        <v>366</v>
      </c>
      <c r="B178" s="1" t="s">
        <v>372</v>
      </c>
      <c r="C178" s="1" t="s">
        <v>373</v>
      </c>
      <c r="D178">
        <v>180001</v>
      </c>
      <c r="E178" s="2" t="s">
        <v>13</v>
      </c>
      <c r="F178" s="4">
        <v>0.98</v>
      </c>
      <c r="J178" s="3" t="str">
        <f>IF(AND(Tabla17[[#This Row],[Valor logrado]]&gt;=Tabla17[[#This Row],[Meta]],Tabla17[[#This Row],[Valor logrado]]&gt;0,Tabla17[[#This Row],[Meta]]&gt;0),"Sí","No")</f>
        <v>No</v>
      </c>
    </row>
    <row r="179" spans="1:10" x14ac:dyDescent="0.25">
      <c r="A179" s="1" t="s">
        <v>366</v>
      </c>
      <c r="B179" s="1" t="s">
        <v>374</v>
      </c>
      <c r="C179" s="1" t="s">
        <v>375</v>
      </c>
      <c r="D179">
        <v>180002</v>
      </c>
      <c r="E179" s="2" t="s">
        <v>13</v>
      </c>
      <c r="F179" s="4">
        <v>0.98</v>
      </c>
      <c r="J179" s="3" t="str">
        <f>IF(AND(Tabla17[[#This Row],[Valor logrado]]&gt;=Tabla17[[#This Row],[Meta]],Tabla17[[#This Row],[Valor logrado]]&gt;0,Tabla17[[#This Row],[Meta]]&gt;0),"Sí","No")</f>
        <v>No</v>
      </c>
    </row>
    <row r="180" spans="1:10" x14ac:dyDescent="0.25">
      <c r="A180" s="1" t="s">
        <v>376</v>
      </c>
      <c r="B180" s="1" t="s">
        <v>377</v>
      </c>
      <c r="C180" s="1" t="s">
        <v>378</v>
      </c>
      <c r="D180">
        <v>190000</v>
      </c>
      <c r="E180" s="2" t="s">
        <v>16</v>
      </c>
      <c r="F180" s="4">
        <v>0.98</v>
      </c>
      <c r="J180" s="3" t="str">
        <f>IF(AND(Tabla17[[#This Row],[Valor logrado]]&gt;=Tabla17[[#This Row],[Meta]],Tabla17[[#This Row],[Valor logrado]]&gt;0,Tabla17[[#This Row],[Meta]]&gt;0),"Sí","No")</f>
        <v>No</v>
      </c>
    </row>
    <row r="181" spans="1:10" x14ac:dyDescent="0.25">
      <c r="A181" s="1" t="s">
        <v>376</v>
      </c>
      <c r="B181" s="1" t="s">
        <v>379</v>
      </c>
      <c r="C181" s="1" t="s">
        <v>380</v>
      </c>
      <c r="D181">
        <v>190006</v>
      </c>
      <c r="E181" s="2" t="s">
        <v>33</v>
      </c>
      <c r="F181" s="4">
        <v>0.98</v>
      </c>
      <c r="J181" s="3" t="str">
        <f>IF(AND(Tabla17[[#This Row],[Valor logrado]]&gt;=Tabla17[[#This Row],[Meta]],Tabla17[[#This Row],[Valor logrado]]&gt;0,Tabla17[[#This Row],[Meta]]&gt;0),"Sí","No")</f>
        <v>No</v>
      </c>
    </row>
    <row r="182" spans="1:10" x14ac:dyDescent="0.25">
      <c r="A182" s="1" t="s">
        <v>376</v>
      </c>
      <c r="B182" s="1" t="s">
        <v>379</v>
      </c>
      <c r="C182" s="1" t="s">
        <v>381</v>
      </c>
      <c r="D182">
        <v>190003</v>
      </c>
      <c r="E182" s="2" t="s">
        <v>13</v>
      </c>
      <c r="F182" s="4">
        <v>0.98</v>
      </c>
      <c r="J182" s="3" t="str">
        <f>IF(AND(Tabla17[[#This Row],[Valor logrado]]&gt;=Tabla17[[#This Row],[Meta]],Tabla17[[#This Row],[Valor logrado]]&gt;0,Tabla17[[#This Row],[Meta]]&gt;0),"Sí","No")</f>
        <v>No</v>
      </c>
    </row>
    <row r="183" spans="1:10" x14ac:dyDescent="0.25">
      <c r="A183" s="1" t="s">
        <v>376</v>
      </c>
      <c r="B183" s="1" t="s">
        <v>382</v>
      </c>
      <c r="C183" s="1" t="s">
        <v>383</v>
      </c>
      <c r="D183">
        <v>190002</v>
      </c>
      <c r="E183" s="2" t="s">
        <v>13</v>
      </c>
      <c r="F183" s="4">
        <v>0.98</v>
      </c>
      <c r="J183" s="3" t="str">
        <f>IF(AND(Tabla17[[#This Row],[Valor logrado]]&gt;=Tabla17[[#This Row],[Meta]],Tabla17[[#This Row],[Valor logrado]]&gt;0,Tabla17[[#This Row],[Meta]]&gt;0),"Sí","No")</f>
        <v>No</v>
      </c>
    </row>
    <row r="184" spans="1:10" x14ac:dyDescent="0.25">
      <c r="A184" s="1" t="s">
        <v>376</v>
      </c>
      <c r="B184" s="1" t="s">
        <v>384</v>
      </c>
      <c r="C184" s="1" t="s">
        <v>385</v>
      </c>
      <c r="D184">
        <v>190001</v>
      </c>
      <c r="E184" s="2" t="s">
        <v>13</v>
      </c>
      <c r="F184" s="4">
        <v>0.98</v>
      </c>
      <c r="J184" s="3" t="str">
        <f>IF(AND(Tabla17[[#This Row],[Valor logrado]]&gt;=Tabla17[[#This Row],[Meta]],Tabla17[[#This Row],[Valor logrado]]&gt;0,Tabla17[[#This Row],[Meta]]&gt;0),"Sí","No")</f>
        <v>No</v>
      </c>
    </row>
    <row r="185" spans="1:10" x14ac:dyDescent="0.25">
      <c r="A185" s="1" t="s">
        <v>386</v>
      </c>
      <c r="B185" s="1" t="s">
        <v>387</v>
      </c>
      <c r="C185" s="1" t="s">
        <v>388</v>
      </c>
      <c r="D185">
        <v>200004</v>
      </c>
      <c r="E185" s="2" t="s">
        <v>33</v>
      </c>
      <c r="F185" s="4">
        <v>0.98</v>
      </c>
      <c r="J185" s="3" t="str">
        <f>IF(AND(Tabla17[[#This Row],[Valor logrado]]&gt;=Tabla17[[#This Row],[Meta]],Tabla17[[#This Row],[Valor logrado]]&gt;0,Tabla17[[#This Row],[Meta]]&gt;0),"Sí","No")</f>
        <v>No</v>
      </c>
    </row>
    <row r="186" spans="1:10" x14ac:dyDescent="0.25">
      <c r="A186" s="1" t="s">
        <v>386</v>
      </c>
      <c r="B186" s="1" t="s">
        <v>387</v>
      </c>
      <c r="C186" s="1" t="s">
        <v>389</v>
      </c>
      <c r="D186">
        <v>200003</v>
      </c>
      <c r="E186" s="2" t="s">
        <v>33</v>
      </c>
      <c r="F186" s="4">
        <v>0.98</v>
      </c>
      <c r="J186" s="3" t="str">
        <f>IF(AND(Tabla17[[#This Row],[Valor logrado]]&gt;=Tabla17[[#This Row],[Meta]],Tabla17[[#This Row],[Valor logrado]]&gt;0,Tabla17[[#This Row],[Meta]]&gt;0),"Sí","No")</f>
        <v>No</v>
      </c>
    </row>
    <row r="187" spans="1:10" x14ac:dyDescent="0.25">
      <c r="A187" s="1" t="s">
        <v>386</v>
      </c>
      <c r="B187" s="1" t="s">
        <v>387</v>
      </c>
      <c r="C187" s="1" t="s">
        <v>390</v>
      </c>
      <c r="D187">
        <v>200000</v>
      </c>
      <c r="E187" s="2" t="s">
        <v>16</v>
      </c>
      <c r="F187" s="4">
        <v>0.98</v>
      </c>
      <c r="J187" s="3" t="str">
        <f>IF(AND(Tabla17[[#This Row],[Valor logrado]]&gt;=Tabla17[[#This Row],[Meta]],Tabla17[[#This Row],[Valor logrado]]&gt;0,Tabla17[[#This Row],[Meta]]&gt;0),"Sí","No")</f>
        <v>No</v>
      </c>
    </row>
    <row r="188" spans="1:10" x14ac:dyDescent="0.25">
      <c r="A188" s="1" t="s">
        <v>386</v>
      </c>
      <c r="B188" s="1" t="s">
        <v>387</v>
      </c>
      <c r="C188" s="1" t="s">
        <v>391</v>
      </c>
      <c r="D188">
        <v>200001</v>
      </c>
      <c r="E188" s="2" t="s">
        <v>33</v>
      </c>
      <c r="F188" s="4">
        <v>0.98</v>
      </c>
      <c r="J188" s="3" t="str">
        <f>IF(AND(Tabla17[[#This Row],[Valor logrado]]&gt;=Tabla17[[#This Row],[Meta]],Tabla17[[#This Row],[Valor logrado]]&gt;0,Tabla17[[#This Row],[Meta]]&gt;0),"Sí","No")</f>
        <v>No</v>
      </c>
    </row>
    <row r="189" spans="1:10" x14ac:dyDescent="0.25">
      <c r="A189" s="1" t="s">
        <v>386</v>
      </c>
      <c r="B189" s="1" t="s">
        <v>387</v>
      </c>
      <c r="C189" s="1" t="s">
        <v>392</v>
      </c>
      <c r="D189">
        <v>200002</v>
      </c>
      <c r="E189" s="2" t="s">
        <v>33</v>
      </c>
      <c r="F189" s="4">
        <v>0.98</v>
      </c>
      <c r="J189" s="3" t="str">
        <f>IF(AND(Tabla17[[#This Row],[Valor logrado]]&gt;=Tabla17[[#This Row],[Meta]],Tabla17[[#This Row],[Valor logrado]]&gt;0,Tabla17[[#This Row],[Meta]]&gt;0),"Sí","No")</f>
        <v>No</v>
      </c>
    </row>
    <row r="190" spans="1:10" x14ac:dyDescent="0.25">
      <c r="A190" s="1" t="s">
        <v>386</v>
      </c>
      <c r="B190" s="1" t="s">
        <v>393</v>
      </c>
      <c r="C190" s="1" t="s">
        <v>394</v>
      </c>
      <c r="D190">
        <v>200010</v>
      </c>
      <c r="E190" s="2" t="s">
        <v>13</v>
      </c>
      <c r="F190" s="4">
        <v>0.98</v>
      </c>
      <c r="J190" s="3" t="str">
        <f>IF(AND(Tabla17[[#This Row],[Valor logrado]]&gt;=Tabla17[[#This Row],[Meta]],Tabla17[[#This Row],[Valor logrado]]&gt;0,Tabla17[[#This Row],[Meta]]&gt;0),"Sí","No")</f>
        <v>No</v>
      </c>
    </row>
    <row r="191" spans="1:10" x14ac:dyDescent="0.25">
      <c r="A191" s="1" t="s">
        <v>386</v>
      </c>
      <c r="B191" s="1" t="s">
        <v>395</v>
      </c>
      <c r="C191" s="1" t="s">
        <v>396</v>
      </c>
      <c r="D191">
        <v>200007</v>
      </c>
      <c r="E191" s="2" t="s">
        <v>13</v>
      </c>
      <c r="F191" s="4">
        <v>0.98</v>
      </c>
      <c r="J191" s="3" t="str">
        <f>IF(AND(Tabla17[[#This Row],[Valor logrado]]&gt;=Tabla17[[#This Row],[Meta]],Tabla17[[#This Row],[Valor logrado]]&gt;0,Tabla17[[#This Row],[Meta]]&gt;0),"Sí","No")</f>
        <v>No</v>
      </c>
    </row>
    <row r="192" spans="1:10" x14ac:dyDescent="0.25">
      <c r="A192" s="1" t="s">
        <v>386</v>
      </c>
      <c r="B192" s="1" t="s">
        <v>397</v>
      </c>
      <c r="C192" s="1" t="s">
        <v>398</v>
      </c>
      <c r="D192">
        <v>200009</v>
      </c>
      <c r="E192" s="2" t="s">
        <v>13</v>
      </c>
      <c r="F192" s="4">
        <v>0.98</v>
      </c>
      <c r="J192" s="3" t="str">
        <f>IF(AND(Tabla17[[#This Row],[Valor logrado]]&gt;=Tabla17[[#This Row],[Meta]],Tabla17[[#This Row],[Valor logrado]]&gt;0,Tabla17[[#This Row],[Meta]]&gt;0),"Sí","No")</f>
        <v>No</v>
      </c>
    </row>
    <row r="193" spans="1:10" x14ac:dyDescent="0.25">
      <c r="A193" s="1" t="s">
        <v>386</v>
      </c>
      <c r="B193" s="1" t="s">
        <v>399</v>
      </c>
      <c r="C193" s="1" t="s">
        <v>400</v>
      </c>
      <c r="D193">
        <v>200011</v>
      </c>
      <c r="E193" s="2" t="s">
        <v>13</v>
      </c>
      <c r="F193" s="4">
        <v>0.98</v>
      </c>
      <c r="J193" s="3" t="str">
        <f>IF(AND(Tabla17[[#This Row],[Valor logrado]]&gt;=Tabla17[[#This Row],[Meta]],Tabla17[[#This Row],[Valor logrado]]&gt;0,Tabla17[[#This Row],[Meta]]&gt;0),"Sí","No")</f>
        <v>No</v>
      </c>
    </row>
    <row r="194" spans="1:10" x14ac:dyDescent="0.25">
      <c r="A194" s="1" t="s">
        <v>386</v>
      </c>
      <c r="B194" s="1" t="s">
        <v>401</v>
      </c>
      <c r="C194" s="1" t="s">
        <v>402</v>
      </c>
      <c r="D194">
        <v>200008</v>
      </c>
      <c r="E194" s="2" t="s">
        <v>13</v>
      </c>
      <c r="F194" s="4">
        <v>0.98</v>
      </c>
      <c r="J194" s="3" t="str">
        <f>IF(AND(Tabla17[[#This Row],[Valor logrado]]&gt;=Tabla17[[#This Row],[Meta]],Tabla17[[#This Row],[Valor logrado]]&gt;0,Tabla17[[#This Row],[Meta]]&gt;0),"Sí","No")</f>
        <v>No</v>
      </c>
    </row>
    <row r="195" spans="1:10" x14ac:dyDescent="0.25">
      <c r="A195" s="1" t="s">
        <v>386</v>
      </c>
      <c r="B195" s="1" t="s">
        <v>403</v>
      </c>
      <c r="C195" s="1" t="s">
        <v>404</v>
      </c>
      <c r="D195">
        <v>200005</v>
      </c>
      <c r="E195" s="2" t="s">
        <v>13</v>
      </c>
      <c r="F195" s="4">
        <v>0.98</v>
      </c>
      <c r="J195" s="3" t="str">
        <f>IF(AND(Tabla17[[#This Row],[Valor logrado]]&gt;=Tabla17[[#This Row],[Meta]],Tabla17[[#This Row],[Valor logrado]]&gt;0,Tabla17[[#This Row],[Meta]]&gt;0),"Sí","No")</f>
        <v>No</v>
      </c>
    </row>
    <row r="196" spans="1:10" ht="25.5" x14ac:dyDescent="0.25">
      <c r="A196" s="1" t="s">
        <v>386</v>
      </c>
      <c r="B196" s="1" t="s">
        <v>405</v>
      </c>
      <c r="C196" s="1" t="s">
        <v>406</v>
      </c>
      <c r="D196">
        <v>200006</v>
      </c>
      <c r="E196" s="2" t="s">
        <v>13</v>
      </c>
      <c r="F196" s="4">
        <v>0.98</v>
      </c>
      <c r="J196" s="3" t="str">
        <f>IF(AND(Tabla17[[#This Row],[Valor logrado]]&gt;=Tabla17[[#This Row],[Meta]],Tabla17[[#This Row],[Valor logrado]]&gt;0,Tabla17[[#This Row],[Meta]]&gt;0),"Sí","No")</f>
        <v>No</v>
      </c>
    </row>
    <row r="197" spans="1:10" x14ac:dyDescent="0.25">
      <c r="A197" s="1" t="s">
        <v>386</v>
      </c>
      <c r="B197" s="1" t="s">
        <v>407</v>
      </c>
      <c r="C197" s="1" t="s">
        <v>408</v>
      </c>
      <c r="D197">
        <v>200012</v>
      </c>
      <c r="E197" s="2" t="s">
        <v>13</v>
      </c>
      <c r="F197" s="4">
        <v>0.98</v>
      </c>
      <c r="J197" s="3" t="str">
        <f>IF(AND(Tabla17[[#This Row],[Valor logrado]]&gt;=Tabla17[[#This Row],[Meta]],Tabla17[[#This Row],[Valor logrado]]&gt;0,Tabla17[[#This Row],[Meta]]&gt;0),"Sí","No")</f>
        <v>No</v>
      </c>
    </row>
    <row r="198" spans="1:10" x14ac:dyDescent="0.25">
      <c r="A198" s="1" t="s">
        <v>409</v>
      </c>
      <c r="B198" s="1" t="s">
        <v>410</v>
      </c>
      <c r="C198" s="1" t="s">
        <v>411</v>
      </c>
      <c r="D198">
        <v>210000</v>
      </c>
      <c r="E198" s="2" t="s">
        <v>16</v>
      </c>
      <c r="F198" s="4">
        <v>0.98</v>
      </c>
      <c r="J198" s="3" t="str">
        <f>IF(AND(Tabla17[[#This Row],[Valor logrado]]&gt;=Tabla17[[#This Row],[Meta]],Tabla17[[#This Row],[Valor logrado]]&gt;0,Tabla17[[#This Row],[Meta]]&gt;0),"Sí","No")</f>
        <v>No</v>
      </c>
    </row>
    <row r="199" spans="1:10" x14ac:dyDescent="0.25">
      <c r="A199" s="1" t="s">
        <v>409</v>
      </c>
      <c r="B199" s="1" t="s">
        <v>412</v>
      </c>
      <c r="C199" s="1" t="s">
        <v>413</v>
      </c>
      <c r="D199">
        <v>210011</v>
      </c>
      <c r="E199" s="2" t="s">
        <v>13</v>
      </c>
      <c r="F199" s="4">
        <v>0.98</v>
      </c>
      <c r="J199" s="3" t="str">
        <f>IF(AND(Tabla17[[#This Row],[Valor logrado]]&gt;=Tabla17[[#This Row],[Meta]],Tabla17[[#This Row],[Valor logrado]]&gt;0,Tabla17[[#This Row],[Meta]]&gt;0),"Sí","No")</f>
        <v>No</v>
      </c>
    </row>
    <row r="200" spans="1:10" x14ac:dyDescent="0.25">
      <c r="A200" s="1" t="s">
        <v>409</v>
      </c>
      <c r="B200" s="1" t="s">
        <v>414</v>
      </c>
      <c r="C200" s="1" t="s">
        <v>415</v>
      </c>
      <c r="D200">
        <v>210010</v>
      </c>
      <c r="E200" s="2" t="s">
        <v>13</v>
      </c>
      <c r="F200" s="4">
        <v>0.98</v>
      </c>
      <c r="J200" s="3" t="str">
        <f>IF(AND(Tabla17[[#This Row],[Valor logrado]]&gt;=Tabla17[[#This Row],[Meta]],Tabla17[[#This Row],[Valor logrado]]&gt;0,Tabla17[[#This Row],[Meta]]&gt;0),"Sí","No")</f>
        <v>No</v>
      </c>
    </row>
    <row r="201" spans="1:10" x14ac:dyDescent="0.25">
      <c r="A201" s="1" t="s">
        <v>409</v>
      </c>
      <c r="B201" s="1" t="s">
        <v>416</v>
      </c>
      <c r="C201" s="1" t="s">
        <v>417</v>
      </c>
      <c r="D201">
        <v>210002</v>
      </c>
      <c r="E201" s="2" t="s">
        <v>13</v>
      </c>
      <c r="F201" s="4">
        <v>0.98</v>
      </c>
      <c r="J201" s="3" t="str">
        <f>IF(AND(Tabla17[[#This Row],[Valor logrado]]&gt;=Tabla17[[#This Row],[Meta]],Tabla17[[#This Row],[Valor logrado]]&gt;0,Tabla17[[#This Row],[Meta]]&gt;0),"Sí","No")</f>
        <v>No</v>
      </c>
    </row>
    <row r="202" spans="1:10" x14ac:dyDescent="0.25">
      <c r="A202" s="1" t="s">
        <v>409</v>
      </c>
      <c r="B202" s="1" t="s">
        <v>418</v>
      </c>
      <c r="C202" s="1" t="s">
        <v>419</v>
      </c>
      <c r="D202">
        <v>210006</v>
      </c>
      <c r="E202" s="2" t="s">
        <v>13</v>
      </c>
      <c r="F202" s="4">
        <v>0.98</v>
      </c>
      <c r="J202" s="3" t="str">
        <f>IF(AND(Tabla17[[#This Row],[Valor logrado]]&gt;=Tabla17[[#This Row],[Meta]],Tabla17[[#This Row],[Valor logrado]]&gt;0,Tabla17[[#This Row],[Meta]]&gt;0),"Sí","No")</f>
        <v>No</v>
      </c>
    </row>
    <row r="203" spans="1:10" x14ac:dyDescent="0.25">
      <c r="A203" s="1" t="s">
        <v>409</v>
      </c>
      <c r="B203" s="1" t="s">
        <v>420</v>
      </c>
      <c r="C203" s="1" t="s">
        <v>421</v>
      </c>
      <c r="D203">
        <v>210007</v>
      </c>
      <c r="E203" s="2" t="s">
        <v>13</v>
      </c>
      <c r="F203" s="4">
        <v>0.98</v>
      </c>
      <c r="J203" s="3" t="str">
        <f>IF(AND(Tabla17[[#This Row],[Valor logrado]]&gt;=Tabla17[[#This Row],[Meta]],Tabla17[[#This Row],[Valor logrado]]&gt;0,Tabla17[[#This Row],[Meta]]&gt;0),"Sí","No")</f>
        <v>No</v>
      </c>
    </row>
    <row r="204" spans="1:10" x14ac:dyDescent="0.25">
      <c r="A204" s="1" t="s">
        <v>409</v>
      </c>
      <c r="B204" s="1" t="s">
        <v>422</v>
      </c>
      <c r="C204" s="1" t="s">
        <v>423</v>
      </c>
      <c r="D204">
        <v>210004</v>
      </c>
      <c r="E204" s="2" t="s">
        <v>13</v>
      </c>
      <c r="F204" s="4">
        <v>0.98</v>
      </c>
      <c r="J204" s="3" t="str">
        <f>IF(AND(Tabla17[[#This Row],[Valor logrado]]&gt;=Tabla17[[#This Row],[Meta]],Tabla17[[#This Row],[Valor logrado]]&gt;0,Tabla17[[#This Row],[Meta]]&gt;0),"Sí","No")</f>
        <v>No</v>
      </c>
    </row>
    <row r="205" spans="1:10" x14ac:dyDescent="0.25">
      <c r="A205" s="1" t="s">
        <v>409</v>
      </c>
      <c r="B205" s="1" t="s">
        <v>424</v>
      </c>
      <c r="C205" s="1" t="s">
        <v>425</v>
      </c>
      <c r="D205">
        <v>210005</v>
      </c>
      <c r="E205" s="2" t="s">
        <v>13</v>
      </c>
      <c r="F205" s="4">
        <v>0.98</v>
      </c>
      <c r="J205" s="3" t="str">
        <f>IF(AND(Tabla17[[#This Row],[Valor logrado]]&gt;=Tabla17[[#This Row],[Meta]],Tabla17[[#This Row],[Valor logrado]]&gt;0,Tabla17[[#This Row],[Meta]]&gt;0),"Sí","No")</f>
        <v>No</v>
      </c>
    </row>
    <row r="206" spans="1:10" x14ac:dyDescent="0.25">
      <c r="A206" s="1" t="s">
        <v>409</v>
      </c>
      <c r="B206" s="1" t="s">
        <v>426</v>
      </c>
      <c r="C206" s="1" t="s">
        <v>427</v>
      </c>
      <c r="D206">
        <v>210013</v>
      </c>
      <c r="E206" s="2" t="s">
        <v>13</v>
      </c>
      <c r="F206" s="4">
        <v>0.98</v>
      </c>
      <c r="J206" s="3" t="str">
        <f>IF(AND(Tabla17[[#This Row],[Valor logrado]]&gt;=Tabla17[[#This Row],[Meta]],Tabla17[[#This Row],[Valor logrado]]&gt;0,Tabla17[[#This Row],[Meta]]&gt;0),"Sí","No")</f>
        <v>No</v>
      </c>
    </row>
    <row r="207" spans="1:10" x14ac:dyDescent="0.25">
      <c r="A207" s="1" t="s">
        <v>409</v>
      </c>
      <c r="B207" s="1" t="s">
        <v>428</v>
      </c>
      <c r="C207" s="1" t="s">
        <v>429</v>
      </c>
      <c r="D207">
        <v>210003</v>
      </c>
      <c r="E207" s="2" t="s">
        <v>13</v>
      </c>
      <c r="F207" s="4">
        <v>0.98</v>
      </c>
      <c r="J207" s="3" t="str">
        <f>IF(AND(Tabla17[[#This Row],[Valor logrado]]&gt;=Tabla17[[#This Row],[Meta]],Tabla17[[#This Row],[Valor logrado]]&gt;0,Tabla17[[#This Row],[Meta]]&gt;0),"Sí","No")</f>
        <v>No</v>
      </c>
    </row>
    <row r="208" spans="1:10" x14ac:dyDescent="0.25">
      <c r="A208" s="1" t="s">
        <v>409</v>
      </c>
      <c r="B208" s="1" t="s">
        <v>430</v>
      </c>
      <c r="C208" s="1" t="s">
        <v>431</v>
      </c>
      <c r="D208">
        <v>210012</v>
      </c>
      <c r="E208" s="2" t="s">
        <v>13</v>
      </c>
      <c r="F208" s="4">
        <v>0.98</v>
      </c>
      <c r="J208" s="3" t="str">
        <f>IF(AND(Tabla17[[#This Row],[Valor logrado]]&gt;=Tabla17[[#This Row],[Meta]],Tabla17[[#This Row],[Valor logrado]]&gt;0,Tabla17[[#This Row],[Meta]]&gt;0),"Sí","No")</f>
        <v>No</v>
      </c>
    </row>
    <row r="209" spans="1:10" x14ac:dyDescent="0.25">
      <c r="A209" s="1" t="s">
        <v>409</v>
      </c>
      <c r="B209" s="1" t="s">
        <v>432</v>
      </c>
      <c r="C209" s="1" t="s">
        <v>433</v>
      </c>
      <c r="D209">
        <v>210001</v>
      </c>
      <c r="E209" s="2" t="s">
        <v>13</v>
      </c>
      <c r="F209" s="4">
        <v>0.98</v>
      </c>
      <c r="J209" s="3" t="str">
        <f>IF(AND(Tabla17[[#This Row],[Valor logrado]]&gt;=Tabla17[[#This Row],[Meta]],Tabla17[[#This Row],[Valor logrado]]&gt;0,Tabla17[[#This Row],[Meta]]&gt;0),"Sí","No")</f>
        <v>No</v>
      </c>
    </row>
    <row r="210" spans="1:10" x14ac:dyDescent="0.25">
      <c r="A210" s="1" t="s">
        <v>409</v>
      </c>
      <c r="B210" s="1" t="s">
        <v>434</v>
      </c>
      <c r="C210" s="1" t="s">
        <v>435</v>
      </c>
      <c r="D210">
        <v>210009</v>
      </c>
      <c r="E210" s="2" t="s">
        <v>13</v>
      </c>
      <c r="F210" s="4">
        <v>0.98</v>
      </c>
      <c r="J210" s="3" t="str">
        <f>IF(AND(Tabla17[[#This Row],[Valor logrado]]&gt;=Tabla17[[#This Row],[Meta]],Tabla17[[#This Row],[Valor logrado]]&gt;0,Tabla17[[#This Row],[Meta]]&gt;0),"Sí","No")</f>
        <v>No</v>
      </c>
    </row>
    <row r="211" spans="1:10" x14ac:dyDescent="0.25">
      <c r="A211" s="1" t="s">
        <v>409</v>
      </c>
      <c r="B211" s="1" t="s">
        <v>436</v>
      </c>
      <c r="C211" s="1" t="s">
        <v>437</v>
      </c>
      <c r="D211">
        <v>210008</v>
      </c>
      <c r="E211" s="2" t="s">
        <v>13</v>
      </c>
      <c r="F211" s="4">
        <v>0.98</v>
      </c>
      <c r="J211" s="3" t="str">
        <f>IF(AND(Tabla17[[#This Row],[Valor logrado]]&gt;=Tabla17[[#This Row],[Meta]],Tabla17[[#This Row],[Valor logrado]]&gt;0,Tabla17[[#This Row],[Meta]]&gt;0),"Sí","No")</f>
        <v>No</v>
      </c>
    </row>
    <row r="212" spans="1:10" x14ac:dyDescent="0.25">
      <c r="A212" s="1" t="s">
        <v>409</v>
      </c>
      <c r="B212" s="1" t="s">
        <v>438</v>
      </c>
      <c r="C212" s="1" t="s">
        <v>439</v>
      </c>
      <c r="D212">
        <v>210014</v>
      </c>
      <c r="E212" s="2" t="s">
        <v>13</v>
      </c>
      <c r="F212" s="4">
        <v>0.98</v>
      </c>
      <c r="J212" s="3" t="str">
        <f>IF(AND(Tabla17[[#This Row],[Valor logrado]]&gt;=Tabla17[[#This Row],[Meta]],Tabla17[[#This Row],[Valor logrado]]&gt;0,Tabla17[[#This Row],[Meta]]&gt;0),"Sí","No")</f>
        <v>No</v>
      </c>
    </row>
    <row r="213" spans="1:10" x14ac:dyDescent="0.25">
      <c r="A213" s="1" t="s">
        <v>440</v>
      </c>
      <c r="B213" s="1" t="s">
        <v>441</v>
      </c>
      <c r="C213" s="1" t="s">
        <v>442</v>
      </c>
      <c r="D213">
        <v>220001</v>
      </c>
      <c r="E213" s="2" t="s">
        <v>33</v>
      </c>
      <c r="F213" s="4">
        <v>0.98</v>
      </c>
      <c r="J213" s="3" t="str">
        <f>IF(AND(Tabla17[[#This Row],[Valor logrado]]&gt;=Tabla17[[#This Row],[Meta]],Tabla17[[#This Row],[Valor logrado]]&gt;0,Tabla17[[#This Row],[Meta]]&gt;0),"Sí","No")</f>
        <v>No</v>
      </c>
    </row>
    <row r="214" spans="1:10" x14ac:dyDescent="0.25">
      <c r="A214" s="1" t="s">
        <v>440</v>
      </c>
      <c r="B214" s="1" t="s">
        <v>441</v>
      </c>
      <c r="C214" s="1" t="s">
        <v>443</v>
      </c>
      <c r="D214">
        <v>220000</v>
      </c>
      <c r="E214" s="2" t="s">
        <v>16</v>
      </c>
      <c r="F214" s="4">
        <v>0.98</v>
      </c>
      <c r="J214" s="3" t="str">
        <f>IF(AND(Tabla17[[#This Row],[Valor logrado]]&gt;=Tabla17[[#This Row],[Meta]],Tabla17[[#This Row],[Valor logrado]]&gt;0,Tabla17[[#This Row],[Meta]]&gt;0),"Sí","No")</f>
        <v>No</v>
      </c>
    </row>
    <row r="215" spans="1:10" x14ac:dyDescent="0.25">
      <c r="A215" s="1" t="s">
        <v>440</v>
      </c>
      <c r="B215" s="1" t="s">
        <v>444</v>
      </c>
      <c r="C215" s="1" t="s">
        <v>445</v>
      </c>
      <c r="D215">
        <v>220005</v>
      </c>
      <c r="E215" s="2" t="s">
        <v>13</v>
      </c>
      <c r="F215" s="4">
        <v>0.98</v>
      </c>
      <c r="J215" s="3" t="str">
        <f>IF(AND(Tabla17[[#This Row],[Valor logrado]]&gt;=Tabla17[[#This Row],[Meta]],Tabla17[[#This Row],[Valor logrado]]&gt;0,Tabla17[[#This Row],[Meta]]&gt;0),"Sí","No")</f>
        <v>No</v>
      </c>
    </row>
    <row r="216" spans="1:10" x14ac:dyDescent="0.25">
      <c r="A216" s="1" t="s">
        <v>440</v>
      </c>
      <c r="B216" s="1" t="s">
        <v>444</v>
      </c>
      <c r="C216" s="1" t="s">
        <v>446</v>
      </c>
      <c r="D216">
        <v>220009</v>
      </c>
      <c r="E216" s="2" t="s">
        <v>33</v>
      </c>
      <c r="F216" s="4">
        <v>0.98</v>
      </c>
      <c r="J216" s="3" t="str">
        <f>IF(AND(Tabla17[[#This Row],[Valor logrado]]&gt;=Tabla17[[#This Row],[Meta]],Tabla17[[#This Row],[Valor logrado]]&gt;0,Tabla17[[#This Row],[Meta]]&gt;0),"Sí","No")</f>
        <v>No</v>
      </c>
    </row>
    <row r="217" spans="1:10" x14ac:dyDescent="0.25">
      <c r="A217" s="1" t="s">
        <v>440</v>
      </c>
      <c r="B217" s="1" t="s">
        <v>444</v>
      </c>
      <c r="C217" s="1" t="s">
        <v>447</v>
      </c>
      <c r="D217">
        <v>220007</v>
      </c>
      <c r="E217" s="2" t="s">
        <v>33</v>
      </c>
      <c r="F217" s="4">
        <v>0.98</v>
      </c>
      <c r="J217" s="3" t="str">
        <f>IF(AND(Tabla17[[#This Row],[Valor logrado]]&gt;=Tabla17[[#This Row],[Meta]],Tabla17[[#This Row],[Valor logrado]]&gt;0,Tabla17[[#This Row],[Meta]]&gt;0),"Sí","No")</f>
        <v>No</v>
      </c>
    </row>
    <row r="218" spans="1:10" x14ac:dyDescent="0.25">
      <c r="A218" s="1" t="s">
        <v>440</v>
      </c>
      <c r="B218" s="1" t="s">
        <v>448</v>
      </c>
      <c r="C218" s="1" t="s">
        <v>449</v>
      </c>
      <c r="D218">
        <v>220003</v>
      </c>
      <c r="E218" s="2" t="s">
        <v>33</v>
      </c>
      <c r="F218" s="4">
        <v>0.98</v>
      </c>
      <c r="J218" s="3" t="str">
        <f>IF(AND(Tabla17[[#This Row],[Valor logrado]]&gt;=Tabla17[[#This Row],[Meta]],Tabla17[[#This Row],[Valor logrado]]&gt;0,Tabla17[[#This Row],[Meta]]&gt;0),"Sí","No")</f>
        <v>No</v>
      </c>
    </row>
    <row r="219" spans="1:10" x14ac:dyDescent="0.25">
      <c r="A219" s="1" t="s">
        <v>440</v>
      </c>
      <c r="B219" s="1" t="s">
        <v>448</v>
      </c>
      <c r="C219" s="1" t="s">
        <v>450</v>
      </c>
      <c r="D219">
        <v>220006</v>
      </c>
      <c r="E219" s="2" t="s">
        <v>13</v>
      </c>
      <c r="F219" s="4">
        <v>0.98</v>
      </c>
      <c r="J219" s="3" t="str">
        <f>IF(AND(Tabla17[[#This Row],[Valor logrado]]&gt;=Tabla17[[#This Row],[Meta]],Tabla17[[#This Row],[Valor logrado]]&gt;0,Tabla17[[#This Row],[Meta]]&gt;0),"Sí","No")</f>
        <v>No</v>
      </c>
    </row>
    <row r="220" spans="1:10" x14ac:dyDescent="0.25">
      <c r="A220" s="1" t="s">
        <v>440</v>
      </c>
      <c r="B220" s="1" t="s">
        <v>451</v>
      </c>
      <c r="C220" s="1" t="s">
        <v>452</v>
      </c>
      <c r="D220">
        <v>220010</v>
      </c>
      <c r="E220" s="2" t="s">
        <v>13</v>
      </c>
      <c r="F220" s="4">
        <v>0.98</v>
      </c>
      <c r="J220" s="3" t="str">
        <f>IF(AND(Tabla17[[#This Row],[Valor logrado]]&gt;=Tabla17[[#This Row],[Meta]],Tabla17[[#This Row],[Valor logrado]]&gt;0,Tabla17[[#This Row],[Meta]]&gt;0),"Sí","No")</f>
        <v>No</v>
      </c>
    </row>
    <row r="221" spans="1:10" x14ac:dyDescent="0.25">
      <c r="A221" s="1" t="s">
        <v>440</v>
      </c>
      <c r="B221" s="1" t="s">
        <v>453</v>
      </c>
      <c r="C221" s="1" t="s">
        <v>454</v>
      </c>
      <c r="D221">
        <v>220004</v>
      </c>
      <c r="E221" s="2" t="s">
        <v>13</v>
      </c>
      <c r="F221" s="4">
        <v>0.98</v>
      </c>
      <c r="J221" s="3" t="str">
        <f>IF(AND(Tabla17[[#This Row],[Valor logrado]]&gt;=Tabla17[[#This Row],[Meta]],Tabla17[[#This Row],[Valor logrado]]&gt;0,Tabla17[[#This Row],[Meta]]&gt;0),"Sí","No")</f>
        <v>No</v>
      </c>
    </row>
    <row r="222" spans="1:10" x14ac:dyDescent="0.25">
      <c r="A222" s="1" t="s">
        <v>440</v>
      </c>
      <c r="B222" s="1" t="s">
        <v>455</v>
      </c>
      <c r="C222" s="1" t="s">
        <v>456</v>
      </c>
      <c r="D222">
        <v>220008</v>
      </c>
      <c r="E222" s="2" t="s">
        <v>13</v>
      </c>
      <c r="F222" s="4">
        <v>0.98</v>
      </c>
      <c r="J222" s="3" t="str">
        <f>IF(AND(Tabla17[[#This Row],[Valor logrado]]&gt;=Tabla17[[#This Row],[Meta]],Tabla17[[#This Row],[Valor logrado]]&gt;0,Tabla17[[#This Row],[Meta]]&gt;0),"Sí","No")</f>
        <v>No</v>
      </c>
    </row>
    <row r="223" spans="1:10" x14ac:dyDescent="0.25">
      <c r="A223" s="1" t="s">
        <v>440</v>
      </c>
      <c r="B223" s="1" t="s">
        <v>457</v>
      </c>
      <c r="C223" s="1" t="s">
        <v>458</v>
      </c>
      <c r="D223">
        <v>220002</v>
      </c>
      <c r="E223" s="2" t="s">
        <v>13</v>
      </c>
      <c r="F223" s="4">
        <v>0.98</v>
      </c>
      <c r="J223" s="3" t="str">
        <f>IF(AND(Tabla17[[#This Row],[Valor logrado]]&gt;=Tabla17[[#This Row],[Meta]],Tabla17[[#This Row],[Valor logrado]]&gt;0,Tabla17[[#This Row],[Meta]]&gt;0),"Sí","No")</f>
        <v>No</v>
      </c>
    </row>
    <row r="224" spans="1:10" x14ac:dyDescent="0.25">
      <c r="A224" s="1" t="s">
        <v>459</v>
      </c>
      <c r="B224" s="1" t="s">
        <v>460</v>
      </c>
      <c r="C224" s="1" t="s">
        <v>461</v>
      </c>
      <c r="D224">
        <v>230003</v>
      </c>
      <c r="E224" s="2" t="s">
        <v>33</v>
      </c>
      <c r="F224" s="4">
        <v>0.98</v>
      </c>
      <c r="J224" s="3" t="str">
        <f>IF(AND(Tabla17[[#This Row],[Valor logrado]]&gt;=Tabla17[[#This Row],[Meta]],Tabla17[[#This Row],[Valor logrado]]&gt;0,Tabla17[[#This Row],[Meta]]&gt;0),"Sí","No")</f>
        <v>No</v>
      </c>
    </row>
    <row r="225" spans="1:10" x14ac:dyDescent="0.25">
      <c r="A225" s="1" t="s">
        <v>459</v>
      </c>
      <c r="B225" s="1" t="s">
        <v>460</v>
      </c>
      <c r="C225" s="1" t="s">
        <v>462</v>
      </c>
      <c r="D225">
        <v>230002</v>
      </c>
      <c r="E225" s="2" t="s">
        <v>33</v>
      </c>
      <c r="F225" s="4">
        <v>0.98</v>
      </c>
      <c r="J225" s="3" t="str">
        <f>IF(AND(Tabla17[[#This Row],[Valor logrado]]&gt;=Tabla17[[#This Row],[Meta]],Tabla17[[#This Row],[Valor logrado]]&gt;0,Tabla17[[#This Row],[Meta]]&gt;0),"Sí","No")</f>
        <v>No</v>
      </c>
    </row>
    <row r="226" spans="1:10" x14ac:dyDescent="0.25">
      <c r="A226" s="1" t="s">
        <v>459</v>
      </c>
      <c r="B226" s="1" t="s">
        <v>460</v>
      </c>
      <c r="C226" s="1" t="s">
        <v>463</v>
      </c>
      <c r="D226">
        <v>230004</v>
      </c>
      <c r="E226" s="2" t="s">
        <v>33</v>
      </c>
      <c r="F226" s="4">
        <v>0.98</v>
      </c>
      <c r="J226" s="3" t="str">
        <f>IF(AND(Tabla17[[#This Row],[Valor logrado]]&gt;=Tabla17[[#This Row],[Meta]],Tabla17[[#This Row],[Valor logrado]]&gt;0,Tabla17[[#This Row],[Meta]]&gt;0),"Sí","No")</f>
        <v>No</v>
      </c>
    </row>
    <row r="227" spans="1:10" x14ac:dyDescent="0.25">
      <c r="A227" s="1" t="s">
        <v>459</v>
      </c>
      <c r="B227" s="1" t="s">
        <v>460</v>
      </c>
      <c r="C227" s="1" t="s">
        <v>464</v>
      </c>
      <c r="D227">
        <v>230000</v>
      </c>
      <c r="E227" s="2" t="s">
        <v>16</v>
      </c>
      <c r="F227" s="4">
        <v>0.98</v>
      </c>
      <c r="J227" s="3" t="str">
        <f>IF(AND(Tabla17[[#This Row],[Valor logrado]]&gt;=Tabla17[[#This Row],[Meta]],Tabla17[[#This Row],[Valor logrado]]&gt;0,Tabla17[[#This Row],[Meta]]&gt;0),"Sí","No")</f>
        <v>No</v>
      </c>
    </row>
    <row r="228" spans="1:10" x14ac:dyDescent="0.25">
      <c r="A228" s="1" t="s">
        <v>459</v>
      </c>
      <c r="B228" s="1" t="s">
        <v>465</v>
      </c>
      <c r="C228" s="1" t="s">
        <v>466</v>
      </c>
      <c r="D228">
        <v>230001</v>
      </c>
      <c r="E228" s="2" t="s">
        <v>13</v>
      </c>
      <c r="F228" s="4">
        <v>0.98</v>
      </c>
      <c r="J228" s="3" t="str">
        <f>IF(AND(Tabla17[[#This Row],[Valor logrado]]&gt;=Tabla17[[#This Row],[Meta]],Tabla17[[#This Row],[Valor logrado]]&gt;0,Tabla17[[#This Row],[Meta]]&gt;0),"Sí","No")</f>
        <v>No</v>
      </c>
    </row>
    <row r="229" spans="1:10" x14ac:dyDescent="0.25">
      <c r="A229" s="1" t="s">
        <v>467</v>
      </c>
      <c r="B229" s="1" t="s">
        <v>468</v>
      </c>
      <c r="C229" s="1" t="s">
        <v>469</v>
      </c>
      <c r="D229">
        <v>240000</v>
      </c>
      <c r="E229" s="2" t="s">
        <v>16</v>
      </c>
      <c r="F229" s="4">
        <v>0.98</v>
      </c>
      <c r="J229" s="3" t="str">
        <f>IF(AND(Tabla17[[#This Row],[Valor logrado]]&gt;=Tabla17[[#This Row],[Meta]],Tabla17[[#This Row],[Valor logrado]]&gt;0,Tabla17[[#This Row],[Meta]]&gt;0),"Sí","No")</f>
        <v>No</v>
      </c>
    </row>
    <row r="230" spans="1:10" x14ac:dyDescent="0.25">
      <c r="A230" s="1" t="s">
        <v>467</v>
      </c>
      <c r="B230" s="1" t="s">
        <v>470</v>
      </c>
      <c r="C230" s="1" t="s">
        <v>471</v>
      </c>
      <c r="D230">
        <v>240001</v>
      </c>
      <c r="E230" s="2" t="s">
        <v>13</v>
      </c>
      <c r="F230" s="4">
        <v>0.98</v>
      </c>
      <c r="J230" s="3" t="str">
        <f>IF(AND(Tabla17[[#This Row],[Valor logrado]]&gt;=Tabla17[[#This Row],[Meta]],Tabla17[[#This Row],[Valor logrado]]&gt;0,Tabla17[[#This Row],[Meta]]&gt;0),"Sí","No")</f>
        <v>No</v>
      </c>
    </row>
    <row r="231" spans="1:10" ht="25.5" x14ac:dyDescent="0.25">
      <c r="A231" s="1" t="s">
        <v>467</v>
      </c>
      <c r="B231" s="1" t="s">
        <v>472</v>
      </c>
      <c r="C231" s="1" t="s">
        <v>473</v>
      </c>
      <c r="D231">
        <v>240002</v>
      </c>
      <c r="E231" s="2" t="s">
        <v>13</v>
      </c>
      <c r="F231" s="4">
        <v>0.98</v>
      </c>
      <c r="J231" s="3" t="str">
        <f>IF(AND(Tabla17[[#This Row],[Valor logrado]]&gt;=Tabla17[[#This Row],[Meta]],Tabla17[[#This Row],[Valor logrado]]&gt;0,Tabla17[[#This Row],[Meta]]&gt;0),"Sí","No")</f>
        <v>No</v>
      </c>
    </row>
    <row r="232" spans="1:10" x14ac:dyDescent="0.25">
      <c r="A232" s="1" t="s">
        <v>467</v>
      </c>
      <c r="B232" s="1" t="s">
        <v>474</v>
      </c>
      <c r="C232" s="1" t="s">
        <v>475</v>
      </c>
      <c r="D232">
        <v>240003</v>
      </c>
      <c r="E232" s="2" t="s">
        <v>13</v>
      </c>
      <c r="F232" s="4">
        <v>0.98</v>
      </c>
      <c r="J232" s="3" t="str">
        <f>IF(AND(Tabla17[[#This Row],[Valor logrado]]&gt;=Tabla17[[#This Row],[Meta]],Tabla17[[#This Row],[Valor logrado]]&gt;0,Tabla17[[#This Row],[Meta]]&gt;0),"Sí","No")</f>
        <v>No</v>
      </c>
    </row>
    <row r="233" spans="1:10" x14ac:dyDescent="0.25">
      <c r="A233" s="1" t="s">
        <v>476</v>
      </c>
      <c r="B233" s="1" t="s">
        <v>477</v>
      </c>
      <c r="C233" s="1" t="s">
        <v>478</v>
      </c>
      <c r="D233">
        <v>250000</v>
      </c>
      <c r="E233" s="2" t="s">
        <v>16</v>
      </c>
      <c r="F233" s="4">
        <v>0.98</v>
      </c>
      <c r="J233" s="3" t="str">
        <f>IF(AND(Tabla17[[#This Row],[Valor logrado]]&gt;=Tabla17[[#This Row],[Meta]],Tabla17[[#This Row],[Valor logrado]]&gt;0,Tabla17[[#This Row],[Meta]]&gt;0),"Sí","No")</f>
        <v>No</v>
      </c>
    </row>
    <row r="234" spans="1:10" x14ac:dyDescent="0.25">
      <c r="A234" s="1" t="s">
        <v>476</v>
      </c>
      <c r="B234" s="1" t="s">
        <v>479</v>
      </c>
      <c r="C234" s="1" t="s">
        <v>480</v>
      </c>
      <c r="D234">
        <v>250004</v>
      </c>
      <c r="E234" s="2" t="s">
        <v>13</v>
      </c>
      <c r="F234" s="4">
        <v>0.98</v>
      </c>
      <c r="J234" s="3" t="str">
        <f>IF(AND(Tabla17[[#This Row],[Valor logrado]]&gt;=Tabla17[[#This Row],[Meta]],Tabla17[[#This Row],[Valor logrado]]&gt;0,Tabla17[[#This Row],[Meta]]&gt;0),"Sí","No")</f>
        <v>No</v>
      </c>
    </row>
    <row r="235" spans="1:10" x14ac:dyDescent="0.25">
      <c r="A235" s="1" t="s">
        <v>476</v>
      </c>
      <c r="B235" s="1" t="s">
        <v>481</v>
      </c>
      <c r="C235" s="1" t="s">
        <v>482</v>
      </c>
      <c r="D235">
        <v>250002</v>
      </c>
      <c r="E235" s="2" t="s">
        <v>13</v>
      </c>
      <c r="F235" s="4">
        <v>0.98</v>
      </c>
      <c r="J235" s="3" t="str">
        <f>IF(AND(Tabla17[[#This Row],[Valor logrado]]&gt;=Tabla17[[#This Row],[Meta]],Tabla17[[#This Row],[Valor logrado]]&gt;0,Tabla17[[#This Row],[Meta]]&gt;0),"Sí","No")</f>
        <v>No</v>
      </c>
    </row>
    <row r="236" spans="1:10" x14ac:dyDescent="0.25">
      <c r="A236" s="1" t="s">
        <v>476</v>
      </c>
      <c r="B236" s="1" t="s">
        <v>483</v>
      </c>
      <c r="C236" s="1" t="s">
        <v>484</v>
      </c>
      <c r="D236">
        <v>250001</v>
      </c>
      <c r="E236" s="2" t="s">
        <v>13</v>
      </c>
      <c r="F236" s="4">
        <v>0.98</v>
      </c>
      <c r="J236" s="3" t="str">
        <f>IF(AND(Tabla17[[#This Row],[Valor logrado]]&gt;=Tabla17[[#This Row],[Meta]],Tabla17[[#This Row],[Valor logrado]]&gt;0,Tabla17[[#This Row],[Meta]]&gt;0),"Sí","No")</f>
        <v>No</v>
      </c>
    </row>
    <row r="237" spans="1:10" x14ac:dyDescent="0.25">
      <c r="A237" s="1" t="s">
        <v>476</v>
      </c>
      <c r="B237" s="1" t="s">
        <v>485</v>
      </c>
      <c r="C237" s="1" t="s">
        <v>486</v>
      </c>
      <c r="D237">
        <v>250003</v>
      </c>
      <c r="E237" s="2" t="s">
        <v>13</v>
      </c>
      <c r="F237" s="4">
        <v>0.98</v>
      </c>
      <c r="J237" s="3" t="str">
        <f>IF(AND(Tabla17[[#This Row],[Valor logrado]]&gt;=Tabla17[[#This Row],[Meta]],Tabla17[[#This Row],[Valor logrado]]&gt;0,Tabla17[[#This Row],[Meta]]&gt;0),"Sí","No")</f>
        <v>No</v>
      </c>
    </row>
    <row r="238" spans="1:10" x14ac:dyDescent="0.25">
      <c r="A238" s="1" t="s">
        <v>487</v>
      </c>
      <c r="B238" s="1" t="s">
        <v>488</v>
      </c>
      <c r="C238" s="1" t="s">
        <v>489</v>
      </c>
      <c r="D238">
        <v>150200</v>
      </c>
      <c r="E238" s="2" t="s">
        <v>16</v>
      </c>
      <c r="F238" s="4">
        <v>0.98</v>
      </c>
      <c r="J238" s="3" t="str">
        <f>IF(AND(Tabla17[[#This Row],[Valor logrado]]&gt;=Tabla17[[#This Row],[Meta]],Tabla17[[#This Row],[Valor logrado]]&gt;0,Tabla17[[#This Row],[Meta]]&gt;0),"Sí","No")</f>
        <v>No</v>
      </c>
    </row>
    <row r="239" spans="1:10" x14ac:dyDescent="0.25">
      <c r="A239" s="1" t="s">
        <v>487</v>
      </c>
      <c r="B239" s="1" t="s">
        <v>490</v>
      </c>
      <c r="C239" s="1" t="s">
        <v>491</v>
      </c>
      <c r="D239">
        <v>150201</v>
      </c>
      <c r="E239" s="2" t="s">
        <v>13</v>
      </c>
      <c r="F239" s="4">
        <v>0.98</v>
      </c>
      <c r="J239" s="3" t="str">
        <f>IF(AND(Tabla17[[#This Row],[Valor logrado]]&gt;=Tabla17[[#This Row],[Meta]],Tabla17[[#This Row],[Valor logrado]]&gt;0,Tabla17[[#This Row],[Meta]]&gt;0),"Sí","No")</f>
        <v>No</v>
      </c>
    </row>
    <row r="240" spans="1:10" x14ac:dyDescent="0.25">
      <c r="A240" s="1" t="s">
        <v>487</v>
      </c>
      <c r="B240" s="1" t="s">
        <v>492</v>
      </c>
      <c r="C240" s="1" t="s">
        <v>493</v>
      </c>
      <c r="D240">
        <v>150202</v>
      </c>
      <c r="E240" s="2" t="s">
        <v>13</v>
      </c>
      <c r="F240" s="4">
        <v>0.98</v>
      </c>
      <c r="J240" s="3" t="str">
        <f>IF(AND(Tabla17[[#This Row],[Valor logrado]]&gt;=Tabla17[[#This Row],[Meta]],Tabla17[[#This Row],[Valor logrado]]&gt;0,Tabla17[[#This Row],[Meta]]&gt;0),"Sí","No")</f>
        <v>No</v>
      </c>
    </row>
    <row r="241" spans="1:10" x14ac:dyDescent="0.25">
      <c r="A241" s="1" t="s">
        <v>487</v>
      </c>
      <c r="B241" s="1" t="s">
        <v>494</v>
      </c>
      <c r="C241" s="1" t="s">
        <v>495</v>
      </c>
      <c r="D241">
        <v>150203</v>
      </c>
      <c r="E241" s="2" t="s">
        <v>13</v>
      </c>
      <c r="F241" s="4">
        <v>0.98</v>
      </c>
      <c r="J241" s="3" t="str">
        <f>IF(AND(Tabla17[[#This Row],[Valor logrado]]&gt;=Tabla17[[#This Row],[Meta]],Tabla17[[#This Row],[Valor logrado]]&gt;0,Tabla17[[#This Row],[Meta]]&gt;0),"Sí","No")</f>
        <v>No</v>
      </c>
    </row>
    <row r="242" spans="1:10" x14ac:dyDescent="0.25">
      <c r="A242" s="1" t="s">
        <v>487</v>
      </c>
      <c r="B242" s="1" t="s">
        <v>496</v>
      </c>
      <c r="C242" s="1" t="s">
        <v>497</v>
      </c>
      <c r="D242">
        <v>150204</v>
      </c>
      <c r="E242" s="2" t="s">
        <v>13</v>
      </c>
      <c r="F242" s="4">
        <v>0.98</v>
      </c>
      <c r="J242" s="3" t="str">
        <f>IF(AND(Tabla17[[#This Row],[Valor logrado]]&gt;=Tabla17[[#This Row],[Meta]],Tabla17[[#This Row],[Valor logrado]]&gt;0,Tabla17[[#This Row],[Meta]]&gt;0),"Sí","No")</f>
        <v>No</v>
      </c>
    </row>
    <row r="243" spans="1:10" x14ac:dyDescent="0.25">
      <c r="A243" s="1" t="s">
        <v>487</v>
      </c>
      <c r="B243" s="1" t="s">
        <v>498</v>
      </c>
      <c r="C243" s="1" t="s">
        <v>499</v>
      </c>
      <c r="D243">
        <v>150205</v>
      </c>
      <c r="E243" s="2" t="s">
        <v>13</v>
      </c>
      <c r="F243" s="4">
        <v>0.98</v>
      </c>
      <c r="J243" s="3" t="str">
        <f>IF(AND(Tabla17[[#This Row],[Valor logrado]]&gt;=Tabla17[[#This Row],[Meta]],Tabla17[[#This Row],[Valor logrado]]&gt;0,Tabla17[[#This Row],[Meta]]&gt;0),"Sí","No")</f>
        <v>No</v>
      </c>
    </row>
    <row r="244" spans="1:10" x14ac:dyDescent="0.25">
      <c r="A244" s="1" t="s">
        <v>487</v>
      </c>
      <c r="B244" s="1" t="s">
        <v>500</v>
      </c>
      <c r="C244" s="1" t="s">
        <v>501</v>
      </c>
      <c r="D244">
        <v>150206</v>
      </c>
      <c r="E244" s="2" t="s">
        <v>13</v>
      </c>
      <c r="F244" s="4">
        <v>0.98</v>
      </c>
      <c r="J244" s="3" t="str">
        <f>IF(AND(Tabla17[[#This Row],[Valor logrado]]&gt;=Tabla17[[#This Row],[Meta]],Tabla17[[#This Row],[Valor logrado]]&gt;0,Tabla17[[#This Row],[Meta]]&gt;0),"Sí","No")</f>
        <v>No</v>
      </c>
    </row>
    <row r="245" spans="1:10" x14ac:dyDescent="0.25">
      <c r="A245" s="1" t="s">
        <v>487</v>
      </c>
      <c r="B245" s="1" t="s">
        <v>502</v>
      </c>
      <c r="C245" s="1" t="s">
        <v>503</v>
      </c>
      <c r="D245">
        <v>150207</v>
      </c>
      <c r="E245" s="2" t="s">
        <v>13</v>
      </c>
      <c r="F245" s="4">
        <v>0.98</v>
      </c>
      <c r="J245" s="3" t="str">
        <f>IF(AND(Tabla17[[#This Row],[Valor logrado]]&gt;=Tabla17[[#This Row],[Meta]],Tabla17[[#This Row],[Valor logrado]]&gt;0,Tabla17[[#This Row],[Meta]]&gt;0),"Sí","No")</f>
        <v>No</v>
      </c>
    </row>
    <row r="246" spans="1:10" x14ac:dyDescent="0.25">
      <c r="A246" s="1" t="s">
        <v>487</v>
      </c>
      <c r="B246" s="1" t="s">
        <v>504</v>
      </c>
      <c r="C246" s="1" t="s">
        <v>505</v>
      </c>
      <c r="D246">
        <v>150208</v>
      </c>
      <c r="E246" s="2" t="s">
        <v>13</v>
      </c>
      <c r="F246" s="4">
        <v>0.98</v>
      </c>
      <c r="J246" s="3" t="str">
        <f>IF(AND(Tabla17[[#This Row],[Valor logrado]]&gt;=Tabla17[[#This Row],[Meta]],Tabla17[[#This Row],[Valor logrado]]&gt;0,Tabla17[[#This Row],[Meta]]&gt;0),"Sí","No")</f>
        <v>No</v>
      </c>
    </row>
    <row r="247" spans="1:10" x14ac:dyDescent="0.25">
      <c r="A247" s="1" t="s">
        <v>487</v>
      </c>
      <c r="B247" s="1" t="s">
        <v>506</v>
      </c>
      <c r="C247" s="1" t="s">
        <v>507</v>
      </c>
      <c r="D247">
        <v>150209</v>
      </c>
      <c r="E247" s="2" t="s">
        <v>13</v>
      </c>
      <c r="F247" s="4">
        <v>0.98</v>
      </c>
      <c r="J247" s="3" t="str">
        <f>IF(AND(Tabla17[[#This Row],[Valor logrado]]&gt;=Tabla17[[#This Row],[Meta]],Tabla17[[#This Row],[Valor logrado]]&gt;0,Tabla17[[#This Row],[Meta]]&gt;0),"Sí","No")</f>
        <v>No</v>
      </c>
    </row>
    <row r="248" spans="1:10" x14ac:dyDescent="0.25">
      <c r="A248" s="1" t="s">
        <v>508</v>
      </c>
      <c r="B248" s="1" t="s">
        <v>509</v>
      </c>
      <c r="C248" s="1" t="s">
        <v>510</v>
      </c>
      <c r="D248">
        <v>70101</v>
      </c>
      <c r="E248" s="2" t="s">
        <v>16</v>
      </c>
      <c r="F248" s="4">
        <v>0.98</v>
      </c>
      <c r="J248" s="3" t="str">
        <f>IF(AND(Tabla17[[#This Row],[Valor logrado]]&gt;=Tabla17[[#This Row],[Meta]],Tabla17[[#This Row],[Valor logrado]]&gt;0,Tabla17[[#This Row],[Meta]]&gt;0),"Sí","No")</f>
        <v>No</v>
      </c>
    </row>
    <row r="249" spans="1:10" x14ac:dyDescent="0.25">
      <c r="A249" s="1" t="s">
        <v>508</v>
      </c>
      <c r="B249" s="1" t="s">
        <v>511</v>
      </c>
      <c r="C249" s="1" t="s">
        <v>512</v>
      </c>
      <c r="D249">
        <v>70102</v>
      </c>
      <c r="E249" s="2" t="s">
        <v>13</v>
      </c>
      <c r="F249" s="4">
        <v>0.98</v>
      </c>
      <c r="J249" s="3" t="str">
        <f>IF(AND(Tabla17[[#This Row],[Valor logrado]]&gt;=Tabla17[[#This Row],[Meta]],Tabla17[[#This Row],[Valor logrado]]&gt;0,Tabla17[[#This Row],[Meta]]&gt;0),"Sí","No")</f>
        <v>No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1A150-B825-4B34-9F65-465B4D968A70}">
  <sheetPr codeName="Hoja7">
    <tabColor theme="3"/>
  </sheetPr>
  <dimension ref="A1:J249"/>
  <sheetViews>
    <sheetView workbookViewId="0"/>
  </sheetViews>
  <sheetFormatPr baseColWidth="10" defaultColWidth="11.42578125" defaultRowHeight="15" x14ac:dyDescent="0.25"/>
  <cols>
    <col min="1" max="1" width="21.7109375" bestFit="1" customWidth="1"/>
    <col min="2" max="2" width="74.85546875" customWidth="1"/>
    <col min="3" max="3" width="36.28515625" customWidth="1"/>
    <col min="4" max="4" width="25.140625" customWidth="1"/>
    <col min="5" max="5" width="17.7109375" bestFit="1" customWidth="1"/>
    <col min="6" max="6" width="14.7109375" style="4" customWidth="1"/>
    <col min="7" max="7" width="13.28515625" style="3" customWidth="1"/>
    <col min="8" max="8" width="15.28515625" style="3" customWidth="1"/>
    <col min="9" max="9" width="15" style="4" customWidth="1"/>
    <col min="10" max="10" width="15.85546875" style="3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4" t="s">
        <v>5</v>
      </c>
      <c r="G1" s="3" t="s">
        <v>6</v>
      </c>
      <c r="H1" s="3" t="s">
        <v>7</v>
      </c>
      <c r="I1" s="4" t="s">
        <v>8</v>
      </c>
      <c r="J1" s="3" t="s">
        <v>9</v>
      </c>
    </row>
    <row r="2" spans="1:10" x14ac:dyDescent="0.25">
      <c r="A2" s="1" t="s">
        <v>10</v>
      </c>
      <c r="B2" s="1" t="s">
        <v>11</v>
      </c>
      <c r="C2" s="1" t="s">
        <v>12</v>
      </c>
      <c r="D2">
        <v>150102</v>
      </c>
      <c r="E2" s="2" t="s">
        <v>13</v>
      </c>
      <c r="F2" s="4">
        <v>0.96</v>
      </c>
      <c r="J2" s="3" t="str">
        <f>IF(AND(Tabla18[[#This Row],[Valor logrado]]&gt;=Tabla18[[#This Row],[Meta]],Tabla18[[#This Row],[Valor logrado]]&gt;0,Tabla18[[#This Row],[Meta]]&gt;0),"Sí","No")</f>
        <v>No</v>
      </c>
    </row>
    <row r="3" spans="1:10" x14ac:dyDescent="0.25">
      <c r="A3" s="1" t="s">
        <v>10</v>
      </c>
      <c r="B3" s="1" t="s">
        <v>14</v>
      </c>
      <c r="C3" s="1" t="s">
        <v>15</v>
      </c>
      <c r="D3">
        <v>150101</v>
      </c>
      <c r="E3" s="2" t="s">
        <v>16</v>
      </c>
      <c r="F3" s="4">
        <v>0.96</v>
      </c>
      <c r="J3" s="3" t="str">
        <f>IF(AND(Tabla18[[#This Row],[Valor logrado]]&gt;=Tabla18[[#This Row],[Meta]],Tabla18[[#This Row],[Valor logrado]]&gt;0,Tabla18[[#This Row],[Meta]]&gt;0),"Sí","No")</f>
        <v>No</v>
      </c>
    </row>
    <row r="4" spans="1:10" x14ac:dyDescent="0.25">
      <c r="A4" s="1" t="s">
        <v>10</v>
      </c>
      <c r="B4" s="1" t="s">
        <v>18</v>
      </c>
      <c r="C4" s="1" t="s">
        <v>19</v>
      </c>
      <c r="D4">
        <v>150103</v>
      </c>
      <c r="E4" s="2" t="s">
        <v>13</v>
      </c>
      <c r="F4" s="4">
        <v>0.93</v>
      </c>
      <c r="J4" s="3" t="str">
        <f>IF(AND(Tabla18[[#This Row],[Valor logrado]]&gt;=Tabla18[[#This Row],[Meta]],Tabla18[[#This Row],[Valor logrado]]&gt;0,Tabla18[[#This Row],[Meta]]&gt;0),"Sí","No")</f>
        <v>No</v>
      </c>
    </row>
    <row r="5" spans="1:10" x14ac:dyDescent="0.25">
      <c r="A5" s="1" t="s">
        <v>10</v>
      </c>
      <c r="B5" s="1" t="s">
        <v>20</v>
      </c>
      <c r="C5" s="1" t="s">
        <v>21</v>
      </c>
      <c r="D5">
        <v>150104</v>
      </c>
      <c r="E5" s="2" t="s">
        <v>13</v>
      </c>
      <c r="F5" s="4">
        <v>0.97</v>
      </c>
      <c r="J5" s="3" t="str">
        <f>IF(AND(Tabla18[[#This Row],[Valor logrado]]&gt;=Tabla18[[#This Row],[Meta]],Tabla18[[#This Row],[Valor logrado]]&gt;0,Tabla18[[#This Row],[Meta]]&gt;0),"Sí","No")</f>
        <v>No</v>
      </c>
    </row>
    <row r="6" spans="1:10" x14ac:dyDescent="0.25">
      <c r="A6" s="1" t="s">
        <v>10</v>
      </c>
      <c r="B6" s="1" t="s">
        <v>22</v>
      </c>
      <c r="C6" s="1" t="s">
        <v>23</v>
      </c>
      <c r="D6">
        <v>150105</v>
      </c>
      <c r="E6" s="2" t="s">
        <v>13</v>
      </c>
      <c r="F6" s="4">
        <v>0.97</v>
      </c>
      <c r="J6" s="3" t="str">
        <f>IF(AND(Tabla18[[#This Row],[Valor logrado]]&gt;=Tabla18[[#This Row],[Meta]],Tabla18[[#This Row],[Valor logrado]]&gt;0,Tabla18[[#This Row],[Meta]]&gt;0),"Sí","No")</f>
        <v>No</v>
      </c>
    </row>
    <row r="7" spans="1:10" x14ac:dyDescent="0.25">
      <c r="A7" s="1" t="s">
        <v>10</v>
      </c>
      <c r="B7" s="1" t="s">
        <v>24</v>
      </c>
      <c r="C7" s="1" t="s">
        <v>25</v>
      </c>
      <c r="D7">
        <v>150106</v>
      </c>
      <c r="E7" s="2" t="s">
        <v>13</v>
      </c>
      <c r="F7" s="4">
        <v>1</v>
      </c>
      <c r="J7" s="3" t="str">
        <f>IF(AND(Tabla18[[#This Row],[Valor logrado]]&gt;=Tabla18[[#This Row],[Meta]],Tabla18[[#This Row],[Valor logrado]]&gt;0,Tabla18[[#This Row],[Meta]]&gt;0),"Sí","No")</f>
        <v>No</v>
      </c>
    </row>
    <row r="8" spans="1:10" x14ac:dyDescent="0.25">
      <c r="A8" s="1" t="s">
        <v>10</v>
      </c>
      <c r="B8" s="1" t="s">
        <v>26</v>
      </c>
      <c r="C8" s="1" t="s">
        <v>27</v>
      </c>
      <c r="D8">
        <v>150107</v>
      </c>
      <c r="E8" s="2" t="s">
        <v>13</v>
      </c>
      <c r="F8" s="4">
        <v>0.96</v>
      </c>
      <c r="J8" s="3" t="str">
        <f>IF(AND(Tabla18[[#This Row],[Valor logrado]]&gt;=Tabla18[[#This Row],[Meta]],Tabla18[[#This Row],[Valor logrado]]&gt;0,Tabla18[[#This Row],[Meta]]&gt;0),"Sí","No")</f>
        <v>No</v>
      </c>
    </row>
    <row r="9" spans="1:10" x14ac:dyDescent="0.25">
      <c r="A9" s="1" t="s">
        <v>10</v>
      </c>
      <c r="B9" s="1" t="s">
        <v>28</v>
      </c>
      <c r="C9" s="1" t="s">
        <v>29</v>
      </c>
      <c r="D9">
        <v>150108</v>
      </c>
      <c r="E9" s="2" t="s">
        <v>13</v>
      </c>
      <c r="F9" s="4">
        <v>0.92</v>
      </c>
      <c r="J9" s="3" t="str">
        <f>IF(AND(Tabla18[[#This Row],[Valor logrado]]&gt;=Tabla18[[#This Row],[Meta]],Tabla18[[#This Row],[Valor logrado]]&gt;0,Tabla18[[#This Row],[Meta]]&gt;0),"Sí","No")</f>
        <v>No</v>
      </c>
    </row>
    <row r="10" spans="1:10" x14ac:dyDescent="0.25">
      <c r="A10" s="1" t="s">
        <v>30</v>
      </c>
      <c r="B10" s="1" t="s">
        <v>31</v>
      </c>
      <c r="C10" s="1" t="s">
        <v>32</v>
      </c>
      <c r="D10">
        <v>10003</v>
      </c>
      <c r="E10" s="2" t="s">
        <v>33</v>
      </c>
      <c r="F10" s="4" t="s">
        <v>17</v>
      </c>
      <c r="J10" s="3" t="str">
        <f>IF(AND(Tabla18[[#This Row],[Valor logrado]]&gt;=Tabla18[[#This Row],[Meta]],Tabla18[[#This Row],[Valor logrado]]&gt;0,Tabla18[[#This Row],[Meta]]&gt;0),"Sí","No")</f>
        <v>No</v>
      </c>
    </row>
    <row r="11" spans="1:10" x14ac:dyDescent="0.25">
      <c r="A11" s="1" t="s">
        <v>30</v>
      </c>
      <c r="B11" s="1" t="s">
        <v>31</v>
      </c>
      <c r="C11" s="1" t="s">
        <v>34</v>
      </c>
      <c r="D11">
        <v>10001</v>
      </c>
      <c r="E11" s="2" t="s">
        <v>33</v>
      </c>
      <c r="F11" s="4" t="s">
        <v>17</v>
      </c>
      <c r="J11" s="3" t="str">
        <f>IF(AND(Tabla18[[#This Row],[Valor logrado]]&gt;=Tabla18[[#This Row],[Meta]],Tabla18[[#This Row],[Valor logrado]]&gt;0,Tabla18[[#This Row],[Meta]]&gt;0),"Sí","No")</f>
        <v>No</v>
      </c>
    </row>
    <row r="12" spans="1:10" x14ac:dyDescent="0.25">
      <c r="A12" s="1" t="s">
        <v>30</v>
      </c>
      <c r="B12" s="1" t="s">
        <v>31</v>
      </c>
      <c r="C12" s="1" t="s">
        <v>35</v>
      </c>
      <c r="D12">
        <v>10000</v>
      </c>
      <c r="E12" s="2" t="s">
        <v>16</v>
      </c>
      <c r="F12" s="4">
        <v>0.95</v>
      </c>
      <c r="J12" s="3" t="str">
        <f>IF(AND(Tabla18[[#This Row],[Valor logrado]]&gt;=Tabla18[[#This Row],[Meta]],Tabla18[[#This Row],[Valor logrado]]&gt;0,Tabla18[[#This Row],[Meta]]&gt;0),"Sí","No")</f>
        <v>No</v>
      </c>
    </row>
    <row r="13" spans="1:10" x14ac:dyDescent="0.25">
      <c r="A13" s="1" t="s">
        <v>30</v>
      </c>
      <c r="B13" s="1" t="s">
        <v>31</v>
      </c>
      <c r="C13" s="1" t="s">
        <v>36</v>
      </c>
      <c r="D13">
        <v>10005</v>
      </c>
      <c r="E13" s="2" t="s">
        <v>33</v>
      </c>
      <c r="F13" s="4" t="s">
        <v>17</v>
      </c>
      <c r="J13" s="3" t="str">
        <f>IF(AND(Tabla18[[#This Row],[Valor logrado]]&gt;=Tabla18[[#This Row],[Meta]],Tabla18[[#This Row],[Valor logrado]]&gt;0,Tabla18[[#This Row],[Meta]]&gt;0),"Sí","No")</f>
        <v>No</v>
      </c>
    </row>
    <row r="14" spans="1:10" x14ac:dyDescent="0.25">
      <c r="A14" s="1" t="s">
        <v>30</v>
      </c>
      <c r="B14" s="1" t="s">
        <v>31</v>
      </c>
      <c r="C14" s="1" t="s">
        <v>37</v>
      </c>
      <c r="D14">
        <v>10006</v>
      </c>
      <c r="E14" s="2" t="s">
        <v>33</v>
      </c>
      <c r="F14" s="4" t="s">
        <v>17</v>
      </c>
      <c r="J14" s="3" t="str">
        <f>IF(AND(Tabla18[[#This Row],[Valor logrado]]&gt;=Tabla18[[#This Row],[Meta]],Tabla18[[#This Row],[Valor logrado]]&gt;0,Tabla18[[#This Row],[Meta]]&gt;0),"Sí","No")</f>
        <v>No</v>
      </c>
    </row>
    <row r="15" spans="1:10" x14ac:dyDescent="0.25">
      <c r="A15" s="1" t="s">
        <v>30</v>
      </c>
      <c r="B15" s="1" t="s">
        <v>38</v>
      </c>
      <c r="C15" s="1" t="s">
        <v>39</v>
      </c>
      <c r="D15">
        <v>10007</v>
      </c>
      <c r="E15" s="2" t="s">
        <v>13</v>
      </c>
      <c r="F15" s="4">
        <v>0.96</v>
      </c>
      <c r="J15" s="3" t="str">
        <f>IF(AND(Tabla18[[#This Row],[Valor logrado]]&gt;=Tabla18[[#This Row],[Meta]],Tabla18[[#This Row],[Valor logrado]]&gt;0,Tabla18[[#This Row],[Meta]]&gt;0),"Sí","No")</f>
        <v>No</v>
      </c>
    </row>
    <row r="16" spans="1:10" x14ac:dyDescent="0.25">
      <c r="A16" s="1" t="s">
        <v>30</v>
      </c>
      <c r="B16" s="1" t="s">
        <v>40</v>
      </c>
      <c r="C16" s="1" t="s">
        <v>41</v>
      </c>
      <c r="D16">
        <v>10004</v>
      </c>
      <c r="E16" s="2" t="s">
        <v>13</v>
      </c>
      <c r="F16" s="4">
        <v>0.94</v>
      </c>
      <c r="J16" s="3" t="str">
        <f>IF(AND(Tabla18[[#This Row],[Valor logrado]]&gt;=Tabla18[[#This Row],[Meta]],Tabla18[[#This Row],[Valor logrado]]&gt;0,Tabla18[[#This Row],[Meta]]&gt;0),"Sí","No")</f>
        <v>No</v>
      </c>
    </row>
    <row r="17" spans="1:10" x14ac:dyDescent="0.25">
      <c r="A17" s="1" t="s">
        <v>30</v>
      </c>
      <c r="B17" s="1" t="s">
        <v>42</v>
      </c>
      <c r="C17" s="1" t="s">
        <v>43</v>
      </c>
      <c r="D17">
        <v>10002</v>
      </c>
      <c r="E17" s="2" t="s">
        <v>13</v>
      </c>
      <c r="F17" s="4">
        <v>0.96</v>
      </c>
      <c r="J17" s="3" t="str">
        <f>IF(AND(Tabla18[[#This Row],[Valor logrado]]&gt;=Tabla18[[#This Row],[Meta]],Tabla18[[#This Row],[Valor logrado]]&gt;0,Tabla18[[#This Row],[Meta]]&gt;0),"Sí","No")</f>
        <v>No</v>
      </c>
    </row>
    <row r="18" spans="1:10" x14ac:dyDescent="0.25">
      <c r="A18" s="1" t="s">
        <v>30</v>
      </c>
      <c r="B18" s="1" t="s">
        <v>42</v>
      </c>
      <c r="C18" s="1" t="s">
        <v>44</v>
      </c>
      <c r="D18">
        <v>10009</v>
      </c>
      <c r="E18" s="2" t="s">
        <v>33</v>
      </c>
      <c r="F18" s="4" t="s">
        <v>17</v>
      </c>
      <c r="J18" s="3" t="str">
        <f>IF(AND(Tabla18[[#This Row],[Valor logrado]]&gt;=Tabla18[[#This Row],[Meta]],Tabla18[[#This Row],[Valor logrado]]&gt;0,Tabla18[[#This Row],[Meta]]&gt;0),"Sí","No")</f>
        <v>No</v>
      </c>
    </row>
    <row r="19" spans="1:10" x14ac:dyDescent="0.25">
      <c r="A19" s="1" t="s">
        <v>45</v>
      </c>
      <c r="B19" s="1" t="s">
        <v>46</v>
      </c>
      <c r="C19" s="1" t="s">
        <v>47</v>
      </c>
      <c r="D19">
        <v>20000</v>
      </c>
      <c r="E19" s="2" t="s">
        <v>16</v>
      </c>
      <c r="F19" s="4">
        <v>0.93</v>
      </c>
      <c r="J19" s="3" t="str">
        <f>IF(AND(Tabla18[[#This Row],[Valor logrado]]&gt;=Tabla18[[#This Row],[Meta]],Tabla18[[#This Row],[Valor logrado]]&gt;0,Tabla18[[#This Row],[Meta]]&gt;0),"Sí","No")</f>
        <v>No</v>
      </c>
    </row>
    <row r="20" spans="1:10" x14ac:dyDescent="0.25">
      <c r="A20" s="1" t="s">
        <v>45</v>
      </c>
      <c r="B20" s="1" t="s">
        <v>48</v>
      </c>
      <c r="C20" s="1" t="s">
        <v>49</v>
      </c>
      <c r="D20">
        <v>20018</v>
      </c>
      <c r="E20" s="2" t="s">
        <v>13</v>
      </c>
      <c r="F20" s="4">
        <v>0.95</v>
      </c>
      <c r="J20" s="3" t="str">
        <f>IF(AND(Tabla18[[#This Row],[Valor logrado]]&gt;=Tabla18[[#This Row],[Meta]],Tabla18[[#This Row],[Valor logrado]]&gt;0,Tabla18[[#This Row],[Meta]]&gt;0),"Sí","No")</f>
        <v>No</v>
      </c>
    </row>
    <row r="21" spans="1:10" x14ac:dyDescent="0.25">
      <c r="A21" s="1" t="s">
        <v>45</v>
      </c>
      <c r="B21" s="1" t="s">
        <v>50</v>
      </c>
      <c r="C21" s="1" t="s">
        <v>51</v>
      </c>
      <c r="D21">
        <v>20012</v>
      </c>
      <c r="E21" s="2" t="s">
        <v>13</v>
      </c>
      <c r="F21" s="4">
        <v>0.88</v>
      </c>
      <c r="J21" s="3" t="str">
        <f>IF(AND(Tabla18[[#This Row],[Valor logrado]]&gt;=Tabla18[[#This Row],[Meta]],Tabla18[[#This Row],[Valor logrado]]&gt;0,Tabla18[[#This Row],[Meta]]&gt;0),"Sí","No")</f>
        <v>No</v>
      </c>
    </row>
    <row r="22" spans="1:10" x14ac:dyDescent="0.25">
      <c r="A22" s="1" t="s">
        <v>45</v>
      </c>
      <c r="B22" s="1" t="s">
        <v>52</v>
      </c>
      <c r="C22" s="1" t="s">
        <v>53</v>
      </c>
      <c r="D22">
        <v>20011</v>
      </c>
      <c r="E22" s="2" t="s">
        <v>13</v>
      </c>
      <c r="F22" s="4">
        <v>0.87</v>
      </c>
      <c r="J22" s="3" t="str">
        <f>IF(AND(Tabla18[[#This Row],[Valor logrado]]&gt;=Tabla18[[#This Row],[Meta]],Tabla18[[#This Row],[Valor logrado]]&gt;0,Tabla18[[#This Row],[Meta]]&gt;0),"Sí","No")</f>
        <v>No</v>
      </c>
    </row>
    <row r="23" spans="1:10" x14ac:dyDescent="0.25">
      <c r="A23" s="1" t="s">
        <v>45</v>
      </c>
      <c r="B23" s="1" t="s">
        <v>54</v>
      </c>
      <c r="C23" s="1" t="s">
        <v>55</v>
      </c>
      <c r="D23">
        <v>20002</v>
      </c>
      <c r="E23" s="2" t="s">
        <v>13</v>
      </c>
      <c r="F23" s="4">
        <v>0.93</v>
      </c>
      <c r="J23" s="3" t="str">
        <f>IF(AND(Tabla18[[#This Row],[Valor logrado]]&gt;=Tabla18[[#This Row],[Meta]],Tabla18[[#This Row],[Valor logrado]]&gt;0,Tabla18[[#This Row],[Meta]]&gt;0),"Sí","No")</f>
        <v>No</v>
      </c>
    </row>
    <row r="24" spans="1:10" x14ac:dyDescent="0.25">
      <c r="A24" s="1" t="s">
        <v>45</v>
      </c>
      <c r="B24" s="1" t="s">
        <v>56</v>
      </c>
      <c r="C24" s="1" t="s">
        <v>57</v>
      </c>
      <c r="D24">
        <v>20016</v>
      </c>
      <c r="E24" s="2" t="s">
        <v>13</v>
      </c>
      <c r="F24" s="4">
        <v>0.95</v>
      </c>
      <c r="J24" s="3" t="str">
        <f>IF(AND(Tabla18[[#This Row],[Valor logrado]]&gt;=Tabla18[[#This Row],[Meta]],Tabla18[[#This Row],[Valor logrado]]&gt;0,Tabla18[[#This Row],[Meta]]&gt;0),"Sí","No")</f>
        <v>No</v>
      </c>
    </row>
    <row r="25" spans="1:10" x14ac:dyDescent="0.25">
      <c r="A25" s="1" t="s">
        <v>45</v>
      </c>
      <c r="B25" s="1" t="s">
        <v>58</v>
      </c>
      <c r="C25" s="1" t="s">
        <v>59</v>
      </c>
      <c r="D25">
        <v>20019</v>
      </c>
      <c r="E25" s="2" t="s">
        <v>13</v>
      </c>
      <c r="F25" s="4">
        <v>0.95</v>
      </c>
      <c r="J25" s="3" t="str">
        <f>IF(AND(Tabla18[[#This Row],[Valor logrado]]&gt;=Tabla18[[#This Row],[Meta]],Tabla18[[#This Row],[Valor logrado]]&gt;0,Tabla18[[#This Row],[Meta]]&gt;0),"Sí","No")</f>
        <v>No</v>
      </c>
    </row>
    <row r="26" spans="1:10" x14ac:dyDescent="0.25">
      <c r="A26" s="1" t="s">
        <v>45</v>
      </c>
      <c r="B26" s="1" t="s">
        <v>60</v>
      </c>
      <c r="C26" s="1" t="s">
        <v>61</v>
      </c>
      <c r="D26">
        <v>20007</v>
      </c>
      <c r="E26" s="2" t="s">
        <v>13</v>
      </c>
      <c r="F26" s="4">
        <v>0.95</v>
      </c>
      <c r="J26" s="3" t="str">
        <f>IF(AND(Tabla18[[#This Row],[Valor logrado]]&gt;=Tabla18[[#This Row],[Meta]],Tabla18[[#This Row],[Valor logrado]]&gt;0,Tabla18[[#This Row],[Meta]]&gt;0),"Sí","No")</f>
        <v>No</v>
      </c>
    </row>
    <row r="27" spans="1:10" x14ac:dyDescent="0.25">
      <c r="A27" s="1" t="s">
        <v>45</v>
      </c>
      <c r="B27" s="1" t="s">
        <v>62</v>
      </c>
      <c r="C27" s="1" t="s">
        <v>63</v>
      </c>
      <c r="D27">
        <v>20010</v>
      </c>
      <c r="E27" s="2" t="s">
        <v>13</v>
      </c>
      <c r="F27" s="4">
        <v>0.87</v>
      </c>
      <c r="J27" s="3" t="str">
        <f>IF(AND(Tabla18[[#This Row],[Valor logrado]]&gt;=Tabla18[[#This Row],[Meta]],Tabla18[[#This Row],[Valor logrado]]&gt;0,Tabla18[[#This Row],[Meta]]&gt;0),"Sí","No")</f>
        <v>No</v>
      </c>
    </row>
    <row r="28" spans="1:10" x14ac:dyDescent="0.25">
      <c r="A28" s="1" t="s">
        <v>45</v>
      </c>
      <c r="B28" s="1" t="s">
        <v>64</v>
      </c>
      <c r="C28" s="1" t="s">
        <v>65</v>
      </c>
      <c r="D28">
        <v>20015</v>
      </c>
      <c r="E28" s="2" t="s">
        <v>13</v>
      </c>
      <c r="F28" s="4">
        <v>0.87</v>
      </c>
      <c r="J28" s="3" t="str">
        <f>IF(AND(Tabla18[[#This Row],[Valor logrado]]&gt;=Tabla18[[#This Row],[Meta]],Tabla18[[#This Row],[Valor logrado]]&gt;0,Tabla18[[#This Row],[Meta]]&gt;0),"Sí","No")</f>
        <v>No</v>
      </c>
    </row>
    <row r="29" spans="1:10" x14ac:dyDescent="0.25">
      <c r="A29" s="1" t="s">
        <v>45</v>
      </c>
      <c r="B29" s="1" t="s">
        <v>66</v>
      </c>
      <c r="C29" s="1" t="s">
        <v>67</v>
      </c>
      <c r="D29">
        <v>20008</v>
      </c>
      <c r="E29" s="2" t="s">
        <v>13</v>
      </c>
      <c r="F29" s="4">
        <v>0.95</v>
      </c>
      <c r="J29" s="3" t="str">
        <f>IF(AND(Tabla18[[#This Row],[Valor logrado]]&gt;=Tabla18[[#This Row],[Meta]],Tabla18[[#This Row],[Valor logrado]]&gt;0,Tabla18[[#This Row],[Meta]]&gt;0),"Sí","No")</f>
        <v>No</v>
      </c>
    </row>
    <row r="30" spans="1:10" x14ac:dyDescent="0.25">
      <c r="A30" s="1" t="s">
        <v>45</v>
      </c>
      <c r="B30" s="1" t="s">
        <v>68</v>
      </c>
      <c r="C30" s="1" t="s">
        <v>69</v>
      </c>
      <c r="D30">
        <v>20001</v>
      </c>
      <c r="E30" s="2" t="s">
        <v>13</v>
      </c>
      <c r="F30" s="4">
        <v>0.95</v>
      </c>
      <c r="J30" s="3" t="str">
        <f>IF(AND(Tabla18[[#This Row],[Valor logrado]]&gt;=Tabla18[[#This Row],[Meta]],Tabla18[[#This Row],[Valor logrado]]&gt;0,Tabla18[[#This Row],[Meta]]&gt;0),"Sí","No")</f>
        <v>No</v>
      </c>
    </row>
    <row r="31" spans="1:10" x14ac:dyDescent="0.25">
      <c r="A31" s="1" t="s">
        <v>45</v>
      </c>
      <c r="B31" s="1" t="s">
        <v>70</v>
      </c>
      <c r="C31" s="1" t="s">
        <v>71</v>
      </c>
      <c r="D31">
        <v>20003</v>
      </c>
      <c r="E31" s="2" t="s">
        <v>13</v>
      </c>
      <c r="F31" s="4">
        <v>0.95</v>
      </c>
      <c r="J31" s="3" t="str">
        <f>IF(AND(Tabla18[[#This Row],[Valor logrado]]&gt;=Tabla18[[#This Row],[Meta]],Tabla18[[#This Row],[Valor logrado]]&gt;0,Tabla18[[#This Row],[Meta]]&gt;0),"Sí","No")</f>
        <v>No</v>
      </c>
    </row>
    <row r="32" spans="1:10" x14ac:dyDescent="0.25">
      <c r="A32" s="1" t="s">
        <v>45</v>
      </c>
      <c r="B32" s="1" t="s">
        <v>72</v>
      </c>
      <c r="C32" s="1" t="s">
        <v>73</v>
      </c>
      <c r="D32">
        <v>20005</v>
      </c>
      <c r="E32" s="2" t="s">
        <v>13</v>
      </c>
      <c r="F32" s="4">
        <v>0.95</v>
      </c>
      <c r="J32" s="3" t="str">
        <f>IF(AND(Tabla18[[#This Row],[Valor logrado]]&gt;=Tabla18[[#This Row],[Meta]],Tabla18[[#This Row],[Valor logrado]]&gt;0,Tabla18[[#This Row],[Meta]]&gt;0),"Sí","No")</f>
        <v>No</v>
      </c>
    </row>
    <row r="33" spans="1:10" x14ac:dyDescent="0.25">
      <c r="A33" s="1" t="s">
        <v>45</v>
      </c>
      <c r="B33" s="1" t="s">
        <v>74</v>
      </c>
      <c r="C33" s="1" t="s">
        <v>75</v>
      </c>
      <c r="D33">
        <v>20004</v>
      </c>
      <c r="E33" s="2" t="s">
        <v>13</v>
      </c>
      <c r="F33" s="4">
        <v>0.95</v>
      </c>
      <c r="J33" s="3" t="str">
        <f>IF(AND(Tabla18[[#This Row],[Valor logrado]]&gt;=Tabla18[[#This Row],[Meta]],Tabla18[[#This Row],[Valor logrado]]&gt;0,Tabla18[[#This Row],[Meta]]&gt;0),"Sí","No")</f>
        <v>No</v>
      </c>
    </row>
    <row r="34" spans="1:10" x14ac:dyDescent="0.25">
      <c r="A34" s="1" t="s">
        <v>45</v>
      </c>
      <c r="B34" s="1" t="s">
        <v>76</v>
      </c>
      <c r="C34" s="1" t="s">
        <v>77</v>
      </c>
      <c r="D34">
        <v>20006</v>
      </c>
      <c r="E34" s="2" t="s">
        <v>13</v>
      </c>
      <c r="F34" s="4">
        <v>0.87</v>
      </c>
      <c r="J34" s="3" t="str">
        <f>IF(AND(Tabla18[[#This Row],[Valor logrado]]&gt;=Tabla18[[#This Row],[Meta]],Tabla18[[#This Row],[Valor logrado]]&gt;0,Tabla18[[#This Row],[Meta]]&gt;0),"Sí","No")</f>
        <v>No</v>
      </c>
    </row>
    <row r="35" spans="1:10" x14ac:dyDescent="0.25">
      <c r="A35" s="1" t="s">
        <v>45</v>
      </c>
      <c r="B35" s="1" t="s">
        <v>78</v>
      </c>
      <c r="C35" s="1" t="s">
        <v>79</v>
      </c>
      <c r="D35">
        <v>20013</v>
      </c>
      <c r="E35" s="2" t="s">
        <v>13</v>
      </c>
      <c r="F35" s="4">
        <v>0.95</v>
      </c>
      <c r="J35" s="3" t="str">
        <f>IF(AND(Tabla18[[#This Row],[Valor logrado]]&gt;=Tabla18[[#This Row],[Meta]],Tabla18[[#This Row],[Valor logrado]]&gt;0,Tabla18[[#This Row],[Meta]]&gt;0),"Sí","No")</f>
        <v>No</v>
      </c>
    </row>
    <row r="36" spans="1:10" x14ac:dyDescent="0.25">
      <c r="A36" s="1" t="s">
        <v>45</v>
      </c>
      <c r="B36" s="1" t="s">
        <v>80</v>
      </c>
      <c r="C36" s="1" t="s">
        <v>81</v>
      </c>
      <c r="D36">
        <v>20014</v>
      </c>
      <c r="E36" s="2" t="s">
        <v>13</v>
      </c>
      <c r="F36" s="4">
        <v>0.95</v>
      </c>
      <c r="J36" s="3" t="str">
        <f>IF(AND(Tabla18[[#This Row],[Valor logrado]]&gt;=Tabla18[[#This Row],[Meta]],Tabla18[[#This Row],[Valor logrado]]&gt;0,Tabla18[[#This Row],[Meta]]&gt;0),"Sí","No")</f>
        <v>No</v>
      </c>
    </row>
    <row r="37" spans="1:10" x14ac:dyDescent="0.25">
      <c r="A37" s="1" t="s">
        <v>45</v>
      </c>
      <c r="B37" s="1" t="s">
        <v>82</v>
      </c>
      <c r="C37" s="1" t="s">
        <v>83</v>
      </c>
      <c r="D37">
        <v>20017</v>
      </c>
      <c r="E37" s="2" t="s">
        <v>13</v>
      </c>
      <c r="F37" s="4">
        <v>0.87</v>
      </c>
      <c r="J37" s="3" t="str">
        <f>IF(AND(Tabla18[[#This Row],[Valor logrado]]&gt;=Tabla18[[#This Row],[Meta]],Tabla18[[#This Row],[Valor logrado]]&gt;0,Tabla18[[#This Row],[Meta]]&gt;0),"Sí","No")</f>
        <v>No</v>
      </c>
    </row>
    <row r="38" spans="1:10" x14ac:dyDescent="0.25">
      <c r="A38" s="1" t="s">
        <v>45</v>
      </c>
      <c r="B38" s="1" t="s">
        <v>84</v>
      </c>
      <c r="C38" s="1" t="s">
        <v>85</v>
      </c>
      <c r="D38">
        <v>20020</v>
      </c>
      <c r="E38" s="2" t="s">
        <v>13</v>
      </c>
      <c r="F38" s="4">
        <v>0.95</v>
      </c>
      <c r="J38" s="3" t="str">
        <f>IF(AND(Tabla18[[#This Row],[Valor logrado]]&gt;=Tabla18[[#This Row],[Meta]],Tabla18[[#This Row],[Valor logrado]]&gt;0,Tabla18[[#This Row],[Meta]]&gt;0),"Sí","No")</f>
        <v>No</v>
      </c>
    </row>
    <row r="39" spans="1:10" x14ac:dyDescent="0.25">
      <c r="A39" s="1" t="s">
        <v>45</v>
      </c>
      <c r="B39" s="1" t="s">
        <v>86</v>
      </c>
      <c r="C39" s="1" t="s">
        <v>87</v>
      </c>
      <c r="D39">
        <v>20009</v>
      </c>
      <c r="E39" s="2" t="s">
        <v>13</v>
      </c>
      <c r="F39" s="4">
        <v>0.95</v>
      </c>
      <c r="J39" s="3" t="str">
        <f>IF(AND(Tabla18[[#This Row],[Valor logrado]]&gt;=Tabla18[[#This Row],[Meta]],Tabla18[[#This Row],[Valor logrado]]&gt;0,Tabla18[[#This Row],[Meta]]&gt;0),"Sí","No")</f>
        <v>No</v>
      </c>
    </row>
    <row r="40" spans="1:10" x14ac:dyDescent="0.25">
      <c r="A40" s="1" t="s">
        <v>88</v>
      </c>
      <c r="B40" s="1" t="s">
        <v>89</v>
      </c>
      <c r="C40" s="1" t="s">
        <v>90</v>
      </c>
      <c r="D40">
        <v>30000</v>
      </c>
      <c r="E40" s="2" t="s">
        <v>91</v>
      </c>
      <c r="F40" s="4">
        <v>0.91</v>
      </c>
      <c r="J40" s="3" t="str">
        <f>IF(AND(Tabla18[[#This Row],[Valor logrado]]&gt;=Tabla18[[#This Row],[Meta]],Tabla18[[#This Row],[Valor logrado]]&gt;0,Tabla18[[#This Row],[Meta]]&gt;0),"Sí","No")</f>
        <v>No</v>
      </c>
    </row>
    <row r="41" spans="1:10" x14ac:dyDescent="0.25">
      <c r="A41" s="1" t="s">
        <v>88</v>
      </c>
      <c r="B41" s="1" t="s">
        <v>92</v>
      </c>
      <c r="C41" s="1" t="s">
        <v>93</v>
      </c>
      <c r="D41">
        <v>30002</v>
      </c>
      <c r="E41" s="2" t="s">
        <v>13</v>
      </c>
      <c r="F41" s="4">
        <v>0.87</v>
      </c>
      <c r="J41" s="3" t="str">
        <f>IF(AND(Tabla18[[#This Row],[Valor logrado]]&gt;=Tabla18[[#This Row],[Meta]],Tabla18[[#This Row],[Valor logrado]]&gt;0,Tabla18[[#This Row],[Meta]]&gt;0),"Sí","No")</f>
        <v>No</v>
      </c>
    </row>
    <row r="42" spans="1:10" x14ac:dyDescent="0.25">
      <c r="A42" s="1" t="s">
        <v>88</v>
      </c>
      <c r="B42" s="1" t="s">
        <v>94</v>
      </c>
      <c r="C42" s="1" t="s">
        <v>95</v>
      </c>
      <c r="D42">
        <v>30005</v>
      </c>
      <c r="E42" s="2" t="s">
        <v>13</v>
      </c>
      <c r="F42" s="4">
        <v>0.93</v>
      </c>
      <c r="J42" s="3" t="str">
        <f>IF(AND(Tabla18[[#This Row],[Valor logrado]]&gt;=Tabla18[[#This Row],[Meta]],Tabla18[[#This Row],[Valor logrado]]&gt;0,Tabla18[[#This Row],[Meta]]&gt;0),"Sí","No")</f>
        <v>No</v>
      </c>
    </row>
    <row r="43" spans="1:10" x14ac:dyDescent="0.25">
      <c r="A43" s="1" t="s">
        <v>88</v>
      </c>
      <c r="B43" s="1" t="s">
        <v>96</v>
      </c>
      <c r="C43" s="1" t="s">
        <v>97</v>
      </c>
      <c r="D43">
        <v>30006</v>
      </c>
      <c r="E43" s="2" t="s">
        <v>13</v>
      </c>
      <c r="F43" s="4">
        <v>0.9</v>
      </c>
      <c r="J43" s="3" t="str">
        <f>IF(AND(Tabla18[[#This Row],[Valor logrado]]&gt;=Tabla18[[#This Row],[Meta]],Tabla18[[#This Row],[Valor logrado]]&gt;0,Tabla18[[#This Row],[Meta]]&gt;0),"Sí","No")</f>
        <v>No</v>
      </c>
    </row>
    <row r="44" spans="1:10" x14ac:dyDescent="0.25">
      <c r="A44" s="1" t="s">
        <v>88</v>
      </c>
      <c r="B44" s="1" t="s">
        <v>98</v>
      </c>
      <c r="C44" s="1" t="s">
        <v>99</v>
      </c>
      <c r="D44">
        <v>30007</v>
      </c>
      <c r="E44" s="2" t="s">
        <v>13</v>
      </c>
      <c r="F44" s="4">
        <v>0.95</v>
      </c>
      <c r="J44" s="3" t="str">
        <f>IF(AND(Tabla18[[#This Row],[Valor logrado]]&gt;=Tabla18[[#This Row],[Meta]],Tabla18[[#This Row],[Valor logrado]]&gt;0,Tabla18[[#This Row],[Meta]]&gt;0),"Sí","No")</f>
        <v>No</v>
      </c>
    </row>
    <row r="45" spans="1:10" x14ac:dyDescent="0.25">
      <c r="A45" s="1" t="s">
        <v>88</v>
      </c>
      <c r="B45" s="1" t="s">
        <v>100</v>
      </c>
      <c r="C45" s="1" t="s">
        <v>101</v>
      </c>
      <c r="D45">
        <v>30008</v>
      </c>
      <c r="E45" s="2" t="s">
        <v>13</v>
      </c>
      <c r="F45" s="4">
        <v>0.93</v>
      </c>
      <c r="J45" s="3" t="str">
        <f>IF(AND(Tabla18[[#This Row],[Valor logrado]]&gt;=Tabla18[[#This Row],[Meta]],Tabla18[[#This Row],[Valor logrado]]&gt;0,Tabla18[[#This Row],[Meta]]&gt;0),"Sí","No")</f>
        <v>No</v>
      </c>
    </row>
    <row r="46" spans="1:10" x14ac:dyDescent="0.25">
      <c r="A46" s="1" t="s">
        <v>88</v>
      </c>
      <c r="B46" s="1" t="s">
        <v>102</v>
      </c>
      <c r="C46" s="1" t="s">
        <v>103</v>
      </c>
      <c r="D46">
        <v>30004</v>
      </c>
      <c r="E46" s="2" t="s">
        <v>13</v>
      </c>
      <c r="F46" s="4">
        <v>0.93</v>
      </c>
      <c r="J46" s="3" t="str">
        <f>IF(AND(Tabla18[[#This Row],[Valor logrado]]&gt;=Tabla18[[#This Row],[Meta]],Tabla18[[#This Row],[Valor logrado]]&gt;0,Tabla18[[#This Row],[Meta]]&gt;0),"Sí","No")</f>
        <v>No</v>
      </c>
    </row>
    <row r="47" spans="1:10" x14ac:dyDescent="0.25">
      <c r="A47" s="1" t="s">
        <v>88</v>
      </c>
      <c r="B47" s="1" t="s">
        <v>104</v>
      </c>
      <c r="C47" s="1" t="s">
        <v>105</v>
      </c>
      <c r="D47">
        <v>30001</v>
      </c>
      <c r="E47" s="2" t="s">
        <v>13</v>
      </c>
      <c r="F47" s="4">
        <v>0.93</v>
      </c>
      <c r="J47" s="3" t="str">
        <f>IF(AND(Tabla18[[#This Row],[Valor logrado]]&gt;=Tabla18[[#This Row],[Meta]],Tabla18[[#This Row],[Valor logrado]]&gt;0,Tabla18[[#This Row],[Meta]]&gt;0),"Sí","No")</f>
        <v>No</v>
      </c>
    </row>
    <row r="48" spans="1:10" x14ac:dyDescent="0.25">
      <c r="A48" s="1" t="s">
        <v>88</v>
      </c>
      <c r="B48" s="1" t="s">
        <v>106</v>
      </c>
      <c r="C48" s="1" t="s">
        <v>107</v>
      </c>
      <c r="D48">
        <v>30003</v>
      </c>
      <c r="E48" s="2" t="s">
        <v>13</v>
      </c>
      <c r="F48" s="4">
        <v>0.93</v>
      </c>
      <c r="J48" s="3" t="str">
        <f>IF(AND(Tabla18[[#This Row],[Valor logrado]]&gt;=Tabla18[[#This Row],[Meta]],Tabla18[[#This Row],[Valor logrado]]&gt;0,Tabla18[[#This Row],[Meta]]&gt;0),"Sí","No")</f>
        <v>No</v>
      </c>
    </row>
    <row r="49" spans="1:10" x14ac:dyDescent="0.25">
      <c r="A49" s="1" t="s">
        <v>108</v>
      </c>
      <c r="B49" s="1" t="s">
        <v>109</v>
      </c>
      <c r="C49" s="1" t="s">
        <v>110</v>
      </c>
      <c r="D49">
        <v>40000</v>
      </c>
      <c r="E49" s="2" t="s">
        <v>91</v>
      </c>
      <c r="F49" s="4">
        <v>0.94</v>
      </c>
      <c r="J49" s="3" t="str">
        <f>IF(AND(Tabla18[[#This Row],[Valor logrado]]&gt;=Tabla18[[#This Row],[Meta]],Tabla18[[#This Row],[Valor logrado]]&gt;0,Tabla18[[#This Row],[Meta]]&gt;0),"Sí","No")</f>
        <v>No</v>
      </c>
    </row>
    <row r="50" spans="1:10" x14ac:dyDescent="0.25">
      <c r="A50" s="1" t="s">
        <v>108</v>
      </c>
      <c r="B50" s="1" t="s">
        <v>111</v>
      </c>
      <c r="C50" s="1" t="s">
        <v>112</v>
      </c>
      <c r="D50">
        <v>40001</v>
      </c>
      <c r="E50" s="2" t="s">
        <v>13</v>
      </c>
      <c r="F50" s="4">
        <v>0.96</v>
      </c>
      <c r="J50" s="3" t="str">
        <f>IF(AND(Tabla18[[#This Row],[Valor logrado]]&gt;=Tabla18[[#This Row],[Meta]],Tabla18[[#This Row],[Valor logrado]]&gt;0,Tabla18[[#This Row],[Meta]]&gt;0),"Sí","No")</f>
        <v>No</v>
      </c>
    </row>
    <row r="51" spans="1:10" x14ac:dyDescent="0.25">
      <c r="A51" s="1" t="s">
        <v>108</v>
      </c>
      <c r="B51" s="1" t="s">
        <v>113</v>
      </c>
      <c r="C51" s="1" t="s">
        <v>114</v>
      </c>
      <c r="D51">
        <v>40002</v>
      </c>
      <c r="E51" s="2" t="s">
        <v>13</v>
      </c>
      <c r="F51" s="4">
        <v>0.96</v>
      </c>
      <c r="J51" s="3" t="str">
        <f>IF(AND(Tabla18[[#This Row],[Valor logrado]]&gt;=Tabla18[[#This Row],[Meta]],Tabla18[[#This Row],[Valor logrado]]&gt;0,Tabla18[[#This Row],[Meta]]&gt;0),"Sí","No")</f>
        <v>No</v>
      </c>
    </row>
    <row r="52" spans="1:10" x14ac:dyDescent="0.25">
      <c r="A52" s="1" t="s">
        <v>108</v>
      </c>
      <c r="B52" s="1" t="s">
        <v>115</v>
      </c>
      <c r="C52" s="1" t="s">
        <v>116</v>
      </c>
      <c r="D52">
        <v>40003</v>
      </c>
      <c r="E52" s="2" t="s">
        <v>13</v>
      </c>
      <c r="F52" s="4">
        <v>0.92</v>
      </c>
      <c r="J52" s="3" t="str">
        <f>IF(AND(Tabla18[[#This Row],[Valor logrado]]&gt;=Tabla18[[#This Row],[Meta]],Tabla18[[#This Row],[Valor logrado]]&gt;0,Tabla18[[#This Row],[Meta]]&gt;0),"Sí","No")</f>
        <v>No</v>
      </c>
    </row>
    <row r="53" spans="1:10" x14ac:dyDescent="0.25">
      <c r="A53" s="1" t="s">
        <v>108</v>
      </c>
      <c r="B53" s="1" t="s">
        <v>117</v>
      </c>
      <c r="C53" s="1" t="s">
        <v>118</v>
      </c>
      <c r="D53">
        <v>40004</v>
      </c>
      <c r="E53" s="2" t="s">
        <v>13</v>
      </c>
      <c r="F53" s="4">
        <v>0.94</v>
      </c>
      <c r="J53" s="3" t="str">
        <f>IF(AND(Tabla18[[#This Row],[Valor logrado]]&gt;=Tabla18[[#This Row],[Meta]],Tabla18[[#This Row],[Valor logrado]]&gt;0,Tabla18[[#This Row],[Meta]]&gt;0),"Sí","No")</f>
        <v>No</v>
      </c>
    </row>
    <row r="54" spans="1:10" x14ac:dyDescent="0.25">
      <c r="A54" s="1" t="s">
        <v>108</v>
      </c>
      <c r="B54" s="1" t="s">
        <v>119</v>
      </c>
      <c r="C54" s="1" t="s">
        <v>120</v>
      </c>
      <c r="D54">
        <v>40005</v>
      </c>
      <c r="E54" s="2" t="s">
        <v>13</v>
      </c>
      <c r="F54" s="4">
        <v>0.92</v>
      </c>
      <c r="J54" s="3" t="str">
        <f>IF(AND(Tabla18[[#This Row],[Valor logrado]]&gt;=Tabla18[[#This Row],[Meta]],Tabla18[[#This Row],[Valor logrado]]&gt;0,Tabla18[[#This Row],[Meta]]&gt;0),"Sí","No")</f>
        <v>No</v>
      </c>
    </row>
    <row r="55" spans="1:10" x14ac:dyDescent="0.25">
      <c r="A55" s="1" t="s">
        <v>108</v>
      </c>
      <c r="B55" s="1" t="s">
        <v>121</v>
      </c>
      <c r="C55" s="1" t="s">
        <v>122</v>
      </c>
      <c r="D55">
        <v>40007</v>
      </c>
      <c r="E55" s="2" t="s">
        <v>13</v>
      </c>
      <c r="F55" s="4">
        <v>0.94</v>
      </c>
      <c r="J55" s="3" t="str">
        <f>IF(AND(Tabla18[[#This Row],[Valor logrado]]&gt;=Tabla18[[#This Row],[Meta]],Tabla18[[#This Row],[Valor logrado]]&gt;0,Tabla18[[#This Row],[Meta]]&gt;0),"Sí","No")</f>
        <v>No</v>
      </c>
    </row>
    <row r="56" spans="1:10" x14ac:dyDescent="0.25">
      <c r="A56" s="1" t="s">
        <v>108</v>
      </c>
      <c r="B56" s="1" t="s">
        <v>123</v>
      </c>
      <c r="C56" s="1" t="s">
        <v>124</v>
      </c>
      <c r="D56">
        <v>40008</v>
      </c>
      <c r="E56" s="2" t="s">
        <v>13</v>
      </c>
      <c r="F56" s="4">
        <v>0.92</v>
      </c>
      <c r="J56" s="3" t="str">
        <f>IF(AND(Tabla18[[#This Row],[Valor logrado]]&gt;=Tabla18[[#This Row],[Meta]],Tabla18[[#This Row],[Valor logrado]]&gt;0,Tabla18[[#This Row],[Meta]]&gt;0),"Sí","No")</f>
        <v>No</v>
      </c>
    </row>
    <row r="57" spans="1:10" x14ac:dyDescent="0.25">
      <c r="A57" s="1" t="s">
        <v>108</v>
      </c>
      <c r="B57" s="1" t="s">
        <v>125</v>
      </c>
      <c r="C57" s="1" t="s">
        <v>126</v>
      </c>
      <c r="D57">
        <v>40009</v>
      </c>
      <c r="E57" s="2" t="s">
        <v>13</v>
      </c>
      <c r="F57" s="4">
        <v>0.94</v>
      </c>
      <c r="J57" s="3" t="str">
        <f>IF(AND(Tabla18[[#This Row],[Valor logrado]]&gt;=Tabla18[[#This Row],[Meta]],Tabla18[[#This Row],[Valor logrado]]&gt;0,Tabla18[[#This Row],[Meta]]&gt;0),"Sí","No")</f>
        <v>No</v>
      </c>
    </row>
    <row r="58" spans="1:10" x14ac:dyDescent="0.25">
      <c r="A58" s="1" t="s">
        <v>108</v>
      </c>
      <c r="B58" s="1" t="s">
        <v>127</v>
      </c>
      <c r="C58" s="1" t="s">
        <v>128</v>
      </c>
      <c r="D58">
        <v>40006</v>
      </c>
      <c r="E58" s="2" t="s">
        <v>13</v>
      </c>
      <c r="F58" s="4">
        <v>0.94</v>
      </c>
      <c r="J58" s="3" t="str">
        <f>IF(AND(Tabla18[[#This Row],[Valor logrado]]&gt;=Tabla18[[#This Row],[Meta]],Tabla18[[#This Row],[Valor logrado]]&gt;0,Tabla18[[#This Row],[Meta]]&gt;0),"Sí","No")</f>
        <v>No</v>
      </c>
    </row>
    <row r="59" spans="1:10" x14ac:dyDescent="0.25">
      <c r="A59" s="1" t="s">
        <v>108</v>
      </c>
      <c r="B59" s="1" t="s">
        <v>129</v>
      </c>
      <c r="C59" s="1" t="s">
        <v>130</v>
      </c>
      <c r="D59">
        <v>40010</v>
      </c>
      <c r="E59" s="2" t="s">
        <v>13</v>
      </c>
      <c r="F59" s="4">
        <v>0.92</v>
      </c>
      <c r="J59" s="3" t="str">
        <f>IF(AND(Tabla18[[#This Row],[Valor logrado]]&gt;=Tabla18[[#This Row],[Meta]],Tabla18[[#This Row],[Valor logrado]]&gt;0,Tabla18[[#This Row],[Meta]]&gt;0),"Sí","No")</f>
        <v>No</v>
      </c>
    </row>
    <row r="60" spans="1:10" x14ac:dyDescent="0.25">
      <c r="A60" s="1" t="s">
        <v>131</v>
      </c>
      <c r="B60" s="1" t="s">
        <v>132</v>
      </c>
      <c r="C60" s="1" t="s">
        <v>133</v>
      </c>
      <c r="D60">
        <v>50000</v>
      </c>
      <c r="E60" s="2" t="s">
        <v>16</v>
      </c>
      <c r="F60" s="4">
        <v>0.91</v>
      </c>
      <c r="J60" s="3" t="str">
        <f>IF(AND(Tabla18[[#This Row],[Valor logrado]]&gt;=Tabla18[[#This Row],[Meta]],Tabla18[[#This Row],[Valor logrado]]&gt;0,Tabla18[[#This Row],[Meta]]&gt;0),"Sí","No")</f>
        <v>No</v>
      </c>
    </row>
    <row r="61" spans="1:10" x14ac:dyDescent="0.25">
      <c r="A61" s="1" t="s">
        <v>131</v>
      </c>
      <c r="B61" s="1" t="s">
        <v>134</v>
      </c>
      <c r="C61" s="1" t="s">
        <v>135</v>
      </c>
      <c r="D61">
        <v>50002</v>
      </c>
      <c r="E61" s="2" t="s">
        <v>13</v>
      </c>
      <c r="F61" s="4">
        <v>0.93</v>
      </c>
      <c r="J61" s="3" t="str">
        <f>IF(AND(Tabla18[[#This Row],[Valor logrado]]&gt;=Tabla18[[#This Row],[Meta]],Tabla18[[#This Row],[Valor logrado]]&gt;0,Tabla18[[#This Row],[Meta]]&gt;0),"Sí","No")</f>
        <v>No</v>
      </c>
    </row>
    <row r="62" spans="1:10" x14ac:dyDescent="0.25">
      <c r="A62" s="1" t="s">
        <v>131</v>
      </c>
      <c r="B62" s="1" t="s">
        <v>136</v>
      </c>
      <c r="C62" s="1" t="s">
        <v>137</v>
      </c>
      <c r="D62">
        <v>50006</v>
      </c>
      <c r="E62" s="2" t="s">
        <v>13</v>
      </c>
      <c r="F62" s="4">
        <v>0.9</v>
      </c>
      <c r="J62" s="3" t="str">
        <f>IF(AND(Tabla18[[#This Row],[Valor logrado]]&gt;=Tabla18[[#This Row],[Meta]],Tabla18[[#This Row],[Valor logrado]]&gt;0,Tabla18[[#This Row],[Meta]]&gt;0),"Sí","No")</f>
        <v>No</v>
      </c>
    </row>
    <row r="63" spans="1:10" x14ac:dyDescent="0.25">
      <c r="A63" s="1" t="s">
        <v>131</v>
      </c>
      <c r="B63" s="1" t="s">
        <v>138</v>
      </c>
      <c r="C63" s="1" t="s">
        <v>139</v>
      </c>
      <c r="D63">
        <v>50007</v>
      </c>
      <c r="E63" s="2" t="s">
        <v>13</v>
      </c>
      <c r="F63" s="4">
        <v>0.93</v>
      </c>
      <c r="J63" s="3" t="str">
        <f>IF(AND(Tabla18[[#This Row],[Valor logrado]]&gt;=Tabla18[[#This Row],[Meta]],Tabla18[[#This Row],[Valor logrado]]&gt;0,Tabla18[[#This Row],[Meta]]&gt;0),"Sí","No")</f>
        <v>No</v>
      </c>
    </row>
    <row r="64" spans="1:10" x14ac:dyDescent="0.25">
      <c r="A64" s="1" t="s">
        <v>131</v>
      </c>
      <c r="B64" s="1" t="s">
        <v>140</v>
      </c>
      <c r="C64" s="1" t="s">
        <v>141</v>
      </c>
      <c r="D64">
        <v>50008</v>
      </c>
      <c r="E64" s="2" t="s">
        <v>13</v>
      </c>
      <c r="F64" s="4">
        <v>0.93</v>
      </c>
      <c r="J64" s="3" t="str">
        <f>IF(AND(Tabla18[[#This Row],[Valor logrado]]&gt;=Tabla18[[#This Row],[Meta]],Tabla18[[#This Row],[Valor logrado]]&gt;0,Tabla18[[#This Row],[Meta]]&gt;0),"Sí","No")</f>
        <v>No</v>
      </c>
    </row>
    <row r="65" spans="1:10" x14ac:dyDescent="0.25">
      <c r="A65" s="1" t="s">
        <v>131</v>
      </c>
      <c r="B65" s="1" t="s">
        <v>142</v>
      </c>
      <c r="C65" s="1" t="s">
        <v>143</v>
      </c>
      <c r="D65">
        <v>50004</v>
      </c>
      <c r="E65" s="2" t="s">
        <v>13</v>
      </c>
      <c r="F65" s="4">
        <v>0.85</v>
      </c>
      <c r="J65" s="3" t="str">
        <f>IF(AND(Tabla18[[#This Row],[Valor logrado]]&gt;=Tabla18[[#This Row],[Meta]],Tabla18[[#This Row],[Valor logrado]]&gt;0,Tabla18[[#This Row],[Meta]]&gt;0),"Sí","No")</f>
        <v>No</v>
      </c>
    </row>
    <row r="66" spans="1:10" x14ac:dyDescent="0.25">
      <c r="A66" s="1" t="s">
        <v>131</v>
      </c>
      <c r="B66" s="1" t="s">
        <v>144</v>
      </c>
      <c r="C66" s="1" t="s">
        <v>145</v>
      </c>
      <c r="D66">
        <v>50005</v>
      </c>
      <c r="E66" s="2" t="s">
        <v>13</v>
      </c>
      <c r="F66" s="4">
        <v>0.91</v>
      </c>
      <c r="J66" s="3" t="str">
        <f>IF(AND(Tabla18[[#This Row],[Valor logrado]]&gt;=Tabla18[[#This Row],[Meta]],Tabla18[[#This Row],[Valor logrado]]&gt;0,Tabla18[[#This Row],[Meta]]&gt;0),"Sí","No")</f>
        <v>No</v>
      </c>
    </row>
    <row r="67" spans="1:10" x14ac:dyDescent="0.25">
      <c r="A67" s="1" t="s">
        <v>131</v>
      </c>
      <c r="B67" s="1" t="s">
        <v>146</v>
      </c>
      <c r="C67" s="1" t="s">
        <v>147</v>
      </c>
      <c r="D67">
        <v>50001</v>
      </c>
      <c r="E67" s="2" t="s">
        <v>13</v>
      </c>
      <c r="F67" s="4">
        <v>0.93</v>
      </c>
      <c r="J67" s="3" t="str">
        <f>IF(AND(Tabla18[[#This Row],[Valor logrado]]&gt;=Tabla18[[#This Row],[Meta]],Tabla18[[#This Row],[Valor logrado]]&gt;0,Tabla18[[#This Row],[Meta]]&gt;0),"Sí","No")</f>
        <v>No</v>
      </c>
    </row>
    <row r="68" spans="1:10" x14ac:dyDescent="0.25">
      <c r="A68" s="1" t="s">
        <v>131</v>
      </c>
      <c r="B68" s="1" t="s">
        <v>148</v>
      </c>
      <c r="C68" s="1" t="s">
        <v>149</v>
      </c>
      <c r="D68">
        <v>50009</v>
      </c>
      <c r="E68" s="2" t="s">
        <v>13</v>
      </c>
      <c r="F68" s="4">
        <v>0.93</v>
      </c>
      <c r="J68" s="3" t="str">
        <f>IF(AND(Tabla18[[#This Row],[Valor logrado]]&gt;=Tabla18[[#This Row],[Meta]],Tabla18[[#This Row],[Valor logrado]]&gt;0,Tabla18[[#This Row],[Meta]]&gt;0),"Sí","No")</f>
        <v>No</v>
      </c>
    </row>
    <row r="69" spans="1:10" x14ac:dyDescent="0.25">
      <c r="A69" s="1" t="s">
        <v>131</v>
      </c>
      <c r="B69" s="1" t="s">
        <v>150</v>
      </c>
      <c r="C69" s="1" t="s">
        <v>151</v>
      </c>
      <c r="D69">
        <v>50010</v>
      </c>
      <c r="E69" s="2" t="s">
        <v>13</v>
      </c>
      <c r="F69" s="4">
        <v>0.93</v>
      </c>
      <c r="J69" s="3" t="str">
        <f>IF(AND(Tabla18[[#This Row],[Valor logrado]]&gt;=Tabla18[[#This Row],[Meta]],Tabla18[[#This Row],[Valor logrado]]&gt;0,Tabla18[[#This Row],[Meta]]&gt;0),"Sí","No")</f>
        <v>No</v>
      </c>
    </row>
    <row r="70" spans="1:10" x14ac:dyDescent="0.25">
      <c r="A70" s="1" t="s">
        <v>131</v>
      </c>
      <c r="B70" s="1" t="s">
        <v>152</v>
      </c>
      <c r="C70" s="1" t="s">
        <v>153</v>
      </c>
      <c r="D70">
        <v>50011</v>
      </c>
      <c r="E70" s="2" t="s">
        <v>13</v>
      </c>
      <c r="F70" s="4">
        <v>0.93</v>
      </c>
      <c r="J70" s="3" t="str">
        <f>IF(AND(Tabla18[[#This Row],[Valor logrado]]&gt;=Tabla18[[#This Row],[Meta]],Tabla18[[#This Row],[Valor logrado]]&gt;0,Tabla18[[#This Row],[Meta]]&gt;0),"Sí","No")</f>
        <v>No</v>
      </c>
    </row>
    <row r="71" spans="1:10" x14ac:dyDescent="0.25">
      <c r="A71" s="1" t="s">
        <v>131</v>
      </c>
      <c r="B71" s="1" t="s">
        <v>154</v>
      </c>
      <c r="C71" s="1" t="s">
        <v>155</v>
      </c>
      <c r="D71">
        <v>50003</v>
      </c>
      <c r="E71" s="2" t="s">
        <v>13</v>
      </c>
      <c r="F71" s="4">
        <v>0.93</v>
      </c>
      <c r="J71" s="3" t="str">
        <f>IF(AND(Tabla18[[#This Row],[Valor logrado]]&gt;=Tabla18[[#This Row],[Meta]],Tabla18[[#This Row],[Valor logrado]]&gt;0,Tabla18[[#This Row],[Meta]]&gt;0),"Sí","No")</f>
        <v>No</v>
      </c>
    </row>
    <row r="72" spans="1:10" x14ac:dyDescent="0.25">
      <c r="A72" s="1" t="s">
        <v>156</v>
      </c>
      <c r="B72" s="1" t="s">
        <v>157</v>
      </c>
      <c r="C72" s="1" t="s">
        <v>158</v>
      </c>
      <c r="D72">
        <v>60000</v>
      </c>
      <c r="E72" s="2" t="s">
        <v>16</v>
      </c>
      <c r="F72" s="4">
        <v>0.91</v>
      </c>
      <c r="J72" s="3" t="str">
        <f>IF(AND(Tabla18[[#This Row],[Valor logrado]]&gt;=Tabla18[[#This Row],[Meta]],Tabla18[[#This Row],[Valor logrado]]&gt;0,Tabla18[[#This Row],[Meta]]&gt;0),"Sí","No")</f>
        <v>No</v>
      </c>
    </row>
    <row r="73" spans="1:10" x14ac:dyDescent="0.25">
      <c r="A73" s="1" t="s">
        <v>156</v>
      </c>
      <c r="B73" s="1" t="s">
        <v>159</v>
      </c>
      <c r="C73" s="1" t="s">
        <v>160</v>
      </c>
      <c r="D73">
        <v>60004</v>
      </c>
      <c r="E73" s="2" t="s">
        <v>13</v>
      </c>
      <c r="F73" s="4">
        <v>0.87</v>
      </c>
      <c r="J73" s="3" t="str">
        <f>IF(AND(Tabla18[[#This Row],[Valor logrado]]&gt;=Tabla18[[#This Row],[Meta]],Tabla18[[#This Row],[Valor logrado]]&gt;0,Tabla18[[#This Row],[Meta]]&gt;0),"Sí","No")</f>
        <v>No</v>
      </c>
    </row>
    <row r="74" spans="1:10" x14ac:dyDescent="0.25">
      <c r="A74" s="1" t="s">
        <v>156</v>
      </c>
      <c r="B74" s="1" t="s">
        <v>161</v>
      </c>
      <c r="C74" s="1" t="s">
        <v>162</v>
      </c>
      <c r="D74">
        <v>60006</v>
      </c>
      <c r="E74" s="2" t="s">
        <v>13</v>
      </c>
      <c r="F74" s="4">
        <v>0.94</v>
      </c>
      <c r="J74" s="3" t="str">
        <f>IF(AND(Tabla18[[#This Row],[Valor logrado]]&gt;=Tabla18[[#This Row],[Meta]],Tabla18[[#This Row],[Valor logrado]]&gt;0,Tabla18[[#This Row],[Meta]]&gt;0),"Sí","No")</f>
        <v>No</v>
      </c>
    </row>
    <row r="75" spans="1:10" x14ac:dyDescent="0.25">
      <c r="A75" s="1" t="s">
        <v>156</v>
      </c>
      <c r="B75" s="1" t="s">
        <v>163</v>
      </c>
      <c r="C75" s="1" t="s">
        <v>164</v>
      </c>
      <c r="D75">
        <v>60008</v>
      </c>
      <c r="E75" s="2" t="s">
        <v>13</v>
      </c>
      <c r="F75" s="4">
        <v>0.9</v>
      </c>
      <c r="J75" s="3" t="str">
        <f>IF(AND(Tabla18[[#This Row],[Valor logrado]]&gt;=Tabla18[[#This Row],[Meta]],Tabla18[[#This Row],[Valor logrado]]&gt;0,Tabla18[[#This Row],[Meta]]&gt;0),"Sí","No")</f>
        <v>No</v>
      </c>
    </row>
    <row r="76" spans="1:10" x14ac:dyDescent="0.25">
      <c r="A76" s="1" t="s">
        <v>156</v>
      </c>
      <c r="B76" s="1" t="s">
        <v>165</v>
      </c>
      <c r="C76" s="1" t="s">
        <v>166</v>
      </c>
      <c r="D76">
        <v>60009</v>
      </c>
      <c r="E76" s="2" t="s">
        <v>13</v>
      </c>
      <c r="F76" s="4">
        <v>0.9</v>
      </c>
      <c r="J76" s="3" t="str">
        <f>IF(AND(Tabla18[[#This Row],[Valor logrado]]&gt;=Tabla18[[#This Row],[Meta]],Tabla18[[#This Row],[Valor logrado]]&gt;0,Tabla18[[#This Row],[Meta]]&gt;0),"Sí","No")</f>
        <v>No</v>
      </c>
    </row>
    <row r="77" spans="1:10" x14ac:dyDescent="0.25">
      <c r="A77" s="1" t="s">
        <v>156</v>
      </c>
      <c r="B77" s="1" t="s">
        <v>167</v>
      </c>
      <c r="C77" s="1" t="s">
        <v>168</v>
      </c>
      <c r="D77">
        <v>60013</v>
      </c>
      <c r="E77" s="2" t="s">
        <v>13</v>
      </c>
      <c r="F77" s="4">
        <v>0.92</v>
      </c>
      <c r="J77" s="3" t="str">
        <f>IF(AND(Tabla18[[#This Row],[Valor logrado]]&gt;=Tabla18[[#This Row],[Meta]],Tabla18[[#This Row],[Valor logrado]]&gt;0,Tabla18[[#This Row],[Meta]]&gt;0),"Sí","No")</f>
        <v>No</v>
      </c>
    </row>
    <row r="78" spans="1:10" x14ac:dyDescent="0.25">
      <c r="A78" s="1" t="s">
        <v>156</v>
      </c>
      <c r="B78" s="1" t="s">
        <v>169</v>
      </c>
      <c r="C78" s="1" t="s">
        <v>170</v>
      </c>
      <c r="D78">
        <v>60002</v>
      </c>
      <c r="E78" s="2" t="s">
        <v>13</v>
      </c>
      <c r="F78" s="4">
        <v>0.94</v>
      </c>
      <c r="J78" s="3" t="str">
        <f>IF(AND(Tabla18[[#This Row],[Valor logrado]]&gt;=Tabla18[[#This Row],[Meta]],Tabla18[[#This Row],[Valor logrado]]&gt;0,Tabla18[[#This Row],[Meta]]&gt;0),"Sí","No")</f>
        <v>No</v>
      </c>
    </row>
    <row r="79" spans="1:10" x14ac:dyDescent="0.25">
      <c r="A79" s="1" t="s">
        <v>156</v>
      </c>
      <c r="B79" s="1" t="s">
        <v>171</v>
      </c>
      <c r="C79" s="1" t="s">
        <v>172</v>
      </c>
      <c r="D79">
        <v>60007</v>
      </c>
      <c r="E79" s="2" t="s">
        <v>13</v>
      </c>
      <c r="F79" s="4">
        <v>0.87</v>
      </c>
      <c r="J79" s="3" t="str">
        <f>IF(AND(Tabla18[[#This Row],[Valor logrado]]&gt;=Tabla18[[#This Row],[Meta]],Tabla18[[#This Row],[Valor logrado]]&gt;0,Tabla18[[#This Row],[Meta]]&gt;0),"Sí","No")</f>
        <v>No</v>
      </c>
    </row>
    <row r="80" spans="1:10" x14ac:dyDescent="0.25">
      <c r="A80" s="1" t="s">
        <v>156</v>
      </c>
      <c r="B80" s="1" t="s">
        <v>173</v>
      </c>
      <c r="C80" s="1" t="s">
        <v>174</v>
      </c>
      <c r="D80">
        <v>60003</v>
      </c>
      <c r="E80" s="2" t="s">
        <v>13</v>
      </c>
      <c r="F80" s="4">
        <v>0.94</v>
      </c>
      <c r="J80" s="3" t="str">
        <f>IF(AND(Tabla18[[#This Row],[Valor logrado]]&gt;=Tabla18[[#This Row],[Meta]],Tabla18[[#This Row],[Valor logrado]]&gt;0,Tabla18[[#This Row],[Meta]]&gt;0),"Sí","No")</f>
        <v>No</v>
      </c>
    </row>
    <row r="81" spans="1:10" x14ac:dyDescent="0.25">
      <c r="A81" s="1" t="s">
        <v>156</v>
      </c>
      <c r="B81" s="1" t="s">
        <v>175</v>
      </c>
      <c r="C81" s="1" t="s">
        <v>176</v>
      </c>
      <c r="D81">
        <v>60001</v>
      </c>
      <c r="E81" s="2" t="s">
        <v>13</v>
      </c>
      <c r="F81" s="4">
        <v>0.93</v>
      </c>
      <c r="J81" s="3" t="str">
        <f>IF(AND(Tabla18[[#This Row],[Valor logrado]]&gt;=Tabla18[[#This Row],[Meta]],Tabla18[[#This Row],[Valor logrado]]&gt;0,Tabla18[[#This Row],[Meta]]&gt;0),"Sí","No")</f>
        <v>No</v>
      </c>
    </row>
    <row r="82" spans="1:10" x14ac:dyDescent="0.25">
      <c r="A82" s="1" t="s">
        <v>156</v>
      </c>
      <c r="B82" s="1" t="s">
        <v>177</v>
      </c>
      <c r="C82" s="1" t="s">
        <v>178</v>
      </c>
      <c r="D82">
        <v>60010</v>
      </c>
      <c r="E82" s="2" t="s">
        <v>13</v>
      </c>
      <c r="F82" s="4">
        <v>0.95</v>
      </c>
      <c r="J82" s="3" t="str">
        <f>IF(AND(Tabla18[[#This Row],[Valor logrado]]&gt;=Tabla18[[#This Row],[Meta]],Tabla18[[#This Row],[Valor logrado]]&gt;0,Tabla18[[#This Row],[Meta]]&gt;0),"Sí","No")</f>
        <v>No</v>
      </c>
    </row>
    <row r="83" spans="1:10" x14ac:dyDescent="0.25">
      <c r="A83" s="1" t="s">
        <v>156</v>
      </c>
      <c r="B83" s="1" t="s">
        <v>179</v>
      </c>
      <c r="C83" s="1" t="s">
        <v>180</v>
      </c>
      <c r="D83">
        <v>60005</v>
      </c>
      <c r="E83" s="2" t="s">
        <v>13</v>
      </c>
      <c r="F83" s="4">
        <v>0.94</v>
      </c>
      <c r="J83" s="3" t="str">
        <f>IF(AND(Tabla18[[#This Row],[Valor logrado]]&gt;=Tabla18[[#This Row],[Meta]],Tabla18[[#This Row],[Valor logrado]]&gt;0,Tabla18[[#This Row],[Meta]]&gt;0),"Sí","No")</f>
        <v>No</v>
      </c>
    </row>
    <row r="84" spans="1:10" x14ac:dyDescent="0.25">
      <c r="A84" s="1" t="s">
        <v>156</v>
      </c>
      <c r="B84" s="1" t="s">
        <v>181</v>
      </c>
      <c r="C84" s="1" t="s">
        <v>182</v>
      </c>
      <c r="D84">
        <v>60011</v>
      </c>
      <c r="E84" s="2" t="s">
        <v>13</v>
      </c>
      <c r="F84" s="4">
        <v>0.87</v>
      </c>
      <c r="J84" s="3" t="str">
        <f>IF(AND(Tabla18[[#This Row],[Valor logrado]]&gt;=Tabla18[[#This Row],[Meta]],Tabla18[[#This Row],[Valor logrado]]&gt;0,Tabla18[[#This Row],[Meta]]&gt;0),"Sí","No")</f>
        <v>No</v>
      </c>
    </row>
    <row r="85" spans="1:10" x14ac:dyDescent="0.25">
      <c r="A85" s="1" t="s">
        <v>156</v>
      </c>
      <c r="B85" s="1" t="s">
        <v>183</v>
      </c>
      <c r="C85" s="1" t="s">
        <v>184</v>
      </c>
      <c r="D85">
        <v>60012</v>
      </c>
      <c r="E85" s="2" t="s">
        <v>13</v>
      </c>
      <c r="F85" s="4">
        <v>0.92</v>
      </c>
      <c r="J85" s="3" t="str">
        <f>IF(AND(Tabla18[[#This Row],[Valor logrado]]&gt;=Tabla18[[#This Row],[Meta]],Tabla18[[#This Row],[Valor logrado]]&gt;0,Tabla18[[#This Row],[Meta]]&gt;0),"Sí","No")</f>
        <v>No</v>
      </c>
    </row>
    <row r="86" spans="1:10" x14ac:dyDescent="0.25">
      <c r="A86" s="1" t="s">
        <v>185</v>
      </c>
      <c r="B86" s="1" t="s">
        <v>186</v>
      </c>
      <c r="C86" s="1" t="s">
        <v>187</v>
      </c>
      <c r="D86">
        <v>80000</v>
      </c>
      <c r="E86" s="2" t="s">
        <v>16</v>
      </c>
      <c r="F86" s="4">
        <v>0.94</v>
      </c>
      <c r="J86" s="3" t="str">
        <f>IF(AND(Tabla18[[#This Row],[Valor logrado]]&gt;=Tabla18[[#This Row],[Meta]],Tabla18[[#This Row],[Valor logrado]]&gt;0,Tabla18[[#This Row],[Meta]]&gt;0),"Sí","No")</f>
        <v>No</v>
      </c>
    </row>
    <row r="87" spans="1:10" x14ac:dyDescent="0.25">
      <c r="A87" s="1" t="s">
        <v>185</v>
      </c>
      <c r="B87" s="1" t="s">
        <v>188</v>
      </c>
      <c r="C87" s="1" t="s">
        <v>189</v>
      </c>
      <c r="D87">
        <v>80006</v>
      </c>
      <c r="E87" s="2" t="s">
        <v>13</v>
      </c>
      <c r="F87" s="4">
        <v>0.94</v>
      </c>
      <c r="J87" s="3" t="str">
        <f>IF(AND(Tabla18[[#This Row],[Valor logrado]]&gt;=Tabla18[[#This Row],[Meta]],Tabla18[[#This Row],[Valor logrado]]&gt;0,Tabla18[[#This Row],[Meta]]&gt;0),"Sí","No")</f>
        <v>No</v>
      </c>
    </row>
    <row r="88" spans="1:10" x14ac:dyDescent="0.25">
      <c r="A88" s="1" t="s">
        <v>185</v>
      </c>
      <c r="B88" s="1" t="s">
        <v>190</v>
      </c>
      <c r="C88" s="1" t="s">
        <v>191</v>
      </c>
      <c r="D88">
        <v>80012</v>
      </c>
      <c r="E88" s="2" t="s">
        <v>13</v>
      </c>
      <c r="F88" s="4">
        <v>0.94</v>
      </c>
      <c r="J88" s="3" t="str">
        <f>IF(AND(Tabla18[[#This Row],[Valor logrado]]&gt;=Tabla18[[#This Row],[Meta]],Tabla18[[#This Row],[Valor logrado]]&gt;0,Tabla18[[#This Row],[Meta]]&gt;0),"Sí","No")</f>
        <v>No</v>
      </c>
    </row>
    <row r="89" spans="1:10" x14ac:dyDescent="0.25">
      <c r="A89" s="1" t="s">
        <v>185</v>
      </c>
      <c r="B89" s="1" t="s">
        <v>192</v>
      </c>
      <c r="C89" s="1" t="s">
        <v>193</v>
      </c>
      <c r="D89">
        <v>80009</v>
      </c>
      <c r="E89" s="2" t="s">
        <v>13</v>
      </c>
      <c r="F89" s="4">
        <v>0.95</v>
      </c>
      <c r="J89" s="3" t="str">
        <f>IF(AND(Tabla18[[#This Row],[Valor logrado]]&gt;=Tabla18[[#This Row],[Meta]],Tabla18[[#This Row],[Valor logrado]]&gt;0,Tabla18[[#This Row],[Meta]]&gt;0),"Sí","No")</f>
        <v>No</v>
      </c>
    </row>
    <row r="90" spans="1:10" x14ac:dyDescent="0.25">
      <c r="A90" s="1" t="s">
        <v>185</v>
      </c>
      <c r="B90" s="1" t="s">
        <v>194</v>
      </c>
      <c r="C90" s="1" t="s">
        <v>195</v>
      </c>
      <c r="D90">
        <v>80007</v>
      </c>
      <c r="E90" s="2" t="s">
        <v>13</v>
      </c>
      <c r="F90" s="4">
        <v>0.88</v>
      </c>
      <c r="J90" s="3" t="str">
        <f>IF(AND(Tabla18[[#This Row],[Valor logrado]]&gt;=Tabla18[[#This Row],[Meta]],Tabla18[[#This Row],[Valor logrado]]&gt;0,Tabla18[[#This Row],[Meta]]&gt;0),"Sí","No")</f>
        <v>No</v>
      </c>
    </row>
    <row r="91" spans="1:10" x14ac:dyDescent="0.25">
      <c r="A91" s="1" t="s">
        <v>185</v>
      </c>
      <c r="B91" s="1" t="s">
        <v>196</v>
      </c>
      <c r="C91" s="1" t="s">
        <v>197</v>
      </c>
      <c r="D91">
        <v>80010</v>
      </c>
      <c r="E91" s="2" t="s">
        <v>13</v>
      </c>
      <c r="F91" s="4">
        <v>0.93</v>
      </c>
      <c r="J91" s="3" t="str">
        <f>IF(AND(Tabla18[[#This Row],[Valor logrado]]&gt;=Tabla18[[#This Row],[Meta]],Tabla18[[#This Row],[Valor logrado]]&gt;0,Tabla18[[#This Row],[Meta]]&gt;0),"Sí","No")</f>
        <v>No</v>
      </c>
    </row>
    <row r="92" spans="1:10" x14ac:dyDescent="0.25">
      <c r="A92" s="1" t="s">
        <v>185</v>
      </c>
      <c r="B92" s="1" t="s">
        <v>198</v>
      </c>
      <c r="C92" s="1" t="s">
        <v>199</v>
      </c>
      <c r="D92">
        <v>80013</v>
      </c>
      <c r="E92" s="2" t="s">
        <v>13</v>
      </c>
      <c r="F92" s="4">
        <v>0.92</v>
      </c>
      <c r="J92" s="3" t="str">
        <f>IF(AND(Tabla18[[#This Row],[Valor logrado]]&gt;=Tabla18[[#This Row],[Meta]],Tabla18[[#This Row],[Valor logrado]]&gt;0,Tabla18[[#This Row],[Meta]]&gt;0),"Sí","No")</f>
        <v>No</v>
      </c>
    </row>
    <row r="93" spans="1:10" x14ac:dyDescent="0.25">
      <c r="A93" s="1" t="s">
        <v>185</v>
      </c>
      <c r="B93" s="1" t="s">
        <v>200</v>
      </c>
      <c r="C93" s="1" t="s">
        <v>201</v>
      </c>
      <c r="D93">
        <v>80011</v>
      </c>
      <c r="E93" s="2" t="s">
        <v>13</v>
      </c>
      <c r="F93" s="4">
        <v>0.94</v>
      </c>
      <c r="J93" s="3" t="str">
        <f>IF(AND(Tabla18[[#This Row],[Valor logrado]]&gt;=Tabla18[[#This Row],[Meta]],Tabla18[[#This Row],[Valor logrado]]&gt;0,Tabla18[[#This Row],[Meta]]&gt;0),"Sí","No")</f>
        <v>No</v>
      </c>
    </row>
    <row r="94" spans="1:10" x14ac:dyDescent="0.25">
      <c r="A94" s="1" t="s">
        <v>185</v>
      </c>
      <c r="B94" s="1" t="s">
        <v>202</v>
      </c>
      <c r="C94" s="1" t="s">
        <v>203</v>
      </c>
      <c r="D94">
        <v>80008</v>
      </c>
      <c r="E94" s="2" t="s">
        <v>13</v>
      </c>
      <c r="F94" s="4">
        <v>0.93</v>
      </c>
      <c r="J94" s="3" t="str">
        <f>IF(AND(Tabla18[[#This Row],[Valor logrado]]&gt;=Tabla18[[#This Row],[Meta]],Tabla18[[#This Row],[Valor logrado]]&gt;0,Tabla18[[#This Row],[Meta]]&gt;0),"Sí","No")</f>
        <v>No</v>
      </c>
    </row>
    <row r="95" spans="1:10" x14ac:dyDescent="0.25">
      <c r="A95" s="1" t="s">
        <v>185</v>
      </c>
      <c r="B95" s="1" t="s">
        <v>204</v>
      </c>
      <c r="C95" s="1" t="s">
        <v>205</v>
      </c>
      <c r="D95">
        <v>80004</v>
      </c>
      <c r="E95" s="2" t="s">
        <v>13</v>
      </c>
      <c r="F95" s="4">
        <v>0.92</v>
      </c>
      <c r="J95" s="3" t="str">
        <f>IF(AND(Tabla18[[#This Row],[Valor logrado]]&gt;=Tabla18[[#This Row],[Meta]],Tabla18[[#This Row],[Valor logrado]]&gt;0,Tabla18[[#This Row],[Meta]]&gt;0),"Sí","No")</f>
        <v>No</v>
      </c>
    </row>
    <row r="96" spans="1:10" x14ac:dyDescent="0.25">
      <c r="A96" s="1" t="s">
        <v>185</v>
      </c>
      <c r="B96" s="1" t="s">
        <v>206</v>
      </c>
      <c r="C96" s="1" t="s">
        <v>207</v>
      </c>
      <c r="D96">
        <v>80001</v>
      </c>
      <c r="E96" s="2" t="s">
        <v>13</v>
      </c>
      <c r="F96" s="4">
        <v>0.95</v>
      </c>
      <c r="J96" s="3" t="str">
        <f>IF(AND(Tabla18[[#This Row],[Valor logrado]]&gt;=Tabla18[[#This Row],[Meta]],Tabla18[[#This Row],[Valor logrado]]&gt;0,Tabla18[[#This Row],[Meta]]&gt;0),"Sí","No")</f>
        <v>No</v>
      </c>
    </row>
    <row r="97" spans="1:10" x14ac:dyDescent="0.25">
      <c r="A97" s="1" t="s">
        <v>185</v>
      </c>
      <c r="B97" s="1" t="s">
        <v>208</v>
      </c>
      <c r="C97" s="1" t="s">
        <v>209</v>
      </c>
      <c r="D97">
        <v>80005</v>
      </c>
      <c r="E97" s="2" t="s">
        <v>13</v>
      </c>
      <c r="F97" s="4">
        <v>0.94</v>
      </c>
      <c r="J97" s="3" t="str">
        <f>IF(AND(Tabla18[[#This Row],[Valor logrado]]&gt;=Tabla18[[#This Row],[Meta]],Tabla18[[#This Row],[Valor logrado]]&gt;0,Tabla18[[#This Row],[Meta]]&gt;0),"Sí","No")</f>
        <v>No</v>
      </c>
    </row>
    <row r="98" spans="1:10" x14ac:dyDescent="0.25">
      <c r="A98" s="1" t="s">
        <v>185</v>
      </c>
      <c r="B98" s="1" t="s">
        <v>210</v>
      </c>
      <c r="C98" s="1" t="s">
        <v>211</v>
      </c>
      <c r="D98">
        <v>80002</v>
      </c>
      <c r="E98" s="2" t="s">
        <v>13</v>
      </c>
      <c r="F98" s="4">
        <v>1</v>
      </c>
      <c r="J98" s="3" t="str">
        <f>IF(AND(Tabla18[[#This Row],[Valor logrado]]&gt;=Tabla18[[#This Row],[Meta]],Tabla18[[#This Row],[Valor logrado]]&gt;0,Tabla18[[#This Row],[Meta]]&gt;0),"Sí","No")</f>
        <v>No</v>
      </c>
    </row>
    <row r="99" spans="1:10" x14ac:dyDescent="0.25">
      <c r="A99" s="1" t="s">
        <v>185</v>
      </c>
      <c r="B99" s="1" t="s">
        <v>212</v>
      </c>
      <c r="C99" s="1" t="s">
        <v>213</v>
      </c>
      <c r="D99">
        <v>80003</v>
      </c>
      <c r="E99" s="2" t="s">
        <v>13</v>
      </c>
      <c r="F99" s="4">
        <v>0.94</v>
      </c>
      <c r="J99" s="3" t="str">
        <f>IF(AND(Tabla18[[#This Row],[Valor logrado]]&gt;=Tabla18[[#This Row],[Meta]],Tabla18[[#This Row],[Valor logrado]]&gt;0,Tabla18[[#This Row],[Meta]]&gt;0),"Sí","No")</f>
        <v>No</v>
      </c>
    </row>
    <row r="100" spans="1:10" ht="25.5" x14ac:dyDescent="0.25">
      <c r="A100" s="1" t="s">
        <v>185</v>
      </c>
      <c r="B100" s="1" t="s">
        <v>214</v>
      </c>
      <c r="C100" s="1" t="s">
        <v>215</v>
      </c>
      <c r="D100">
        <v>80014</v>
      </c>
      <c r="E100" s="2" t="s">
        <v>13</v>
      </c>
      <c r="F100" s="4">
        <v>0.94</v>
      </c>
      <c r="J100" s="3" t="str">
        <f>IF(AND(Tabla18[[#This Row],[Valor logrado]]&gt;=Tabla18[[#This Row],[Meta]],Tabla18[[#This Row],[Valor logrado]]&gt;0,Tabla18[[#This Row],[Meta]]&gt;0),"Sí","No")</f>
        <v>No</v>
      </c>
    </row>
    <row r="101" spans="1:10" x14ac:dyDescent="0.25">
      <c r="A101" s="1" t="s">
        <v>216</v>
      </c>
      <c r="B101" s="1" t="s">
        <v>217</v>
      </c>
      <c r="C101" s="1" t="s">
        <v>218</v>
      </c>
      <c r="D101">
        <v>90000</v>
      </c>
      <c r="E101" s="2" t="s">
        <v>16</v>
      </c>
      <c r="F101" s="4">
        <v>0.93</v>
      </c>
      <c r="J101" s="3" t="str">
        <f>IF(AND(Tabla18[[#This Row],[Valor logrado]]&gt;=Tabla18[[#This Row],[Meta]],Tabla18[[#This Row],[Valor logrado]]&gt;0,Tabla18[[#This Row],[Meta]]&gt;0),"Sí","No")</f>
        <v>No</v>
      </c>
    </row>
    <row r="102" spans="1:10" x14ac:dyDescent="0.25">
      <c r="A102" s="1" t="s">
        <v>216</v>
      </c>
      <c r="B102" s="1" t="s">
        <v>219</v>
      </c>
      <c r="C102" s="1" t="s">
        <v>220</v>
      </c>
      <c r="D102">
        <v>90003</v>
      </c>
      <c r="E102" s="2" t="s">
        <v>13</v>
      </c>
      <c r="F102" s="4">
        <v>0.93</v>
      </c>
      <c r="J102" s="3" t="str">
        <f>IF(AND(Tabla18[[#This Row],[Valor logrado]]&gt;=Tabla18[[#This Row],[Meta]],Tabla18[[#This Row],[Valor logrado]]&gt;0,Tabla18[[#This Row],[Meta]]&gt;0),"Sí","No")</f>
        <v>No</v>
      </c>
    </row>
    <row r="103" spans="1:10" x14ac:dyDescent="0.25">
      <c r="A103" s="1" t="s">
        <v>216</v>
      </c>
      <c r="B103" s="1" t="s">
        <v>221</v>
      </c>
      <c r="C103" s="1" t="s">
        <v>222</v>
      </c>
      <c r="D103">
        <v>90009</v>
      </c>
      <c r="E103" s="2" t="s">
        <v>13</v>
      </c>
      <c r="F103" s="4">
        <v>0.91</v>
      </c>
      <c r="J103" s="3" t="str">
        <f>IF(AND(Tabla18[[#This Row],[Valor logrado]]&gt;=Tabla18[[#This Row],[Meta]],Tabla18[[#This Row],[Valor logrado]]&gt;0,Tabla18[[#This Row],[Meta]]&gt;0),"Sí","No")</f>
        <v>No</v>
      </c>
    </row>
    <row r="104" spans="1:10" x14ac:dyDescent="0.25">
      <c r="A104" s="1" t="s">
        <v>216</v>
      </c>
      <c r="B104" s="1" t="s">
        <v>223</v>
      </c>
      <c r="C104" s="1" t="s">
        <v>224</v>
      </c>
      <c r="D104">
        <v>90002</v>
      </c>
      <c r="E104" s="2" t="s">
        <v>13</v>
      </c>
      <c r="F104" s="4">
        <v>0.93</v>
      </c>
      <c r="J104" s="3" t="str">
        <f>IF(AND(Tabla18[[#This Row],[Valor logrado]]&gt;=Tabla18[[#This Row],[Meta]],Tabla18[[#This Row],[Valor logrado]]&gt;0,Tabla18[[#This Row],[Meta]]&gt;0),"Sí","No")</f>
        <v>No</v>
      </c>
    </row>
    <row r="105" spans="1:10" x14ac:dyDescent="0.25">
      <c r="A105" s="1" t="s">
        <v>216</v>
      </c>
      <c r="B105" s="1" t="s">
        <v>225</v>
      </c>
      <c r="C105" s="1" t="s">
        <v>226</v>
      </c>
      <c r="D105">
        <v>90001</v>
      </c>
      <c r="E105" s="2" t="s">
        <v>13</v>
      </c>
      <c r="F105" s="4">
        <v>0.95</v>
      </c>
      <c r="J105" s="3" t="str">
        <f>IF(AND(Tabla18[[#This Row],[Valor logrado]]&gt;=Tabla18[[#This Row],[Meta]],Tabla18[[#This Row],[Valor logrado]]&gt;0,Tabla18[[#This Row],[Meta]]&gt;0),"Sí","No")</f>
        <v>No</v>
      </c>
    </row>
    <row r="106" spans="1:10" x14ac:dyDescent="0.25">
      <c r="A106" s="1" t="s">
        <v>216</v>
      </c>
      <c r="B106" s="1" t="s">
        <v>227</v>
      </c>
      <c r="C106" s="1" t="s">
        <v>228</v>
      </c>
      <c r="D106">
        <v>90006</v>
      </c>
      <c r="E106" s="2" t="s">
        <v>13</v>
      </c>
      <c r="F106" s="4">
        <v>0.87</v>
      </c>
      <c r="J106" s="3" t="str">
        <f>IF(AND(Tabla18[[#This Row],[Valor logrado]]&gt;=Tabla18[[#This Row],[Meta]],Tabla18[[#This Row],[Valor logrado]]&gt;0,Tabla18[[#This Row],[Meta]]&gt;0),"Sí","No")</f>
        <v>No</v>
      </c>
    </row>
    <row r="107" spans="1:10" x14ac:dyDescent="0.25">
      <c r="A107" s="1" t="s">
        <v>216</v>
      </c>
      <c r="B107" s="1" t="s">
        <v>229</v>
      </c>
      <c r="C107" s="1" t="s">
        <v>230</v>
      </c>
      <c r="D107">
        <v>90007</v>
      </c>
      <c r="E107" s="2" t="s">
        <v>13</v>
      </c>
      <c r="F107" s="4">
        <v>0.93</v>
      </c>
      <c r="J107" s="3" t="str">
        <f>IF(AND(Tabla18[[#This Row],[Valor logrado]]&gt;=Tabla18[[#This Row],[Meta]],Tabla18[[#This Row],[Valor logrado]]&gt;0,Tabla18[[#This Row],[Meta]]&gt;0),"Sí","No")</f>
        <v>No</v>
      </c>
    </row>
    <row r="108" spans="1:10" x14ac:dyDescent="0.25">
      <c r="A108" s="1" t="s">
        <v>216</v>
      </c>
      <c r="B108" s="1" t="s">
        <v>231</v>
      </c>
      <c r="C108" s="1" t="s">
        <v>232</v>
      </c>
      <c r="D108">
        <v>90004</v>
      </c>
      <c r="E108" s="2" t="s">
        <v>13</v>
      </c>
      <c r="F108" s="4">
        <v>0.87</v>
      </c>
      <c r="J108" s="3" t="str">
        <f>IF(AND(Tabla18[[#This Row],[Valor logrado]]&gt;=Tabla18[[#This Row],[Meta]],Tabla18[[#This Row],[Valor logrado]]&gt;0,Tabla18[[#This Row],[Meta]]&gt;0),"Sí","No")</f>
        <v>No</v>
      </c>
    </row>
    <row r="109" spans="1:10" x14ac:dyDescent="0.25">
      <c r="A109" s="1" t="s">
        <v>216</v>
      </c>
      <c r="B109" s="1" t="s">
        <v>233</v>
      </c>
      <c r="C109" s="1" t="s">
        <v>234</v>
      </c>
      <c r="D109">
        <v>90005</v>
      </c>
      <c r="E109" s="2" t="s">
        <v>13</v>
      </c>
      <c r="F109" s="4">
        <v>0.93</v>
      </c>
      <c r="J109" s="3" t="str">
        <f>IF(AND(Tabla18[[#This Row],[Valor logrado]]&gt;=Tabla18[[#This Row],[Meta]],Tabla18[[#This Row],[Valor logrado]]&gt;0,Tabla18[[#This Row],[Meta]]&gt;0),"Sí","No")</f>
        <v>No</v>
      </c>
    </row>
    <row r="110" spans="1:10" x14ac:dyDescent="0.25">
      <c r="A110" s="1" t="s">
        <v>235</v>
      </c>
      <c r="B110" s="1" t="s">
        <v>236</v>
      </c>
      <c r="C110" s="1" t="s">
        <v>237</v>
      </c>
      <c r="D110">
        <v>100000</v>
      </c>
      <c r="E110" s="2" t="s">
        <v>16</v>
      </c>
      <c r="F110" s="4">
        <v>0.94</v>
      </c>
      <c r="J110" s="3" t="str">
        <f>IF(AND(Tabla18[[#This Row],[Valor logrado]]&gt;=Tabla18[[#This Row],[Meta]],Tabla18[[#This Row],[Valor logrado]]&gt;0,Tabla18[[#This Row],[Meta]]&gt;0),"Sí","No")</f>
        <v>No</v>
      </c>
    </row>
    <row r="111" spans="1:10" x14ac:dyDescent="0.25">
      <c r="A111" s="1" t="s">
        <v>235</v>
      </c>
      <c r="B111" s="1" t="s">
        <v>238</v>
      </c>
      <c r="C111" s="1" t="s">
        <v>239</v>
      </c>
      <c r="D111">
        <v>100009</v>
      </c>
      <c r="E111" s="2" t="s">
        <v>13</v>
      </c>
      <c r="F111" s="4">
        <v>0.88</v>
      </c>
      <c r="J111" s="3" t="str">
        <f>IF(AND(Tabla18[[#This Row],[Valor logrado]]&gt;=Tabla18[[#This Row],[Meta]],Tabla18[[#This Row],[Valor logrado]]&gt;0,Tabla18[[#This Row],[Meta]]&gt;0),"Sí","No")</f>
        <v>No</v>
      </c>
    </row>
    <row r="112" spans="1:10" x14ac:dyDescent="0.25">
      <c r="A112" s="1" t="s">
        <v>235</v>
      </c>
      <c r="B112" s="1" t="s">
        <v>240</v>
      </c>
      <c r="C112" s="1" t="s">
        <v>241</v>
      </c>
      <c r="D112">
        <v>100008</v>
      </c>
      <c r="E112" s="2" t="s">
        <v>13</v>
      </c>
      <c r="F112" s="4">
        <v>0.96</v>
      </c>
      <c r="J112" s="3" t="str">
        <f>IF(AND(Tabla18[[#This Row],[Valor logrado]]&gt;=Tabla18[[#This Row],[Meta]],Tabla18[[#This Row],[Valor logrado]]&gt;0,Tabla18[[#This Row],[Meta]]&gt;0),"Sí","No")</f>
        <v>No</v>
      </c>
    </row>
    <row r="113" spans="1:10" x14ac:dyDescent="0.25">
      <c r="A113" s="1" t="s">
        <v>235</v>
      </c>
      <c r="B113" s="1" t="s">
        <v>242</v>
      </c>
      <c r="C113" s="1" t="s">
        <v>243</v>
      </c>
      <c r="D113">
        <v>100003</v>
      </c>
      <c r="E113" s="2" t="s">
        <v>13</v>
      </c>
      <c r="F113" s="4">
        <v>0.96</v>
      </c>
      <c r="J113" s="3" t="str">
        <f>IF(AND(Tabla18[[#This Row],[Valor logrado]]&gt;=Tabla18[[#This Row],[Meta]],Tabla18[[#This Row],[Valor logrado]]&gt;0,Tabla18[[#This Row],[Meta]]&gt;0),"Sí","No")</f>
        <v>No</v>
      </c>
    </row>
    <row r="114" spans="1:10" x14ac:dyDescent="0.25">
      <c r="A114" s="1" t="s">
        <v>235</v>
      </c>
      <c r="B114" s="1" t="s">
        <v>244</v>
      </c>
      <c r="C114" s="1" t="s">
        <v>245</v>
      </c>
      <c r="D114">
        <v>100010</v>
      </c>
      <c r="E114" s="2" t="s">
        <v>13</v>
      </c>
      <c r="F114" s="4">
        <v>0.95</v>
      </c>
      <c r="J114" s="3" t="str">
        <f>IF(AND(Tabla18[[#This Row],[Valor logrado]]&gt;=Tabla18[[#This Row],[Meta]],Tabla18[[#This Row],[Valor logrado]]&gt;0,Tabla18[[#This Row],[Meta]]&gt;0),"Sí","No")</f>
        <v>No</v>
      </c>
    </row>
    <row r="115" spans="1:10" x14ac:dyDescent="0.25">
      <c r="A115" s="1" t="s">
        <v>235</v>
      </c>
      <c r="B115" s="1" t="s">
        <v>246</v>
      </c>
      <c r="C115" s="1" t="s">
        <v>247</v>
      </c>
      <c r="D115">
        <v>100007</v>
      </c>
      <c r="E115" s="2" t="s">
        <v>13</v>
      </c>
      <c r="F115" s="4">
        <v>0.88</v>
      </c>
      <c r="J115" s="3" t="str">
        <f>IF(AND(Tabla18[[#This Row],[Valor logrado]]&gt;=Tabla18[[#This Row],[Meta]],Tabla18[[#This Row],[Valor logrado]]&gt;0,Tabla18[[#This Row],[Meta]]&gt;0),"Sí","No")</f>
        <v>No</v>
      </c>
    </row>
    <row r="116" spans="1:10" x14ac:dyDescent="0.25">
      <c r="A116" s="1" t="s">
        <v>235</v>
      </c>
      <c r="B116" s="1" t="s">
        <v>248</v>
      </c>
      <c r="C116" s="1" t="s">
        <v>249</v>
      </c>
      <c r="D116">
        <v>100011</v>
      </c>
      <c r="E116" s="2" t="s">
        <v>13</v>
      </c>
      <c r="F116" s="4">
        <v>0.96</v>
      </c>
      <c r="J116" s="3" t="str">
        <f>IF(AND(Tabla18[[#This Row],[Valor logrado]]&gt;=Tabla18[[#This Row],[Meta]],Tabla18[[#This Row],[Valor logrado]]&gt;0,Tabla18[[#This Row],[Meta]]&gt;0),"Sí","No")</f>
        <v>No</v>
      </c>
    </row>
    <row r="117" spans="1:10" x14ac:dyDescent="0.25">
      <c r="A117" s="1" t="s">
        <v>235</v>
      </c>
      <c r="B117" s="1" t="s">
        <v>250</v>
      </c>
      <c r="C117" s="1" t="s">
        <v>251</v>
      </c>
      <c r="D117">
        <v>100006</v>
      </c>
      <c r="E117" s="2" t="s">
        <v>13</v>
      </c>
      <c r="F117" s="4">
        <v>0.97</v>
      </c>
      <c r="J117" s="3" t="str">
        <f>IF(AND(Tabla18[[#This Row],[Valor logrado]]&gt;=Tabla18[[#This Row],[Meta]],Tabla18[[#This Row],[Valor logrado]]&gt;0,Tabla18[[#This Row],[Meta]]&gt;0),"Sí","No")</f>
        <v>No</v>
      </c>
    </row>
    <row r="118" spans="1:10" x14ac:dyDescent="0.25">
      <c r="A118" s="1" t="s">
        <v>235</v>
      </c>
      <c r="B118" s="1" t="s">
        <v>252</v>
      </c>
      <c r="C118" s="1" t="s">
        <v>253</v>
      </c>
      <c r="D118">
        <v>100002</v>
      </c>
      <c r="E118" s="2" t="s">
        <v>13</v>
      </c>
      <c r="F118" s="4">
        <v>0.96</v>
      </c>
      <c r="J118" s="3" t="str">
        <f>IF(AND(Tabla18[[#This Row],[Valor logrado]]&gt;=Tabla18[[#This Row],[Meta]],Tabla18[[#This Row],[Valor logrado]]&gt;0,Tabla18[[#This Row],[Meta]]&gt;0),"Sí","No")</f>
        <v>No</v>
      </c>
    </row>
    <row r="119" spans="1:10" x14ac:dyDescent="0.25">
      <c r="A119" s="1" t="s">
        <v>235</v>
      </c>
      <c r="B119" s="1" t="s">
        <v>254</v>
      </c>
      <c r="C119" s="1" t="s">
        <v>255</v>
      </c>
      <c r="D119">
        <v>100004</v>
      </c>
      <c r="E119" s="2" t="s">
        <v>13</v>
      </c>
      <c r="F119" s="4">
        <v>0.87</v>
      </c>
      <c r="J119" s="3" t="str">
        <f>IF(AND(Tabla18[[#This Row],[Valor logrado]]&gt;=Tabla18[[#This Row],[Meta]],Tabla18[[#This Row],[Valor logrado]]&gt;0,Tabla18[[#This Row],[Meta]]&gt;0),"Sí","No")</f>
        <v>No</v>
      </c>
    </row>
    <row r="120" spans="1:10" x14ac:dyDescent="0.25">
      <c r="A120" s="1" t="s">
        <v>235</v>
      </c>
      <c r="B120" s="1" t="s">
        <v>256</v>
      </c>
      <c r="C120" s="1" t="s">
        <v>257</v>
      </c>
      <c r="D120">
        <v>100005</v>
      </c>
      <c r="E120" s="2" t="s">
        <v>13</v>
      </c>
      <c r="F120" s="4">
        <v>0.98</v>
      </c>
      <c r="J120" s="3" t="str">
        <f>IF(AND(Tabla18[[#This Row],[Valor logrado]]&gt;=Tabla18[[#This Row],[Meta]],Tabla18[[#This Row],[Valor logrado]]&gt;0,Tabla18[[#This Row],[Meta]]&gt;0),"Sí","No")</f>
        <v>No</v>
      </c>
    </row>
    <row r="121" spans="1:10" x14ac:dyDescent="0.25">
      <c r="A121" s="1" t="s">
        <v>235</v>
      </c>
      <c r="B121" s="1" t="s">
        <v>258</v>
      </c>
      <c r="C121" s="1" t="s">
        <v>259</v>
      </c>
      <c r="D121">
        <v>100001</v>
      </c>
      <c r="E121" s="2" t="s">
        <v>13</v>
      </c>
      <c r="F121" s="4">
        <v>0.96</v>
      </c>
      <c r="J121" s="3" t="str">
        <f>IF(AND(Tabla18[[#This Row],[Valor logrado]]&gt;=Tabla18[[#This Row],[Meta]],Tabla18[[#This Row],[Valor logrado]]&gt;0,Tabla18[[#This Row],[Meta]]&gt;0),"Sí","No")</f>
        <v>No</v>
      </c>
    </row>
    <row r="122" spans="1:10" x14ac:dyDescent="0.25">
      <c r="A122" s="1" t="s">
        <v>260</v>
      </c>
      <c r="B122" s="1" t="s">
        <v>261</v>
      </c>
      <c r="C122" s="1" t="s">
        <v>262</v>
      </c>
      <c r="D122">
        <v>110000</v>
      </c>
      <c r="E122" s="2" t="s">
        <v>16</v>
      </c>
      <c r="F122" s="4">
        <v>0.89</v>
      </c>
      <c r="J122" s="3" t="str">
        <f>IF(AND(Tabla18[[#This Row],[Valor logrado]]&gt;=Tabla18[[#This Row],[Meta]],Tabla18[[#This Row],[Valor logrado]]&gt;0,Tabla18[[#This Row],[Meta]]&gt;0),"Sí","No")</f>
        <v>No</v>
      </c>
    </row>
    <row r="123" spans="1:10" x14ac:dyDescent="0.25">
      <c r="A123" s="1" t="s">
        <v>260</v>
      </c>
      <c r="B123" s="1" t="s">
        <v>261</v>
      </c>
      <c r="C123" s="1" t="s">
        <v>263</v>
      </c>
      <c r="D123">
        <v>110001</v>
      </c>
      <c r="E123" s="2" t="s">
        <v>33</v>
      </c>
      <c r="F123" s="4" t="s">
        <v>17</v>
      </c>
      <c r="J123" s="3" t="str">
        <f>IF(AND(Tabla18[[#This Row],[Valor logrado]]&gt;=Tabla18[[#This Row],[Meta]],Tabla18[[#This Row],[Valor logrado]]&gt;0,Tabla18[[#This Row],[Meta]]&gt;0),"Sí","No")</f>
        <v>No</v>
      </c>
    </row>
    <row r="124" spans="1:10" x14ac:dyDescent="0.25">
      <c r="A124" s="1" t="s">
        <v>260</v>
      </c>
      <c r="B124" s="1" t="s">
        <v>264</v>
      </c>
      <c r="C124" s="1" t="s">
        <v>265</v>
      </c>
      <c r="D124">
        <v>110002</v>
      </c>
      <c r="E124" s="2" t="s">
        <v>13</v>
      </c>
      <c r="F124" s="4">
        <v>0.92</v>
      </c>
      <c r="J124" s="3" t="str">
        <f>IF(AND(Tabla18[[#This Row],[Valor logrado]]&gt;=Tabla18[[#This Row],[Meta]],Tabla18[[#This Row],[Valor logrado]]&gt;0,Tabla18[[#This Row],[Meta]]&gt;0),"Sí","No")</f>
        <v>No</v>
      </c>
    </row>
    <row r="125" spans="1:10" x14ac:dyDescent="0.25">
      <c r="A125" s="1" t="s">
        <v>260</v>
      </c>
      <c r="B125" s="1" t="s">
        <v>266</v>
      </c>
      <c r="C125" s="1" t="s">
        <v>267</v>
      </c>
      <c r="D125">
        <v>110003</v>
      </c>
      <c r="E125" s="2" t="s">
        <v>13</v>
      </c>
      <c r="F125" s="4">
        <v>0.92</v>
      </c>
      <c r="J125" s="3" t="str">
        <f>IF(AND(Tabla18[[#This Row],[Valor logrado]]&gt;=Tabla18[[#This Row],[Meta]],Tabla18[[#This Row],[Valor logrado]]&gt;0,Tabla18[[#This Row],[Meta]]&gt;0),"Sí","No")</f>
        <v>No</v>
      </c>
    </row>
    <row r="126" spans="1:10" x14ac:dyDescent="0.25">
      <c r="A126" s="1" t="s">
        <v>260</v>
      </c>
      <c r="B126" s="1" t="s">
        <v>268</v>
      </c>
      <c r="C126" s="1" t="s">
        <v>269</v>
      </c>
      <c r="D126">
        <v>110005</v>
      </c>
      <c r="E126" s="2" t="s">
        <v>13</v>
      </c>
      <c r="F126" s="4">
        <v>0.87</v>
      </c>
      <c r="J126" s="3" t="str">
        <f>IF(AND(Tabla18[[#This Row],[Valor logrado]]&gt;=Tabla18[[#This Row],[Meta]],Tabla18[[#This Row],[Valor logrado]]&gt;0,Tabla18[[#This Row],[Meta]]&gt;0),"Sí","No")</f>
        <v>No</v>
      </c>
    </row>
    <row r="127" spans="1:10" x14ac:dyDescent="0.25">
      <c r="A127" s="1" t="s">
        <v>260</v>
      </c>
      <c r="B127" s="1" t="s">
        <v>270</v>
      </c>
      <c r="C127" s="1" t="s">
        <v>271</v>
      </c>
      <c r="D127">
        <v>110004</v>
      </c>
      <c r="E127" s="2" t="s">
        <v>13</v>
      </c>
      <c r="F127" s="4">
        <v>0.87</v>
      </c>
      <c r="J127" s="3" t="str">
        <f>IF(AND(Tabla18[[#This Row],[Valor logrado]]&gt;=Tabla18[[#This Row],[Meta]],Tabla18[[#This Row],[Valor logrado]]&gt;0,Tabla18[[#This Row],[Meta]]&gt;0),"Sí","No")</f>
        <v>No</v>
      </c>
    </row>
    <row r="128" spans="1:10" x14ac:dyDescent="0.25">
      <c r="A128" s="1" t="s">
        <v>272</v>
      </c>
      <c r="B128" s="1" t="s">
        <v>273</v>
      </c>
      <c r="C128" s="1" t="s">
        <v>274</v>
      </c>
      <c r="D128">
        <v>120000</v>
      </c>
      <c r="E128" s="2" t="s">
        <v>16</v>
      </c>
      <c r="F128" s="4">
        <v>0.94</v>
      </c>
      <c r="J128" s="3" t="str">
        <f>IF(AND(Tabla18[[#This Row],[Valor logrado]]&gt;=Tabla18[[#This Row],[Meta]],Tabla18[[#This Row],[Valor logrado]]&gt;0,Tabla18[[#This Row],[Meta]]&gt;0),"Sí","No")</f>
        <v>No</v>
      </c>
    </row>
    <row r="129" spans="1:10" x14ac:dyDescent="0.25">
      <c r="A129" s="1" t="s">
        <v>272</v>
      </c>
      <c r="B129" s="1" t="s">
        <v>275</v>
      </c>
      <c r="C129" s="1" t="s">
        <v>276</v>
      </c>
      <c r="D129">
        <v>120008</v>
      </c>
      <c r="E129" s="2" t="s">
        <v>13</v>
      </c>
      <c r="F129" s="4">
        <v>0.95</v>
      </c>
      <c r="J129" s="3" t="str">
        <f>IF(AND(Tabla18[[#This Row],[Valor logrado]]&gt;=Tabla18[[#This Row],[Meta]],Tabla18[[#This Row],[Valor logrado]]&gt;0,Tabla18[[#This Row],[Meta]]&gt;0),"Sí","No")</f>
        <v>No</v>
      </c>
    </row>
    <row r="130" spans="1:10" x14ac:dyDescent="0.25">
      <c r="A130" s="1" t="s">
        <v>272</v>
      </c>
      <c r="B130" s="1" t="s">
        <v>277</v>
      </c>
      <c r="C130" s="1" t="s">
        <v>278</v>
      </c>
      <c r="D130">
        <v>120007</v>
      </c>
      <c r="E130" s="2" t="s">
        <v>13</v>
      </c>
      <c r="F130" s="4">
        <v>0.95</v>
      </c>
      <c r="J130" s="3" t="str">
        <f>IF(AND(Tabla18[[#This Row],[Valor logrado]]&gt;=Tabla18[[#This Row],[Meta]],Tabla18[[#This Row],[Valor logrado]]&gt;0,Tabla18[[#This Row],[Meta]]&gt;0),"Sí","No")</f>
        <v>No</v>
      </c>
    </row>
    <row r="131" spans="1:10" x14ac:dyDescent="0.25">
      <c r="A131" s="1" t="s">
        <v>272</v>
      </c>
      <c r="B131" s="1" t="s">
        <v>277</v>
      </c>
      <c r="C131" s="1" t="s">
        <v>279</v>
      </c>
      <c r="D131">
        <v>120014</v>
      </c>
      <c r="E131" s="2" t="s">
        <v>33</v>
      </c>
      <c r="F131" s="4" t="s">
        <v>17</v>
      </c>
      <c r="J131" s="3" t="str">
        <f>IF(AND(Tabla18[[#This Row],[Valor logrado]]&gt;=Tabla18[[#This Row],[Meta]],Tabla18[[#This Row],[Valor logrado]]&gt;0,Tabla18[[#This Row],[Meta]]&gt;0),"Sí","No")</f>
        <v>No</v>
      </c>
    </row>
    <row r="132" spans="1:10" x14ac:dyDescent="0.25">
      <c r="A132" s="1" t="s">
        <v>272</v>
      </c>
      <c r="B132" s="1" t="s">
        <v>280</v>
      </c>
      <c r="C132" s="1" t="s">
        <v>281</v>
      </c>
      <c r="D132">
        <v>120004</v>
      </c>
      <c r="E132" s="2" t="s">
        <v>13</v>
      </c>
      <c r="F132" s="4">
        <v>0.95</v>
      </c>
      <c r="J132" s="3" t="str">
        <f>IF(AND(Tabla18[[#This Row],[Valor logrado]]&gt;=Tabla18[[#This Row],[Meta]],Tabla18[[#This Row],[Valor logrado]]&gt;0,Tabla18[[#This Row],[Meta]]&gt;0),"Sí","No")</f>
        <v>No</v>
      </c>
    </row>
    <row r="133" spans="1:10" x14ac:dyDescent="0.25">
      <c r="A133" s="1" t="s">
        <v>272</v>
      </c>
      <c r="B133" s="1" t="s">
        <v>282</v>
      </c>
      <c r="C133" s="1" t="s">
        <v>283</v>
      </c>
      <c r="D133">
        <v>120001</v>
      </c>
      <c r="E133" s="2" t="s">
        <v>13</v>
      </c>
      <c r="F133" s="4">
        <v>0.93</v>
      </c>
      <c r="J133" s="3" t="str">
        <f>IF(AND(Tabla18[[#This Row],[Valor logrado]]&gt;=Tabla18[[#This Row],[Meta]],Tabla18[[#This Row],[Valor logrado]]&gt;0,Tabla18[[#This Row],[Meta]]&gt;0),"Sí","No")</f>
        <v>No</v>
      </c>
    </row>
    <row r="134" spans="1:10" x14ac:dyDescent="0.25">
      <c r="A134" s="1" t="s">
        <v>272</v>
      </c>
      <c r="B134" s="1" t="s">
        <v>284</v>
      </c>
      <c r="C134" s="1" t="s">
        <v>285</v>
      </c>
      <c r="D134">
        <v>120003</v>
      </c>
      <c r="E134" s="2" t="s">
        <v>13</v>
      </c>
      <c r="F134" s="4">
        <v>0.95</v>
      </c>
      <c r="J134" s="3" t="str">
        <f>IF(AND(Tabla18[[#This Row],[Valor logrado]]&gt;=Tabla18[[#This Row],[Meta]],Tabla18[[#This Row],[Valor logrado]]&gt;0,Tabla18[[#This Row],[Meta]]&gt;0),"Sí","No")</f>
        <v>No</v>
      </c>
    </row>
    <row r="135" spans="1:10" x14ac:dyDescent="0.25">
      <c r="A135" s="1" t="s">
        <v>272</v>
      </c>
      <c r="B135" s="1" t="s">
        <v>286</v>
      </c>
      <c r="C135" s="1" t="s">
        <v>287</v>
      </c>
      <c r="D135">
        <v>120002</v>
      </c>
      <c r="E135" s="2" t="s">
        <v>13</v>
      </c>
      <c r="F135" s="4">
        <v>0.95</v>
      </c>
      <c r="J135" s="3" t="str">
        <f>IF(AND(Tabla18[[#This Row],[Valor logrado]]&gt;=Tabla18[[#This Row],[Meta]],Tabla18[[#This Row],[Valor logrado]]&gt;0,Tabla18[[#This Row],[Meta]]&gt;0),"Sí","No")</f>
        <v>No</v>
      </c>
    </row>
    <row r="136" spans="1:10" x14ac:dyDescent="0.25">
      <c r="A136" s="1" t="s">
        <v>272</v>
      </c>
      <c r="B136" s="1" t="s">
        <v>288</v>
      </c>
      <c r="C136" s="1" t="s">
        <v>289</v>
      </c>
      <c r="D136">
        <v>120005</v>
      </c>
      <c r="E136" s="2" t="s">
        <v>13</v>
      </c>
      <c r="F136" s="4">
        <v>0.95</v>
      </c>
      <c r="J136" s="3" t="str">
        <f>IF(AND(Tabla18[[#This Row],[Valor logrado]]&gt;=Tabla18[[#This Row],[Meta]],Tabla18[[#This Row],[Valor logrado]]&gt;0,Tabla18[[#This Row],[Meta]]&gt;0),"Sí","No")</f>
        <v>No</v>
      </c>
    </row>
    <row r="137" spans="1:10" x14ac:dyDescent="0.25">
      <c r="A137" s="1" t="s">
        <v>272</v>
      </c>
      <c r="B137" s="1" t="s">
        <v>290</v>
      </c>
      <c r="C137" s="1" t="s">
        <v>291</v>
      </c>
      <c r="D137">
        <v>120009</v>
      </c>
      <c r="E137" s="2" t="s">
        <v>13</v>
      </c>
      <c r="F137" s="4">
        <v>0.95</v>
      </c>
      <c r="J137" s="3" t="str">
        <f>IF(AND(Tabla18[[#This Row],[Valor logrado]]&gt;=Tabla18[[#This Row],[Meta]],Tabla18[[#This Row],[Valor logrado]]&gt;0,Tabla18[[#This Row],[Meta]]&gt;0),"Sí","No")</f>
        <v>No</v>
      </c>
    </row>
    <row r="138" spans="1:10" x14ac:dyDescent="0.25">
      <c r="A138" s="1" t="s">
        <v>272</v>
      </c>
      <c r="B138" s="1" t="s">
        <v>292</v>
      </c>
      <c r="C138" s="1" t="s">
        <v>293</v>
      </c>
      <c r="D138">
        <v>120006</v>
      </c>
      <c r="E138" s="2" t="s">
        <v>13</v>
      </c>
      <c r="F138" s="4">
        <v>0.95</v>
      </c>
      <c r="J138" s="3" t="str">
        <f>IF(AND(Tabla18[[#This Row],[Valor logrado]]&gt;=Tabla18[[#This Row],[Meta]],Tabla18[[#This Row],[Valor logrado]]&gt;0,Tabla18[[#This Row],[Meta]]&gt;0),"Sí","No")</f>
        <v>No</v>
      </c>
    </row>
    <row r="139" spans="1:10" x14ac:dyDescent="0.25">
      <c r="A139" s="1" t="s">
        <v>272</v>
      </c>
      <c r="B139" s="1" t="s">
        <v>294</v>
      </c>
      <c r="C139" s="1" t="s">
        <v>295</v>
      </c>
      <c r="D139">
        <v>120011</v>
      </c>
      <c r="E139" s="2" t="s">
        <v>13</v>
      </c>
      <c r="F139" s="4">
        <v>0.94</v>
      </c>
      <c r="J139" s="3" t="str">
        <f>IF(AND(Tabla18[[#This Row],[Valor logrado]]&gt;=Tabla18[[#This Row],[Meta]],Tabla18[[#This Row],[Valor logrado]]&gt;0,Tabla18[[#This Row],[Meta]]&gt;0),"Sí","No")</f>
        <v>No</v>
      </c>
    </row>
    <row r="140" spans="1:10" x14ac:dyDescent="0.25">
      <c r="A140" s="1" t="s">
        <v>272</v>
      </c>
      <c r="B140" s="1" t="s">
        <v>296</v>
      </c>
      <c r="C140" s="1" t="s">
        <v>297</v>
      </c>
      <c r="D140">
        <v>120010</v>
      </c>
      <c r="E140" s="2" t="s">
        <v>13</v>
      </c>
      <c r="F140" s="4">
        <v>0.94</v>
      </c>
      <c r="J140" s="3" t="str">
        <f>IF(AND(Tabla18[[#This Row],[Valor logrado]]&gt;=Tabla18[[#This Row],[Meta]],Tabla18[[#This Row],[Valor logrado]]&gt;0,Tabla18[[#This Row],[Meta]]&gt;0),"Sí","No")</f>
        <v>No</v>
      </c>
    </row>
    <row r="141" spans="1:10" x14ac:dyDescent="0.25">
      <c r="A141" s="1" t="s">
        <v>272</v>
      </c>
      <c r="B141" s="1" t="s">
        <v>298</v>
      </c>
      <c r="C141" s="1" t="s">
        <v>299</v>
      </c>
      <c r="D141">
        <v>120012</v>
      </c>
      <c r="E141" s="2" t="s">
        <v>13</v>
      </c>
      <c r="F141" s="4">
        <v>0.88</v>
      </c>
      <c r="J141" s="3" t="str">
        <f>IF(AND(Tabla18[[#This Row],[Valor logrado]]&gt;=Tabla18[[#This Row],[Meta]],Tabla18[[#This Row],[Valor logrado]]&gt;0,Tabla18[[#This Row],[Meta]]&gt;0),"Sí","No")</f>
        <v>No</v>
      </c>
    </row>
    <row r="142" spans="1:10" x14ac:dyDescent="0.25">
      <c r="A142" s="1" t="s">
        <v>300</v>
      </c>
      <c r="B142" s="1" t="s">
        <v>301</v>
      </c>
      <c r="C142" s="1" t="s">
        <v>302</v>
      </c>
      <c r="D142">
        <v>130000</v>
      </c>
      <c r="E142" s="2" t="s">
        <v>91</v>
      </c>
      <c r="F142" s="4">
        <v>0.89</v>
      </c>
      <c r="J142" s="3" t="str">
        <f>IF(AND(Tabla18[[#This Row],[Valor logrado]]&gt;=Tabla18[[#This Row],[Meta]],Tabla18[[#This Row],[Valor logrado]]&gt;0,Tabla18[[#This Row],[Meta]]&gt;0),"Sí","No")</f>
        <v>No</v>
      </c>
    </row>
    <row r="143" spans="1:10" x14ac:dyDescent="0.25">
      <c r="A143" s="1" t="s">
        <v>300</v>
      </c>
      <c r="B143" s="1" t="s">
        <v>303</v>
      </c>
      <c r="C143" s="1" t="s">
        <v>304</v>
      </c>
      <c r="D143">
        <v>130005</v>
      </c>
      <c r="E143" s="2" t="s">
        <v>13</v>
      </c>
      <c r="F143" s="4">
        <v>0.95</v>
      </c>
      <c r="J143" s="3" t="str">
        <f>IF(AND(Tabla18[[#This Row],[Valor logrado]]&gt;=Tabla18[[#This Row],[Meta]],Tabla18[[#This Row],[Valor logrado]]&gt;0,Tabla18[[#This Row],[Meta]]&gt;0),"Sí","No")</f>
        <v>No</v>
      </c>
    </row>
    <row r="144" spans="1:10" x14ac:dyDescent="0.25">
      <c r="A144" s="1" t="s">
        <v>300</v>
      </c>
      <c r="B144" s="1" t="s">
        <v>305</v>
      </c>
      <c r="C144" s="1" t="s">
        <v>306</v>
      </c>
      <c r="D144">
        <v>130008</v>
      </c>
      <c r="E144" s="2" t="s">
        <v>13</v>
      </c>
      <c r="F144" s="4">
        <v>0.87</v>
      </c>
      <c r="J144" s="3" t="str">
        <f>IF(AND(Tabla18[[#This Row],[Valor logrado]]&gt;=Tabla18[[#This Row],[Meta]],Tabla18[[#This Row],[Valor logrado]]&gt;0,Tabla18[[#This Row],[Meta]]&gt;0),"Sí","No")</f>
        <v>No</v>
      </c>
    </row>
    <row r="145" spans="1:10" x14ac:dyDescent="0.25">
      <c r="A145" s="1" t="s">
        <v>300</v>
      </c>
      <c r="B145" s="1" t="s">
        <v>307</v>
      </c>
      <c r="C145" s="1" t="s">
        <v>308</v>
      </c>
      <c r="D145">
        <v>130003</v>
      </c>
      <c r="E145" s="2" t="s">
        <v>13</v>
      </c>
      <c r="F145" s="4">
        <v>0.92</v>
      </c>
      <c r="J145" s="3" t="str">
        <f>IF(AND(Tabla18[[#This Row],[Valor logrado]]&gt;=Tabla18[[#This Row],[Meta]],Tabla18[[#This Row],[Valor logrado]]&gt;0,Tabla18[[#This Row],[Meta]]&gt;0),"Sí","No")</f>
        <v>No</v>
      </c>
    </row>
    <row r="146" spans="1:10" x14ac:dyDescent="0.25">
      <c r="A146" s="1" t="s">
        <v>300</v>
      </c>
      <c r="B146" s="1" t="s">
        <v>309</v>
      </c>
      <c r="C146" s="1" t="s">
        <v>310</v>
      </c>
      <c r="D146">
        <v>130012</v>
      </c>
      <c r="E146" s="2" t="s">
        <v>13</v>
      </c>
      <c r="F146" s="4">
        <v>0.92</v>
      </c>
      <c r="J146" s="3" t="str">
        <f>IF(AND(Tabla18[[#This Row],[Valor logrado]]&gt;=Tabla18[[#This Row],[Meta]],Tabla18[[#This Row],[Valor logrado]]&gt;0,Tabla18[[#This Row],[Meta]]&gt;0),"Sí","No")</f>
        <v>No</v>
      </c>
    </row>
    <row r="147" spans="1:10" x14ac:dyDescent="0.25">
      <c r="A147" s="1" t="s">
        <v>300</v>
      </c>
      <c r="B147" s="1" t="s">
        <v>311</v>
      </c>
      <c r="C147" s="1" t="s">
        <v>312</v>
      </c>
      <c r="D147">
        <v>130007</v>
      </c>
      <c r="E147" s="2" t="s">
        <v>13</v>
      </c>
      <c r="F147" s="4">
        <v>0.87</v>
      </c>
      <c r="J147" s="3" t="str">
        <f>IF(AND(Tabla18[[#This Row],[Valor logrado]]&gt;=Tabla18[[#This Row],[Meta]],Tabla18[[#This Row],[Valor logrado]]&gt;0,Tabla18[[#This Row],[Meta]]&gt;0),"Sí","No")</f>
        <v>No</v>
      </c>
    </row>
    <row r="148" spans="1:10" x14ac:dyDescent="0.25">
      <c r="A148" s="1" t="s">
        <v>300</v>
      </c>
      <c r="B148" s="1" t="s">
        <v>313</v>
      </c>
      <c r="C148" s="1" t="s">
        <v>314</v>
      </c>
      <c r="D148">
        <v>130011</v>
      </c>
      <c r="E148" s="2" t="s">
        <v>13</v>
      </c>
      <c r="F148" s="4">
        <v>0.88</v>
      </c>
      <c r="J148" s="3" t="str">
        <f>IF(AND(Tabla18[[#This Row],[Valor logrado]]&gt;=Tabla18[[#This Row],[Meta]],Tabla18[[#This Row],[Valor logrado]]&gt;0,Tabla18[[#This Row],[Meta]]&gt;0),"Sí","No")</f>
        <v>No</v>
      </c>
    </row>
    <row r="149" spans="1:10" x14ac:dyDescent="0.25">
      <c r="A149" s="1" t="s">
        <v>300</v>
      </c>
      <c r="B149" s="1" t="s">
        <v>315</v>
      </c>
      <c r="C149" s="1" t="s">
        <v>316</v>
      </c>
      <c r="D149">
        <v>130010</v>
      </c>
      <c r="E149" s="2" t="s">
        <v>13</v>
      </c>
      <c r="F149" s="4">
        <v>0.88</v>
      </c>
      <c r="J149" s="3" t="str">
        <f>IF(AND(Tabla18[[#This Row],[Valor logrado]]&gt;=Tabla18[[#This Row],[Meta]],Tabla18[[#This Row],[Valor logrado]]&gt;0,Tabla18[[#This Row],[Meta]]&gt;0),"Sí","No")</f>
        <v>No</v>
      </c>
    </row>
    <row r="150" spans="1:10" x14ac:dyDescent="0.25">
      <c r="A150" s="1" t="s">
        <v>300</v>
      </c>
      <c r="B150" s="1" t="s">
        <v>317</v>
      </c>
      <c r="C150" s="1" t="s">
        <v>318</v>
      </c>
      <c r="D150">
        <v>130009</v>
      </c>
      <c r="E150" s="2" t="s">
        <v>13</v>
      </c>
      <c r="F150" s="4">
        <v>0.87</v>
      </c>
      <c r="J150" s="3" t="str">
        <f>IF(AND(Tabla18[[#This Row],[Valor logrado]]&gt;=Tabla18[[#This Row],[Meta]],Tabla18[[#This Row],[Valor logrado]]&gt;0,Tabla18[[#This Row],[Meta]]&gt;0),"Sí","No")</f>
        <v>No</v>
      </c>
    </row>
    <row r="151" spans="1:10" x14ac:dyDescent="0.25">
      <c r="A151" s="1" t="s">
        <v>300</v>
      </c>
      <c r="B151" s="1" t="s">
        <v>319</v>
      </c>
      <c r="C151" s="1" t="s">
        <v>320</v>
      </c>
      <c r="D151">
        <v>130004</v>
      </c>
      <c r="E151" s="2" t="s">
        <v>13</v>
      </c>
      <c r="F151" s="4">
        <v>0.87</v>
      </c>
      <c r="J151" s="3" t="str">
        <f>IF(AND(Tabla18[[#This Row],[Valor logrado]]&gt;=Tabla18[[#This Row],[Meta]],Tabla18[[#This Row],[Valor logrado]]&gt;0,Tabla18[[#This Row],[Meta]]&gt;0),"Sí","No")</f>
        <v>No</v>
      </c>
    </row>
    <row r="152" spans="1:10" x14ac:dyDescent="0.25">
      <c r="A152" s="1" t="s">
        <v>300</v>
      </c>
      <c r="B152" s="1" t="s">
        <v>321</v>
      </c>
      <c r="C152" s="1" t="s">
        <v>322</v>
      </c>
      <c r="D152">
        <v>130006</v>
      </c>
      <c r="E152" s="2" t="s">
        <v>13</v>
      </c>
      <c r="F152" s="4">
        <v>0.91</v>
      </c>
      <c r="J152" s="3" t="str">
        <f>IF(AND(Tabla18[[#This Row],[Valor logrado]]&gt;=Tabla18[[#This Row],[Meta]],Tabla18[[#This Row],[Valor logrado]]&gt;0,Tabla18[[#This Row],[Meta]]&gt;0),"Sí","No")</f>
        <v>No</v>
      </c>
    </row>
    <row r="153" spans="1:10" x14ac:dyDescent="0.25">
      <c r="A153" s="1" t="s">
        <v>300</v>
      </c>
      <c r="B153" s="1" t="s">
        <v>323</v>
      </c>
      <c r="C153" s="1" t="s">
        <v>324</v>
      </c>
      <c r="D153">
        <v>130002</v>
      </c>
      <c r="E153" s="2" t="s">
        <v>13</v>
      </c>
      <c r="F153" s="4">
        <v>0.87</v>
      </c>
      <c r="J153" s="3" t="str">
        <f>IF(AND(Tabla18[[#This Row],[Valor logrado]]&gt;=Tabla18[[#This Row],[Meta]],Tabla18[[#This Row],[Valor logrado]]&gt;0,Tabla18[[#This Row],[Meta]]&gt;0),"Sí","No")</f>
        <v>No</v>
      </c>
    </row>
    <row r="154" spans="1:10" x14ac:dyDescent="0.25">
      <c r="A154" s="1" t="s">
        <v>300</v>
      </c>
      <c r="B154" s="1" t="s">
        <v>325</v>
      </c>
      <c r="C154" s="1" t="s">
        <v>326</v>
      </c>
      <c r="D154">
        <v>130014</v>
      </c>
      <c r="E154" s="2" t="s">
        <v>13</v>
      </c>
      <c r="F154" s="4">
        <v>0.93</v>
      </c>
      <c r="J154" s="3" t="str">
        <f>IF(AND(Tabla18[[#This Row],[Valor logrado]]&gt;=Tabla18[[#This Row],[Meta]],Tabla18[[#This Row],[Valor logrado]]&gt;0,Tabla18[[#This Row],[Meta]]&gt;0),"Sí","No")</f>
        <v>No</v>
      </c>
    </row>
    <row r="155" spans="1:10" x14ac:dyDescent="0.25">
      <c r="A155" s="1" t="s">
        <v>300</v>
      </c>
      <c r="B155" s="1" t="s">
        <v>327</v>
      </c>
      <c r="C155" s="1" t="s">
        <v>328</v>
      </c>
      <c r="D155">
        <v>130015</v>
      </c>
      <c r="E155" s="2" t="s">
        <v>13</v>
      </c>
      <c r="F155" s="4">
        <v>0.92</v>
      </c>
      <c r="J155" s="3" t="str">
        <f>IF(AND(Tabla18[[#This Row],[Valor logrado]]&gt;=Tabla18[[#This Row],[Meta]],Tabla18[[#This Row],[Valor logrado]]&gt;0,Tabla18[[#This Row],[Meta]]&gt;0),"Sí","No")</f>
        <v>No</v>
      </c>
    </row>
    <row r="156" spans="1:10" x14ac:dyDescent="0.25">
      <c r="A156" s="1" t="s">
        <v>300</v>
      </c>
      <c r="B156" s="1" t="s">
        <v>329</v>
      </c>
      <c r="C156" s="1" t="s">
        <v>330</v>
      </c>
      <c r="D156">
        <v>130016</v>
      </c>
      <c r="E156" s="2" t="s">
        <v>13</v>
      </c>
      <c r="F156" s="4">
        <v>0.92</v>
      </c>
      <c r="J156" s="3" t="str">
        <f>IF(AND(Tabla18[[#This Row],[Valor logrado]]&gt;=Tabla18[[#This Row],[Meta]],Tabla18[[#This Row],[Valor logrado]]&gt;0,Tabla18[[#This Row],[Meta]]&gt;0),"Sí","No")</f>
        <v>No</v>
      </c>
    </row>
    <row r="157" spans="1:10" x14ac:dyDescent="0.25">
      <c r="A157" s="1" t="s">
        <v>300</v>
      </c>
      <c r="B157" s="1" t="s">
        <v>331</v>
      </c>
      <c r="C157" s="1" t="s">
        <v>332</v>
      </c>
      <c r="D157">
        <v>130017</v>
      </c>
      <c r="E157" s="2" t="s">
        <v>13</v>
      </c>
      <c r="F157" s="4">
        <v>0.93</v>
      </c>
      <c r="J157" s="3" t="str">
        <f>IF(AND(Tabla18[[#This Row],[Valor logrado]]&gt;=Tabla18[[#This Row],[Meta]],Tabla18[[#This Row],[Valor logrado]]&gt;0,Tabla18[[#This Row],[Meta]]&gt;0),"Sí","No")</f>
        <v>No</v>
      </c>
    </row>
    <row r="158" spans="1:10" x14ac:dyDescent="0.25">
      <c r="A158" s="1" t="s">
        <v>333</v>
      </c>
      <c r="B158" s="1" t="s">
        <v>334</v>
      </c>
      <c r="C158" s="1" t="s">
        <v>335</v>
      </c>
      <c r="D158">
        <v>140001</v>
      </c>
      <c r="E158" s="2" t="s">
        <v>13</v>
      </c>
      <c r="F158" s="4">
        <v>0.92</v>
      </c>
      <c r="J158" s="3" t="str">
        <f>IF(AND(Tabla18[[#This Row],[Valor logrado]]&gt;=Tabla18[[#This Row],[Meta]],Tabla18[[#This Row],[Valor logrado]]&gt;0,Tabla18[[#This Row],[Meta]]&gt;0),"Sí","No")</f>
        <v>No</v>
      </c>
    </row>
    <row r="159" spans="1:10" x14ac:dyDescent="0.25">
      <c r="A159" s="1" t="s">
        <v>333</v>
      </c>
      <c r="B159" s="1" t="s">
        <v>336</v>
      </c>
      <c r="C159" s="1" t="s">
        <v>337</v>
      </c>
      <c r="D159">
        <v>140003</v>
      </c>
      <c r="E159" s="2" t="s">
        <v>13</v>
      </c>
      <c r="F159" s="4">
        <v>0.95</v>
      </c>
      <c r="J159" s="3" t="str">
        <f>IF(AND(Tabla18[[#This Row],[Valor logrado]]&gt;=Tabla18[[#This Row],[Meta]],Tabla18[[#This Row],[Valor logrado]]&gt;0,Tabla18[[#This Row],[Meta]]&gt;0),"Sí","No")</f>
        <v>No</v>
      </c>
    </row>
    <row r="160" spans="1:10" x14ac:dyDescent="0.25">
      <c r="A160" s="1" t="s">
        <v>333</v>
      </c>
      <c r="B160" s="1" t="s">
        <v>338</v>
      </c>
      <c r="C160" s="1" t="s">
        <v>339</v>
      </c>
      <c r="D160">
        <v>140002</v>
      </c>
      <c r="E160" s="2" t="s">
        <v>13</v>
      </c>
      <c r="F160" s="4">
        <v>0.95</v>
      </c>
      <c r="J160" s="3" t="str">
        <f>IF(AND(Tabla18[[#This Row],[Valor logrado]]&gt;=Tabla18[[#This Row],[Meta]],Tabla18[[#This Row],[Valor logrado]]&gt;0,Tabla18[[#This Row],[Meta]]&gt;0),"Sí","No")</f>
        <v>No</v>
      </c>
    </row>
    <row r="161" spans="1:10" ht="25.5" x14ac:dyDescent="0.25">
      <c r="A161" s="1" t="s">
        <v>333</v>
      </c>
      <c r="B161" s="1" t="s">
        <v>340</v>
      </c>
      <c r="C161" s="1" t="s">
        <v>341</v>
      </c>
      <c r="D161">
        <v>140000</v>
      </c>
      <c r="E161" s="2" t="s">
        <v>91</v>
      </c>
      <c r="F161" s="4">
        <v>0.93</v>
      </c>
      <c r="J161" s="3" t="str">
        <f>IF(AND(Tabla18[[#This Row],[Valor logrado]]&gt;=Tabla18[[#This Row],[Meta]],Tabla18[[#This Row],[Valor logrado]]&gt;0,Tabla18[[#This Row],[Meta]]&gt;0),"Sí","No")</f>
        <v>No</v>
      </c>
    </row>
    <row r="162" spans="1:10" x14ac:dyDescent="0.25">
      <c r="A162" s="1" t="s">
        <v>342</v>
      </c>
      <c r="B162" s="1" t="s">
        <v>343</v>
      </c>
      <c r="C162" s="1" t="s">
        <v>344</v>
      </c>
      <c r="D162">
        <v>160001</v>
      </c>
      <c r="E162" s="2" t="s">
        <v>33</v>
      </c>
      <c r="F162" s="4" t="s">
        <v>17</v>
      </c>
      <c r="J162" s="3" t="str">
        <f>IF(AND(Tabla18[[#This Row],[Valor logrado]]&gt;=Tabla18[[#This Row],[Meta]],Tabla18[[#This Row],[Valor logrado]]&gt;0,Tabla18[[#This Row],[Meta]]&gt;0),"Sí","No")</f>
        <v>No</v>
      </c>
    </row>
    <row r="163" spans="1:10" x14ac:dyDescent="0.25">
      <c r="A163" s="1" t="s">
        <v>342</v>
      </c>
      <c r="B163" s="1" t="s">
        <v>343</v>
      </c>
      <c r="C163" s="1" t="s">
        <v>345</v>
      </c>
      <c r="D163">
        <v>160000</v>
      </c>
      <c r="E163" s="2" t="s">
        <v>16</v>
      </c>
      <c r="F163" s="4">
        <v>0.89</v>
      </c>
      <c r="J163" s="3" t="str">
        <f>IF(AND(Tabla18[[#This Row],[Valor logrado]]&gt;=Tabla18[[#This Row],[Meta]],Tabla18[[#This Row],[Valor logrado]]&gt;0,Tabla18[[#This Row],[Meta]]&gt;0),"Sí","No")</f>
        <v>No</v>
      </c>
    </row>
    <row r="164" spans="1:10" ht="25.5" x14ac:dyDescent="0.25">
      <c r="A164" s="1" t="s">
        <v>342</v>
      </c>
      <c r="B164" s="1" t="s">
        <v>346</v>
      </c>
      <c r="C164" s="1" t="s">
        <v>347</v>
      </c>
      <c r="D164">
        <v>160002</v>
      </c>
      <c r="E164" s="2" t="s">
        <v>13</v>
      </c>
      <c r="F164" s="4">
        <v>0.87</v>
      </c>
      <c r="J164" s="3" t="str">
        <f>IF(AND(Tabla18[[#This Row],[Valor logrado]]&gt;=Tabla18[[#This Row],[Meta]],Tabla18[[#This Row],[Valor logrado]]&gt;0,Tabla18[[#This Row],[Meta]]&gt;0),"Sí","No")</f>
        <v>No</v>
      </c>
    </row>
    <row r="165" spans="1:10" x14ac:dyDescent="0.25">
      <c r="A165" s="1" t="s">
        <v>342</v>
      </c>
      <c r="B165" s="1" t="s">
        <v>348</v>
      </c>
      <c r="C165" s="1" t="s">
        <v>349</v>
      </c>
      <c r="D165">
        <v>160007</v>
      </c>
      <c r="E165" s="2" t="s">
        <v>13</v>
      </c>
      <c r="F165" s="4">
        <v>0.87</v>
      </c>
      <c r="J165" s="3" t="str">
        <f>IF(AND(Tabla18[[#This Row],[Valor logrado]]&gt;=Tabla18[[#This Row],[Meta]],Tabla18[[#This Row],[Valor logrado]]&gt;0,Tabla18[[#This Row],[Meta]]&gt;0),"Sí","No")</f>
        <v>No</v>
      </c>
    </row>
    <row r="166" spans="1:10" ht="25.5" x14ac:dyDescent="0.25">
      <c r="A166" s="1" t="s">
        <v>342</v>
      </c>
      <c r="B166" s="1" t="s">
        <v>350</v>
      </c>
      <c r="C166" s="1" t="s">
        <v>351</v>
      </c>
      <c r="D166">
        <v>160005</v>
      </c>
      <c r="E166" s="2" t="s">
        <v>13</v>
      </c>
      <c r="F166" s="4">
        <v>0.95</v>
      </c>
      <c r="J166" s="3" t="str">
        <f>IF(AND(Tabla18[[#This Row],[Valor logrado]]&gt;=Tabla18[[#This Row],[Meta]],Tabla18[[#This Row],[Valor logrado]]&gt;0,Tabla18[[#This Row],[Meta]]&gt;0),"Sí","No")</f>
        <v>No</v>
      </c>
    </row>
    <row r="167" spans="1:10" x14ac:dyDescent="0.25">
      <c r="A167" s="1" t="s">
        <v>342</v>
      </c>
      <c r="B167" s="1" t="s">
        <v>352</v>
      </c>
      <c r="C167" s="1" t="s">
        <v>353</v>
      </c>
      <c r="D167">
        <v>160006</v>
      </c>
      <c r="E167" s="2" t="s">
        <v>13</v>
      </c>
      <c r="F167" s="4">
        <v>0.87</v>
      </c>
      <c r="J167" s="3" t="str">
        <f>IF(AND(Tabla18[[#This Row],[Valor logrado]]&gt;=Tabla18[[#This Row],[Meta]],Tabla18[[#This Row],[Valor logrado]]&gt;0,Tabla18[[#This Row],[Meta]]&gt;0),"Sí","No")</f>
        <v>No</v>
      </c>
    </row>
    <row r="168" spans="1:10" x14ac:dyDescent="0.25">
      <c r="A168" s="1" t="s">
        <v>342</v>
      </c>
      <c r="B168" s="1" t="s">
        <v>354</v>
      </c>
      <c r="C168" s="1" t="s">
        <v>355</v>
      </c>
      <c r="D168">
        <v>160004</v>
      </c>
      <c r="E168" s="2" t="s">
        <v>13</v>
      </c>
      <c r="F168" s="4">
        <v>0.93</v>
      </c>
      <c r="J168" s="3" t="str">
        <f>IF(AND(Tabla18[[#This Row],[Valor logrado]]&gt;=Tabla18[[#This Row],[Meta]],Tabla18[[#This Row],[Valor logrado]]&gt;0,Tabla18[[#This Row],[Meta]]&gt;0),"Sí","No")</f>
        <v>No</v>
      </c>
    </row>
    <row r="169" spans="1:10" ht="25.5" x14ac:dyDescent="0.25">
      <c r="A169" s="1" t="s">
        <v>342</v>
      </c>
      <c r="B169" s="1" t="s">
        <v>356</v>
      </c>
      <c r="C169" s="1" t="s">
        <v>357</v>
      </c>
      <c r="D169">
        <v>160003</v>
      </c>
      <c r="E169" s="2" t="s">
        <v>13</v>
      </c>
      <c r="F169" s="4">
        <v>0.87</v>
      </c>
      <c r="J169" s="3" t="str">
        <f>IF(AND(Tabla18[[#This Row],[Valor logrado]]&gt;=Tabla18[[#This Row],[Meta]],Tabla18[[#This Row],[Valor logrado]]&gt;0,Tabla18[[#This Row],[Meta]]&gt;0),"Sí","No")</f>
        <v>No</v>
      </c>
    </row>
    <row r="170" spans="1:10" x14ac:dyDescent="0.25">
      <c r="A170" s="1" t="s">
        <v>342</v>
      </c>
      <c r="B170" s="1" t="s">
        <v>358</v>
      </c>
      <c r="C170" s="1" t="s">
        <v>359</v>
      </c>
      <c r="D170">
        <v>160008</v>
      </c>
      <c r="E170" s="2" t="s">
        <v>13</v>
      </c>
      <c r="F170" s="4">
        <v>0.88</v>
      </c>
      <c r="J170" s="3" t="str">
        <f>IF(AND(Tabla18[[#This Row],[Valor logrado]]&gt;=Tabla18[[#This Row],[Meta]],Tabla18[[#This Row],[Valor logrado]]&gt;0,Tabla18[[#This Row],[Meta]]&gt;0),"Sí","No")</f>
        <v>No</v>
      </c>
    </row>
    <row r="171" spans="1:10" x14ac:dyDescent="0.25">
      <c r="A171" s="1" t="s">
        <v>360</v>
      </c>
      <c r="B171" s="1" t="s">
        <v>361</v>
      </c>
      <c r="C171" s="1" t="s">
        <v>362</v>
      </c>
      <c r="D171">
        <v>170003</v>
      </c>
      <c r="E171" s="2" t="s">
        <v>33</v>
      </c>
      <c r="F171" s="4" t="s">
        <v>17</v>
      </c>
      <c r="J171" s="3" t="str">
        <f>IF(AND(Tabla18[[#This Row],[Valor logrado]]&gt;=Tabla18[[#This Row],[Meta]],Tabla18[[#This Row],[Valor logrado]]&gt;0,Tabla18[[#This Row],[Meta]]&gt;0),"Sí","No")</f>
        <v>No</v>
      </c>
    </row>
    <row r="172" spans="1:10" x14ac:dyDescent="0.25">
      <c r="A172" s="1" t="s">
        <v>360</v>
      </c>
      <c r="B172" s="1" t="s">
        <v>361</v>
      </c>
      <c r="C172" s="1" t="s">
        <v>363</v>
      </c>
      <c r="D172">
        <v>170000</v>
      </c>
      <c r="E172" s="2" t="s">
        <v>16</v>
      </c>
      <c r="F172" s="4">
        <v>0.87</v>
      </c>
      <c r="J172" s="3" t="str">
        <f>IF(AND(Tabla18[[#This Row],[Valor logrado]]&gt;=Tabla18[[#This Row],[Meta]],Tabla18[[#This Row],[Valor logrado]]&gt;0,Tabla18[[#This Row],[Meta]]&gt;0),"Sí","No")</f>
        <v>No</v>
      </c>
    </row>
    <row r="173" spans="1:10" x14ac:dyDescent="0.25">
      <c r="A173" s="1" t="s">
        <v>360</v>
      </c>
      <c r="B173" s="1" t="s">
        <v>361</v>
      </c>
      <c r="C173" s="1" t="s">
        <v>364</v>
      </c>
      <c r="D173">
        <v>170002</v>
      </c>
      <c r="E173" s="2" t="s">
        <v>33</v>
      </c>
      <c r="F173" s="4" t="s">
        <v>17</v>
      </c>
      <c r="J173" s="3" t="str">
        <f>IF(AND(Tabla18[[#This Row],[Valor logrado]]&gt;=Tabla18[[#This Row],[Meta]],Tabla18[[#This Row],[Valor logrado]]&gt;0,Tabla18[[#This Row],[Meta]]&gt;0),"Sí","No")</f>
        <v>No</v>
      </c>
    </row>
    <row r="174" spans="1:10" x14ac:dyDescent="0.25">
      <c r="A174" s="1" t="s">
        <v>360</v>
      </c>
      <c r="B174" s="1" t="s">
        <v>361</v>
      </c>
      <c r="C174" s="1" t="s">
        <v>365</v>
      </c>
      <c r="D174">
        <v>170001</v>
      </c>
      <c r="E174" s="2" t="s">
        <v>33</v>
      </c>
      <c r="F174" s="4" t="s">
        <v>17</v>
      </c>
      <c r="J174" s="3" t="str">
        <f>IF(AND(Tabla18[[#This Row],[Valor logrado]]&gt;=Tabla18[[#This Row],[Meta]],Tabla18[[#This Row],[Valor logrado]]&gt;0,Tabla18[[#This Row],[Meta]]&gt;0),"Sí","No")</f>
        <v>No</v>
      </c>
    </row>
    <row r="175" spans="1:10" x14ac:dyDescent="0.25">
      <c r="A175" s="1" t="s">
        <v>366</v>
      </c>
      <c r="B175" s="1" t="s">
        <v>367</v>
      </c>
      <c r="C175" s="1" t="s">
        <v>368</v>
      </c>
      <c r="D175">
        <v>180000</v>
      </c>
      <c r="E175" s="2" t="s">
        <v>91</v>
      </c>
      <c r="F175" s="4">
        <v>0.96</v>
      </c>
      <c r="J175" s="3" t="str">
        <f>IF(AND(Tabla18[[#This Row],[Valor logrado]]&gt;=Tabla18[[#This Row],[Meta]],Tabla18[[#This Row],[Valor logrado]]&gt;0,Tabla18[[#This Row],[Meta]]&gt;0),"Sí","No")</f>
        <v>No</v>
      </c>
    </row>
    <row r="176" spans="1:10" ht="25.5" x14ac:dyDescent="0.25">
      <c r="A176" s="1" t="s">
        <v>366</v>
      </c>
      <c r="B176" s="1" t="s">
        <v>367</v>
      </c>
      <c r="C176" s="1" t="s">
        <v>369</v>
      </c>
      <c r="D176">
        <v>180005</v>
      </c>
      <c r="E176" s="2" t="s">
        <v>33</v>
      </c>
      <c r="F176" s="4" t="s">
        <v>17</v>
      </c>
      <c r="J176" s="3" t="str">
        <f>IF(AND(Tabla18[[#This Row],[Valor logrado]]&gt;=Tabla18[[#This Row],[Meta]],Tabla18[[#This Row],[Valor logrado]]&gt;0,Tabla18[[#This Row],[Meta]]&gt;0),"Sí","No")</f>
        <v>No</v>
      </c>
    </row>
    <row r="177" spans="1:10" x14ac:dyDescent="0.25">
      <c r="A177" s="1" t="s">
        <v>366</v>
      </c>
      <c r="B177" s="1" t="s">
        <v>370</v>
      </c>
      <c r="C177" s="1" t="s">
        <v>371</v>
      </c>
      <c r="D177">
        <v>180003</v>
      </c>
      <c r="E177" s="2" t="s">
        <v>13</v>
      </c>
      <c r="F177" s="4">
        <v>0.98</v>
      </c>
      <c r="J177" s="3" t="str">
        <f>IF(AND(Tabla18[[#This Row],[Valor logrado]]&gt;=Tabla18[[#This Row],[Meta]],Tabla18[[#This Row],[Valor logrado]]&gt;0,Tabla18[[#This Row],[Meta]]&gt;0),"Sí","No")</f>
        <v>No</v>
      </c>
    </row>
    <row r="178" spans="1:10" x14ac:dyDescent="0.25">
      <c r="A178" s="1" t="s">
        <v>366</v>
      </c>
      <c r="B178" s="1" t="s">
        <v>372</v>
      </c>
      <c r="C178" s="1" t="s">
        <v>373</v>
      </c>
      <c r="D178">
        <v>180001</v>
      </c>
      <c r="E178" s="2" t="s">
        <v>13</v>
      </c>
      <c r="F178" s="4">
        <v>0.98</v>
      </c>
      <c r="J178" s="3" t="str">
        <f>IF(AND(Tabla18[[#This Row],[Valor logrado]]&gt;=Tabla18[[#This Row],[Meta]],Tabla18[[#This Row],[Valor logrado]]&gt;0,Tabla18[[#This Row],[Meta]]&gt;0),"Sí","No")</f>
        <v>No</v>
      </c>
    </row>
    <row r="179" spans="1:10" x14ac:dyDescent="0.25">
      <c r="A179" s="1" t="s">
        <v>366</v>
      </c>
      <c r="B179" s="1" t="s">
        <v>374</v>
      </c>
      <c r="C179" s="1" t="s">
        <v>375</v>
      </c>
      <c r="D179">
        <v>180002</v>
      </c>
      <c r="E179" s="2" t="s">
        <v>13</v>
      </c>
      <c r="F179" s="4">
        <v>0.96</v>
      </c>
      <c r="J179" s="3" t="str">
        <f>IF(AND(Tabla18[[#This Row],[Valor logrado]]&gt;=Tabla18[[#This Row],[Meta]],Tabla18[[#This Row],[Valor logrado]]&gt;0,Tabla18[[#This Row],[Meta]]&gt;0),"Sí","No")</f>
        <v>No</v>
      </c>
    </row>
    <row r="180" spans="1:10" x14ac:dyDescent="0.25">
      <c r="A180" s="1" t="s">
        <v>376</v>
      </c>
      <c r="B180" s="1" t="s">
        <v>377</v>
      </c>
      <c r="C180" s="1" t="s">
        <v>378</v>
      </c>
      <c r="D180">
        <v>190000</v>
      </c>
      <c r="E180" s="2" t="s">
        <v>16</v>
      </c>
      <c r="F180" s="4">
        <v>0.93</v>
      </c>
      <c r="J180" s="3" t="str">
        <f>IF(AND(Tabla18[[#This Row],[Valor logrado]]&gt;=Tabla18[[#This Row],[Meta]],Tabla18[[#This Row],[Valor logrado]]&gt;0,Tabla18[[#This Row],[Meta]]&gt;0),"Sí","No")</f>
        <v>No</v>
      </c>
    </row>
    <row r="181" spans="1:10" x14ac:dyDescent="0.25">
      <c r="A181" s="1" t="s">
        <v>376</v>
      </c>
      <c r="B181" s="1" t="s">
        <v>379</v>
      </c>
      <c r="C181" s="1" t="s">
        <v>380</v>
      </c>
      <c r="D181">
        <v>190006</v>
      </c>
      <c r="E181" s="2" t="s">
        <v>33</v>
      </c>
      <c r="F181" s="4" t="s">
        <v>17</v>
      </c>
      <c r="J181" s="3" t="str">
        <f>IF(AND(Tabla18[[#This Row],[Valor logrado]]&gt;=Tabla18[[#This Row],[Meta]],Tabla18[[#This Row],[Valor logrado]]&gt;0,Tabla18[[#This Row],[Meta]]&gt;0),"Sí","No")</f>
        <v>No</v>
      </c>
    </row>
    <row r="182" spans="1:10" x14ac:dyDescent="0.25">
      <c r="A182" s="1" t="s">
        <v>376</v>
      </c>
      <c r="B182" s="1" t="s">
        <v>379</v>
      </c>
      <c r="C182" s="1" t="s">
        <v>381</v>
      </c>
      <c r="D182">
        <v>190003</v>
      </c>
      <c r="E182" s="2" t="s">
        <v>13</v>
      </c>
      <c r="F182" s="4">
        <v>0.92</v>
      </c>
      <c r="J182" s="3" t="str">
        <f>IF(AND(Tabla18[[#This Row],[Valor logrado]]&gt;=Tabla18[[#This Row],[Meta]],Tabla18[[#This Row],[Valor logrado]]&gt;0,Tabla18[[#This Row],[Meta]]&gt;0),"Sí","No")</f>
        <v>No</v>
      </c>
    </row>
    <row r="183" spans="1:10" x14ac:dyDescent="0.25">
      <c r="A183" s="1" t="s">
        <v>376</v>
      </c>
      <c r="B183" s="1" t="s">
        <v>382</v>
      </c>
      <c r="C183" s="1" t="s">
        <v>383</v>
      </c>
      <c r="D183">
        <v>190002</v>
      </c>
      <c r="E183" s="2" t="s">
        <v>13</v>
      </c>
      <c r="F183" s="4">
        <v>0.93</v>
      </c>
      <c r="J183" s="3" t="str">
        <f>IF(AND(Tabla18[[#This Row],[Valor logrado]]&gt;=Tabla18[[#This Row],[Meta]],Tabla18[[#This Row],[Valor logrado]]&gt;0,Tabla18[[#This Row],[Meta]]&gt;0),"Sí","No")</f>
        <v>No</v>
      </c>
    </row>
    <row r="184" spans="1:10" x14ac:dyDescent="0.25">
      <c r="A184" s="1" t="s">
        <v>376</v>
      </c>
      <c r="B184" s="1" t="s">
        <v>384</v>
      </c>
      <c r="C184" s="1" t="s">
        <v>385</v>
      </c>
      <c r="D184">
        <v>190001</v>
      </c>
      <c r="E184" s="2" t="s">
        <v>13</v>
      </c>
      <c r="F184" s="4">
        <v>0.95</v>
      </c>
      <c r="J184" s="3" t="str">
        <f>IF(AND(Tabla18[[#This Row],[Valor logrado]]&gt;=Tabla18[[#This Row],[Meta]],Tabla18[[#This Row],[Valor logrado]]&gt;0,Tabla18[[#This Row],[Meta]]&gt;0),"Sí","No")</f>
        <v>No</v>
      </c>
    </row>
    <row r="185" spans="1:10" x14ac:dyDescent="0.25">
      <c r="A185" s="1" t="s">
        <v>386</v>
      </c>
      <c r="B185" s="1" t="s">
        <v>387</v>
      </c>
      <c r="C185" s="1" t="s">
        <v>388</v>
      </c>
      <c r="D185">
        <v>200004</v>
      </c>
      <c r="E185" s="2" t="s">
        <v>33</v>
      </c>
      <c r="F185" s="4" t="s">
        <v>17</v>
      </c>
      <c r="J185" s="3" t="str">
        <f>IF(AND(Tabla18[[#This Row],[Valor logrado]]&gt;=Tabla18[[#This Row],[Meta]],Tabla18[[#This Row],[Valor logrado]]&gt;0,Tabla18[[#This Row],[Meta]]&gt;0),"Sí","No")</f>
        <v>No</v>
      </c>
    </row>
    <row r="186" spans="1:10" x14ac:dyDescent="0.25">
      <c r="A186" s="1" t="s">
        <v>386</v>
      </c>
      <c r="B186" s="1" t="s">
        <v>387</v>
      </c>
      <c r="C186" s="1" t="s">
        <v>389</v>
      </c>
      <c r="D186">
        <v>200003</v>
      </c>
      <c r="E186" s="2" t="s">
        <v>33</v>
      </c>
      <c r="F186" s="4" t="s">
        <v>17</v>
      </c>
      <c r="J186" s="3" t="str">
        <f>IF(AND(Tabla18[[#This Row],[Valor logrado]]&gt;=Tabla18[[#This Row],[Meta]],Tabla18[[#This Row],[Valor logrado]]&gt;0,Tabla18[[#This Row],[Meta]]&gt;0),"Sí","No")</f>
        <v>No</v>
      </c>
    </row>
    <row r="187" spans="1:10" x14ac:dyDescent="0.25">
      <c r="A187" s="1" t="s">
        <v>386</v>
      </c>
      <c r="B187" s="1" t="s">
        <v>387</v>
      </c>
      <c r="C187" s="1" t="s">
        <v>390</v>
      </c>
      <c r="D187">
        <v>200000</v>
      </c>
      <c r="E187" s="2" t="s">
        <v>16</v>
      </c>
      <c r="F187" s="4">
        <v>0.91</v>
      </c>
      <c r="J187" s="3" t="str">
        <f>IF(AND(Tabla18[[#This Row],[Valor logrado]]&gt;=Tabla18[[#This Row],[Meta]],Tabla18[[#This Row],[Valor logrado]]&gt;0,Tabla18[[#This Row],[Meta]]&gt;0),"Sí","No")</f>
        <v>No</v>
      </c>
    </row>
    <row r="188" spans="1:10" x14ac:dyDescent="0.25">
      <c r="A188" s="1" t="s">
        <v>386</v>
      </c>
      <c r="B188" s="1" t="s">
        <v>387</v>
      </c>
      <c r="C188" s="1" t="s">
        <v>391</v>
      </c>
      <c r="D188">
        <v>200001</v>
      </c>
      <c r="E188" s="2" t="s">
        <v>33</v>
      </c>
      <c r="F188" s="4" t="s">
        <v>17</v>
      </c>
      <c r="J188" s="3" t="str">
        <f>IF(AND(Tabla18[[#This Row],[Valor logrado]]&gt;=Tabla18[[#This Row],[Meta]],Tabla18[[#This Row],[Valor logrado]]&gt;0,Tabla18[[#This Row],[Meta]]&gt;0),"Sí","No")</f>
        <v>No</v>
      </c>
    </row>
    <row r="189" spans="1:10" x14ac:dyDescent="0.25">
      <c r="A189" s="1" t="s">
        <v>386</v>
      </c>
      <c r="B189" s="1" t="s">
        <v>387</v>
      </c>
      <c r="C189" s="1" t="s">
        <v>392</v>
      </c>
      <c r="D189">
        <v>200002</v>
      </c>
      <c r="E189" s="2" t="s">
        <v>33</v>
      </c>
      <c r="F189" s="4" t="s">
        <v>17</v>
      </c>
      <c r="J189" s="3" t="str">
        <f>IF(AND(Tabla18[[#This Row],[Valor logrado]]&gt;=Tabla18[[#This Row],[Meta]],Tabla18[[#This Row],[Valor logrado]]&gt;0,Tabla18[[#This Row],[Meta]]&gt;0),"Sí","No")</f>
        <v>No</v>
      </c>
    </row>
    <row r="190" spans="1:10" x14ac:dyDescent="0.25">
      <c r="A190" s="1" t="s">
        <v>386</v>
      </c>
      <c r="B190" s="1" t="s">
        <v>393</v>
      </c>
      <c r="C190" s="1" t="s">
        <v>394</v>
      </c>
      <c r="D190">
        <v>200010</v>
      </c>
      <c r="E190" s="2" t="s">
        <v>13</v>
      </c>
      <c r="F190" s="4">
        <v>0.87</v>
      </c>
      <c r="J190" s="3" t="str">
        <f>IF(AND(Tabla18[[#This Row],[Valor logrado]]&gt;=Tabla18[[#This Row],[Meta]],Tabla18[[#This Row],[Valor logrado]]&gt;0,Tabla18[[#This Row],[Meta]]&gt;0),"Sí","No")</f>
        <v>No</v>
      </c>
    </row>
    <row r="191" spans="1:10" x14ac:dyDescent="0.25">
      <c r="A191" s="1" t="s">
        <v>386</v>
      </c>
      <c r="B191" s="1" t="s">
        <v>395</v>
      </c>
      <c r="C191" s="1" t="s">
        <v>396</v>
      </c>
      <c r="D191">
        <v>200007</v>
      </c>
      <c r="E191" s="2" t="s">
        <v>13</v>
      </c>
      <c r="F191" s="4">
        <v>0.95</v>
      </c>
      <c r="J191" s="3" t="str">
        <f>IF(AND(Tabla18[[#This Row],[Valor logrado]]&gt;=Tabla18[[#This Row],[Meta]],Tabla18[[#This Row],[Valor logrado]]&gt;0,Tabla18[[#This Row],[Meta]]&gt;0),"Sí","No")</f>
        <v>No</v>
      </c>
    </row>
    <row r="192" spans="1:10" x14ac:dyDescent="0.25">
      <c r="A192" s="1" t="s">
        <v>386</v>
      </c>
      <c r="B192" s="1" t="s">
        <v>397</v>
      </c>
      <c r="C192" s="1" t="s">
        <v>398</v>
      </c>
      <c r="D192">
        <v>200009</v>
      </c>
      <c r="E192" s="2" t="s">
        <v>13</v>
      </c>
      <c r="F192" s="4">
        <v>0.95</v>
      </c>
      <c r="J192" s="3" t="str">
        <f>IF(AND(Tabla18[[#This Row],[Valor logrado]]&gt;=Tabla18[[#This Row],[Meta]],Tabla18[[#This Row],[Valor logrado]]&gt;0,Tabla18[[#This Row],[Meta]]&gt;0),"Sí","No")</f>
        <v>No</v>
      </c>
    </row>
    <row r="193" spans="1:10" x14ac:dyDescent="0.25">
      <c r="A193" s="1" t="s">
        <v>386</v>
      </c>
      <c r="B193" s="1" t="s">
        <v>399</v>
      </c>
      <c r="C193" s="1" t="s">
        <v>400</v>
      </c>
      <c r="D193">
        <v>200011</v>
      </c>
      <c r="E193" s="2" t="s">
        <v>13</v>
      </c>
      <c r="F193" s="4">
        <v>0.92</v>
      </c>
      <c r="J193" s="3" t="str">
        <f>IF(AND(Tabla18[[#This Row],[Valor logrado]]&gt;=Tabla18[[#This Row],[Meta]],Tabla18[[#This Row],[Valor logrado]]&gt;0,Tabla18[[#This Row],[Meta]]&gt;0),"Sí","No")</f>
        <v>No</v>
      </c>
    </row>
    <row r="194" spans="1:10" x14ac:dyDescent="0.25">
      <c r="A194" s="1" t="s">
        <v>386</v>
      </c>
      <c r="B194" s="1" t="s">
        <v>401</v>
      </c>
      <c r="C194" s="1" t="s">
        <v>402</v>
      </c>
      <c r="D194">
        <v>200008</v>
      </c>
      <c r="E194" s="2" t="s">
        <v>13</v>
      </c>
      <c r="F194" s="4">
        <v>0.93</v>
      </c>
      <c r="J194" s="3" t="str">
        <f>IF(AND(Tabla18[[#This Row],[Valor logrado]]&gt;=Tabla18[[#This Row],[Meta]],Tabla18[[#This Row],[Valor logrado]]&gt;0,Tabla18[[#This Row],[Meta]]&gt;0),"Sí","No")</f>
        <v>No</v>
      </c>
    </row>
    <row r="195" spans="1:10" x14ac:dyDescent="0.25">
      <c r="A195" s="1" t="s">
        <v>386</v>
      </c>
      <c r="B195" s="1" t="s">
        <v>403</v>
      </c>
      <c r="C195" s="1" t="s">
        <v>404</v>
      </c>
      <c r="D195">
        <v>200005</v>
      </c>
      <c r="E195" s="2" t="s">
        <v>13</v>
      </c>
      <c r="F195" s="4">
        <v>0.94</v>
      </c>
      <c r="J195" s="3" t="str">
        <f>IF(AND(Tabla18[[#This Row],[Valor logrado]]&gt;=Tabla18[[#This Row],[Meta]],Tabla18[[#This Row],[Valor logrado]]&gt;0,Tabla18[[#This Row],[Meta]]&gt;0),"Sí","No")</f>
        <v>No</v>
      </c>
    </row>
    <row r="196" spans="1:10" ht="25.5" x14ac:dyDescent="0.25">
      <c r="A196" s="1" t="s">
        <v>386</v>
      </c>
      <c r="B196" s="1" t="s">
        <v>405</v>
      </c>
      <c r="C196" s="1" t="s">
        <v>406</v>
      </c>
      <c r="D196">
        <v>200006</v>
      </c>
      <c r="E196" s="2" t="s">
        <v>13</v>
      </c>
      <c r="F196" s="4">
        <v>0.88</v>
      </c>
      <c r="J196" s="3" t="str">
        <f>IF(AND(Tabla18[[#This Row],[Valor logrado]]&gt;=Tabla18[[#This Row],[Meta]],Tabla18[[#This Row],[Valor logrado]]&gt;0,Tabla18[[#This Row],[Meta]]&gt;0),"Sí","No")</f>
        <v>No</v>
      </c>
    </row>
    <row r="197" spans="1:10" x14ac:dyDescent="0.25">
      <c r="A197" s="1" t="s">
        <v>386</v>
      </c>
      <c r="B197" s="1" t="s">
        <v>407</v>
      </c>
      <c r="C197" s="1" t="s">
        <v>408</v>
      </c>
      <c r="D197">
        <v>200012</v>
      </c>
      <c r="E197" s="2" t="s">
        <v>13</v>
      </c>
      <c r="F197" s="4">
        <v>0.87</v>
      </c>
      <c r="J197" s="3" t="str">
        <f>IF(AND(Tabla18[[#This Row],[Valor logrado]]&gt;=Tabla18[[#This Row],[Meta]],Tabla18[[#This Row],[Valor logrado]]&gt;0,Tabla18[[#This Row],[Meta]]&gt;0),"Sí","No")</f>
        <v>No</v>
      </c>
    </row>
    <row r="198" spans="1:10" x14ac:dyDescent="0.25">
      <c r="A198" s="1" t="s">
        <v>409</v>
      </c>
      <c r="B198" s="1" t="s">
        <v>410</v>
      </c>
      <c r="C198" s="1" t="s">
        <v>411</v>
      </c>
      <c r="D198">
        <v>210000</v>
      </c>
      <c r="E198" s="2" t="s">
        <v>16</v>
      </c>
      <c r="F198" s="4">
        <v>0.96</v>
      </c>
      <c r="J198" s="3" t="str">
        <f>IF(AND(Tabla18[[#This Row],[Valor logrado]]&gt;=Tabla18[[#This Row],[Meta]],Tabla18[[#This Row],[Valor logrado]]&gt;0,Tabla18[[#This Row],[Meta]]&gt;0),"Sí","No")</f>
        <v>No</v>
      </c>
    </row>
    <row r="199" spans="1:10" x14ac:dyDescent="0.25">
      <c r="A199" s="1" t="s">
        <v>409</v>
      </c>
      <c r="B199" s="1" t="s">
        <v>412</v>
      </c>
      <c r="C199" s="1" t="s">
        <v>413</v>
      </c>
      <c r="D199">
        <v>210011</v>
      </c>
      <c r="E199" s="2" t="s">
        <v>13</v>
      </c>
      <c r="F199" s="4">
        <v>0.96</v>
      </c>
      <c r="J199" s="3" t="str">
        <f>IF(AND(Tabla18[[#This Row],[Valor logrado]]&gt;=Tabla18[[#This Row],[Meta]],Tabla18[[#This Row],[Valor logrado]]&gt;0,Tabla18[[#This Row],[Meta]]&gt;0),"Sí","No")</f>
        <v>No</v>
      </c>
    </row>
    <row r="200" spans="1:10" x14ac:dyDescent="0.25">
      <c r="A200" s="1" t="s">
        <v>409</v>
      </c>
      <c r="B200" s="1" t="s">
        <v>414</v>
      </c>
      <c r="C200" s="1" t="s">
        <v>415</v>
      </c>
      <c r="D200">
        <v>210010</v>
      </c>
      <c r="E200" s="2" t="s">
        <v>13</v>
      </c>
      <c r="F200" s="4">
        <v>0.95</v>
      </c>
      <c r="J200" s="3" t="str">
        <f>IF(AND(Tabla18[[#This Row],[Valor logrado]]&gt;=Tabla18[[#This Row],[Meta]],Tabla18[[#This Row],[Valor logrado]]&gt;0,Tabla18[[#This Row],[Meta]]&gt;0),"Sí","No")</f>
        <v>No</v>
      </c>
    </row>
    <row r="201" spans="1:10" x14ac:dyDescent="0.25">
      <c r="A201" s="1" t="s">
        <v>409</v>
      </c>
      <c r="B201" s="1" t="s">
        <v>416</v>
      </c>
      <c r="C201" s="1" t="s">
        <v>417</v>
      </c>
      <c r="D201">
        <v>210002</v>
      </c>
      <c r="E201" s="2" t="s">
        <v>13</v>
      </c>
      <c r="F201" s="4">
        <v>0.97</v>
      </c>
      <c r="J201" s="3" t="str">
        <f>IF(AND(Tabla18[[#This Row],[Valor logrado]]&gt;=Tabla18[[#This Row],[Meta]],Tabla18[[#This Row],[Valor logrado]]&gt;0,Tabla18[[#This Row],[Meta]]&gt;0),"Sí","No")</f>
        <v>No</v>
      </c>
    </row>
    <row r="202" spans="1:10" x14ac:dyDescent="0.25">
      <c r="A202" s="1" t="s">
        <v>409</v>
      </c>
      <c r="B202" s="1" t="s">
        <v>418</v>
      </c>
      <c r="C202" s="1" t="s">
        <v>419</v>
      </c>
      <c r="D202">
        <v>210006</v>
      </c>
      <c r="E202" s="2" t="s">
        <v>13</v>
      </c>
      <c r="F202" s="4">
        <v>0.97</v>
      </c>
      <c r="J202" s="3" t="str">
        <f>IF(AND(Tabla18[[#This Row],[Valor logrado]]&gt;=Tabla18[[#This Row],[Meta]],Tabla18[[#This Row],[Valor logrado]]&gt;0,Tabla18[[#This Row],[Meta]]&gt;0),"Sí","No")</f>
        <v>No</v>
      </c>
    </row>
    <row r="203" spans="1:10" x14ac:dyDescent="0.25">
      <c r="A203" s="1" t="s">
        <v>409</v>
      </c>
      <c r="B203" s="1" t="s">
        <v>420</v>
      </c>
      <c r="C203" s="1" t="s">
        <v>421</v>
      </c>
      <c r="D203">
        <v>210007</v>
      </c>
      <c r="E203" s="2" t="s">
        <v>13</v>
      </c>
      <c r="F203" s="4">
        <v>0.95</v>
      </c>
      <c r="J203" s="3" t="str">
        <f>IF(AND(Tabla18[[#This Row],[Valor logrado]]&gt;=Tabla18[[#This Row],[Meta]],Tabla18[[#This Row],[Valor logrado]]&gt;0,Tabla18[[#This Row],[Meta]]&gt;0),"Sí","No")</f>
        <v>No</v>
      </c>
    </row>
    <row r="204" spans="1:10" x14ac:dyDescent="0.25">
      <c r="A204" s="1" t="s">
        <v>409</v>
      </c>
      <c r="B204" s="1" t="s">
        <v>422</v>
      </c>
      <c r="C204" s="1" t="s">
        <v>423</v>
      </c>
      <c r="D204">
        <v>210004</v>
      </c>
      <c r="E204" s="2" t="s">
        <v>13</v>
      </c>
      <c r="F204" s="4">
        <v>0.97</v>
      </c>
      <c r="J204" s="3" t="str">
        <f>IF(AND(Tabla18[[#This Row],[Valor logrado]]&gt;=Tabla18[[#This Row],[Meta]],Tabla18[[#This Row],[Valor logrado]]&gt;0,Tabla18[[#This Row],[Meta]]&gt;0),"Sí","No")</f>
        <v>No</v>
      </c>
    </row>
    <row r="205" spans="1:10" x14ac:dyDescent="0.25">
      <c r="A205" s="1" t="s">
        <v>409</v>
      </c>
      <c r="B205" s="1" t="s">
        <v>424</v>
      </c>
      <c r="C205" s="1" t="s">
        <v>425</v>
      </c>
      <c r="D205">
        <v>210005</v>
      </c>
      <c r="E205" s="2" t="s">
        <v>13</v>
      </c>
      <c r="F205" s="4">
        <v>0.95</v>
      </c>
      <c r="J205" s="3" t="str">
        <f>IF(AND(Tabla18[[#This Row],[Valor logrado]]&gt;=Tabla18[[#This Row],[Meta]],Tabla18[[#This Row],[Valor logrado]]&gt;0,Tabla18[[#This Row],[Meta]]&gt;0),"Sí","No")</f>
        <v>No</v>
      </c>
    </row>
    <row r="206" spans="1:10" x14ac:dyDescent="0.25">
      <c r="A206" s="1" t="s">
        <v>409</v>
      </c>
      <c r="B206" s="1" t="s">
        <v>426</v>
      </c>
      <c r="C206" s="1" t="s">
        <v>427</v>
      </c>
      <c r="D206">
        <v>210013</v>
      </c>
      <c r="E206" s="2" t="s">
        <v>13</v>
      </c>
      <c r="F206" s="4">
        <v>0.95</v>
      </c>
      <c r="J206" s="3" t="str">
        <f>IF(AND(Tabla18[[#This Row],[Valor logrado]]&gt;=Tabla18[[#This Row],[Meta]],Tabla18[[#This Row],[Valor logrado]]&gt;0,Tabla18[[#This Row],[Meta]]&gt;0),"Sí","No")</f>
        <v>No</v>
      </c>
    </row>
    <row r="207" spans="1:10" x14ac:dyDescent="0.25">
      <c r="A207" s="1" t="s">
        <v>409</v>
      </c>
      <c r="B207" s="1" t="s">
        <v>428</v>
      </c>
      <c r="C207" s="1" t="s">
        <v>429</v>
      </c>
      <c r="D207">
        <v>210003</v>
      </c>
      <c r="E207" s="2" t="s">
        <v>13</v>
      </c>
      <c r="F207" s="4">
        <v>0.96</v>
      </c>
      <c r="J207" s="3" t="str">
        <f>IF(AND(Tabla18[[#This Row],[Valor logrado]]&gt;=Tabla18[[#This Row],[Meta]],Tabla18[[#This Row],[Valor logrado]]&gt;0,Tabla18[[#This Row],[Meta]]&gt;0),"Sí","No")</f>
        <v>No</v>
      </c>
    </row>
    <row r="208" spans="1:10" x14ac:dyDescent="0.25">
      <c r="A208" s="1" t="s">
        <v>409</v>
      </c>
      <c r="B208" s="1" t="s">
        <v>430</v>
      </c>
      <c r="C208" s="1" t="s">
        <v>431</v>
      </c>
      <c r="D208">
        <v>210012</v>
      </c>
      <c r="E208" s="2" t="s">
        <v>13</v>
      </c>
      <c r="F208" s="4">
        <v>0.97</v>
      </c>
      <c r="J208" s="3" t="str">
        <f>IF(AND(Tabla18[[#This Row],[Valor logrado]]&gt;=Tabla18[[#This Row],[Meta]],Tabla18[[#This Row],[Valor logrado]]&gt;0,Tabla18[[#This Row],[Meta]]&gt;0),"Sí","No")</f>
        <v>No</v>
      </c>
    </row>
    <row r="209" spans="1:10" x14ac:dyDescent="0.25">
      <c r="A209" s="1" t="s">
        <v>409</v>
      </c>
      <c r="B209" s="1" t="s">
        <v>432</v>
      </c>
      <c r="C209" s="1" t="s">
        <v>433</v>
      </c>
      <c r="D209">
        <v>210001</v>
      </c>
      <c r="E209" s="2" t="s">
        <v>13</v>
      </c>
      <c r="F209" s="4">
        <v>0.97</v>
      </c>
      <c r="J209" s="3" t="str">
        <f>IF(AND(Tabla18[[#This Row],[Valor logrado]]&gt;=Tabla18[[#This Row],[Meta]],Tabla18[[#This Row],[Valor logrado]]&gt;0,Tabla18[[#This Row],[Meta]]&gt;0),"Sí","No")</f>
        <v>No</v>
      </c>
    </row>
    <row r="210" spans="1:10" x14ac:dyDescent="0.25">
      <c r="A210" s="1" t="s">
        <v>409</v>
      </c>
      <c r="B210" s="1" t="s">
        <v>434</v>
      </c>
      <c r="C210" s="1" t="s">
        <v>435</v>
      </c>
      <c r="D210">
        <v>210009</v>
      </c>
      <c r="E210" s="2" t="s">
        <v>13</v>
      </c>
      <c r="F210" s="4">
        <v>0.97</v>
      </c>
      <c r="J210" s="3" t="str">
        <f>IF(AND(Tabla18[[#This Row],[Valor logrado]]&gt;=Tabla18[[#This Row],[Meta]],Tabla18[[#This Row],[Valor logrado]]&gt;0,Tabla18[[#This Row],[Meta]]&gt;0),"Sí","No")</f>
        <v>No</v>
      </c>
    </row>
    <row r="211" spans="1:10" x14ac:dyDescent="0.25">
      <c r="A211" s="1" t="s">
        <v>409</v>
      </c>
      <c r="B211" s="1" t="s">
        <v>436</v>
      </c>
      <c r="C211" s="1" t="s">
        <v>437</v>
      </c>
      <c r="D211">
        <v>210008</v>
      </c>
      <c r="E211" s="2" t="s">
        <v>13</v>
      </c>
      <c r="F211" s="4">
        <v>0.96</v>
      </c>
      <c r="J211" s="3" t="str">
        <f>IF(AND(Tabla18[[#This Row],[Valor logrado]]&gt;=Tabla18[[#This Row],[Meta]],Tabla18[[#This Row],[Valor logrado]]&gt;0,Tabla18[[#This Row],[Meta]]&gt;0),"Sí","No")</f>
        <v>No</v>
      </c>
    </row>
    <row r="212" spans="1:10" x14ac:dyDescent="0.25">
      <c r="A212" s="1" t="s">
        <v>409</v>
      </c>
      <c r="B212" s="1" t="s">
        <v>438</v>
      </c>
      <c r="C212" s="1" t="s">
        <v>439</v>
      </c>
      <c r="D212">
        <v>210014</v>
      </c>
      <c r="E212" s="2" t="s">
        <v>13</v>
      </c>
      <c r="F212" s="4">
        <v>0.97</v>
      </c>
      <c r="J212" s="3" t="str">
        <f>IF(AND(Tabla18[[#This Row],[Valor logrado]]&gt;=Tabla18[[#This Row],[Meta]],Tabla18[[#This Row],[Valor logrado]]&gt;0,Tabla18[[#This Row],[Meta]]&gt;0),"Sí","No")</f>
        <v>No</v>
      </c>
    </row>
    <row r="213" spans="1:10" x14ac:dyDescent="0.25">
      <c r="A213" s="1" t="s">
        <v>440</v>
      </c>
      <c r="B213" s="1" t="s">
        <v>441</v>
      </c>
      <c r="C213" s="1" t="s">
        <v>442</v>
      </c>
      <c r="D213">
        <v>220001</v>
      </c>
      <c r="E213" s="2" t="s">
        <v>33</v>
      </c>
      <c r="F213" s="4" t="s">
        <v>17</v>
      </c>
      <c r="J213" s="3" t="str">
        <f>IF(AND(Tabla18[[#This Row],[Valor logrado]]&gt;=Tabla18[[#This Row],[Meta]],Tabla18[[#This Row],[Valor logrado]]&gt;0,Tabla18[[#This Row],[Meta]]&gt;0),"Sí","No")</f>
        <v>No</v>
      </c>
    </row>
    <row r="214" spans="1:10" x14ac:dyDescent="0.25">
      <c r="A214" s="1" t="s">
        <v>440</v>
      </c>
      <c r="B214" s="1" t="s">
        <v>441</v>
      </c>
      <c r="C214" s="1" t="s">
        <v>443</v>
      </c>
      <c r="D214">
        <v>220000</v>
      </c>
      <c r="E214" s="2" t="s">
        <v>16</v>
      </c>
      <c r="F214" s="4">
        <v>0.92</v>
      </c>
      <c r="J214" s="3" t="str">
        <f>IF(AND(Tabla18[[#This Row],[Valor logrado]]&gt;=Tabla18[[#This Row],[Meta]],Tabla18[[#This Row],[Valor logrado]]&gt;0,Tabla18[[#This Row],[Meta]]&gt;0),"Sí","No")</f>
        <v>No</v>
      </c>
    </row>
    <row r="215" spans="1:10" x14ac:dyDescent="0.25">
      <c r="A215" s="1" t="s">
        <v>440</v>
      </c>
      <c r="B215" s="1" t="s">
        <v>444</v>
      </c>
      <c r="C215" s="1" t="s">
        <v>445</v>
      </c>
      <c r="D215">
        <v>220005</v>
      </c>
      <c r="E215" s="2" t="s">
        <v>13</v>
      </c>
      <c r="F215" s="4">
        <v>0.93</v>
      </c>
      <c r="J215" s="3" t="str">
        <f>IF(AND(Tabla18[[#This Row],[Valor logrado]]&gt;=Tabla18[[#This Row],[Meta]],Tabla18[[#This Row],[Valor logrado]]&gt;0,Tabla18[[#This Row],[Meta]]&gt;0),"Sí","No")</f>
        <v>No</v>
      </c>
    </row>
    <row r="216" spans="1:10" x14ac:dyDescent="0.25">
      <c r="A216" s="1" t="s">
        <v>440</v>
      </c>
      <c r="B216" s="1" t="s">
        <v>444</v>
      </c>
      <c r="C216" s="1" t="s">
        <v>446</v>
      </c>
      <c r="D216">
        <v>220009</v>
      </c>
      <c r="E216" s="2" t="s">
        <v>33</v>
      </c>
      <c r="F216" s="4" t="s">
        <v>17</v>
      </c>
      <c r="J216" s="3" t="str">
        <f>IF(AND(Tabla18[[#This Row],[Valor logrado]]&gt;=Tabla18[[#This Row],[Meta]],Tabla18[[#This Row],[Valor logrado]]&gt;0,Tabla18[[#This Row],[Meta]]&gt;0),"Sí","No")</f>
        <v>No</v>
      </c>
    </row>
    <row r="217" spans="1:10" x14ac:dyDescent="0.25">
      <c r="A217" s="1" t="s">
        <v>440</v>
      </c>
      <c r="B217" s="1" t="s">
        <v>444</v>
      </c>
      <c r="C217" s="1" t="s">
        <v>447</v>
      </c>
      <c r="D217">
        <v>220007</v>
      </c>
      <c r="E217" s="2" t="s">
        <v>33</v>
      </c>
      <c r="F217" s="4" t="s">
        <v>17</v>
      </c>
      <c r="J217" s="3" t="str">
        <f>IF(AND(Tabla18[[#This Row],[Valor logrado]]&gt;=Tabla18[[#This Row],[Meta]],Tabla18[[#This Row],[Valor logrado]]&gt;0,Tabla18[[#This Row],[Meta]]&gt;0),"Sí","No")</f>
        <v>No</v>
      </c>
    </row>
    <row r="218" spans="1:10" x14ac:dyDescent="0.25">
      <c r="A218" s="1" t="s">
        <v>440</v>
      </c>
      <c r="B218" s="1" t="s">
        <v>448</v>
      </c>
      <c r="C218" s="1" t="s">
        <v>449</v>
      </c>
      <c r="D218">
        <v>220003</v>
      </c>
      <c r="E218" s="2" t="s">
        <v>33</v>
      </c>
      <c r="F218" s="4" t="s">
        <v>17</v>
      </c>
      <c r="J218" s="3" t="str">
        <f>IF(AND(Tabla18[[#This Row],[Valor logrado]]&gt;=Tabla18[[#This Row],[Meta]],Tabla18[[#This Row],[Valor logrado]]&gt;0,Tabla18[[#This Row],[Meta]]&gt;0),"Sí","No")</f>
        <v>No</v>
      </c>
    </row>
    <row r="219" spans="1:10" x14ac:dyDescent="0.25">
      <c r="A219" s="1" t="s">
        <v>440</v>
      </c>
      <c r="B219" s="1" t="s">
        <v>448</v>
      </c>
      <c r="C219" s="1" t="s">
        <v>450</v>
      </c>
      <c r="D219">
        <v>220006</v>
      </c>
      <c r="E219" s="2" t="s">
        <v>13</v>
      </c>
      <c r="F219" s="4">
        <v>0.88</v>
      </c>
      <c r="J219" s="3" t="str">
        <f>IF(AND(Tabla18[[#This Row],[Valor logrado]]&gt;=Tabla18[[#This Row],[Meta]],Tabla18[[#This Row],[Valor logrado]]&gt;0,Tabla18[[#This Row],[Meta]]&gt;0),"Sí","No")</f>
        <v>No</v>
      </c>
    </row>
    <row r="220" spans="1:10" x14ac:dyDescent="0.25">
      <c r="A220" s="1" t="s">
        <v>440</v>
      </c>
      <c r="B220" s="1" t="s">
        <v>451</v>
      </c>
      <c r="C220" s="1" t="s">
        <v>452</v>
      </c>
      <c r="D220">
        <v>220010</v>
      </c>
      <c r="E220" s="2" t="s">
        <v>13</v>
      </c>
      <c r="F220" s="4">
        <v>0.91</v>
      </c>
      <c r="J220" s="3" t="str">
        <f>IF(AND(Tabla18[[#This Row],[Valor logrado]]&gt;=Tabla18[[#This Row],[Meta]],Tabla18[[#This Row],[Valor logrado]]&gt;0,Tabla18[[#This Row],[Meta]]&gt;0),"Sí","No")</f>
        <v>No</v>
      </c>
    </row>
    <row r="221" spans="1:10" x14ac:dyDescent="0.25">
      <c r="A221" s="1" t="s">
        <v>440</v>
      </c>
      <c r="B221" s="1" t="s">
        <v>453</v>
      </c>
      <c r="C221" s="1" t="s">
        <v>454</v>
      </c>
      <c r="D221">
        <v>220004</v>
      </c>
      <c r="E221" s="2" t="s">
        <v>13</v>
      </c>
      <c r="F221" s="4">
        <v>0.95</v>
      </c>
      <c r="J221" s="3" t="str">
        <f>IF(AND(Tabla18[[#This Row],[Valor logrado]]&gt;=Tabla18[[#This Row],[Meta]],Tabla18[[#This Row],[Valor logrado]]&gt;0,Tabla18[[#This Row],[Meta]]&gt;0),"Sí","No")</f>
        <v>No</v>
      </c>
    </row>
    <row r="222" spans="1:10" x14ac:dyDescent="0.25">
      <c r="A222" s="1" t="s">
        <v>440</v>
      </c>
      <c r="B222" s="1" t="s">
        <v>455</v>
      </c>
      <c r="C222" s="1" t="s">
        <v>456</v>
      </c>
      <c r="D222">
        <v>220008</v>
      </c>
      <c r="E222" s="2" t="s">
        <v>13</v>
      </c>
      <c r="F222" s="4">
        <v>0.94</v>
      </c>
      <c r="J222" s="3" t="str">
        <f>IF(AND(Tabla18[[#This Row],[Valor logrado]]&gt;=Tabla18[[#This Row],[Meta]],Tabla18[[#This Row],[Valor logrado]]&gt;0,Tabla18[[#This Row],[Meta]]&gt;0),"Sí","No")</f>
        <v>No</v>
      </c>
    </row>
    <row r="223" spans="1:10" x14ac:dyDescent="0.25">
      <c r="A223" s="1" t="s">
        <v>440</v>
      </c>
      <c r="B223" s="1" t="s">
        <v>457</v>
      </c>
      <c r="C223" s="1" t="s">
        <v>458</v>
      </c>
      <c r="D223">
        <v>220002</v>
      </c>
      <c r="E223" s="2" t="s">
        <v>13</v>
      </c>
      <c r="F223" s="4">
        <v>0.95</v>
      </c>
      <c r="J223" s="3" t="str">
        <f>IF(AND(Tabla18[[#This Row],[Valor logrado]]&gt;=Tabla18[[#This Row],[Meta]],Tabla18[[#This Row],[Valor logrado]]&gt;0,Tabla18[[#This Row],[Meta]]&gt;0),"Sí","No")</f>
        <v>No</v>
      </c>
    </row>
    <row r="224" spans="1:10" x14ac:dyDescent="0.25">
      <c r="A224" s="1" t="s">
        <v>459</v>
      </c>
      <c r="B224" s="1" t="s">
        <v>460</v>
      </c>
      <c r="C224" s="1" t="s">
        <v>461</v>
      </c>
      <c r="D224">
        <v>230003</v>
      </c>
      <c r="E224" s="2" t="s">
        <v>33</v>
      </c>
      <c r="F224" s="4" t="s">
        <v>17</v>
      </c>
      <c r="J224" s="3" t="str">
        <f>IF(AND(Tabla18[[#This Row],[Valor logrado]]&gt;=Tabla18[[#This Row],[Meta]],Tabla18[[#This Row],[Valor logrado]]&gt;0,Tabla18[[#This Row],[Meta]]&gt;0),"Sí","No")</f>
        <v>No</v>
      </c>
    </row>
    <row r="225" spans="1:10" x14ac:dyDescent="0.25">
      <c r="A225" s="1" t="s">
        <v>459</v>
      </c>
      <c r="B225" s="1" t="s">
        <v>460</v>
      </c>
      <c r="C225" s="1" t="s">
        <v>462</v>
      </c>
      <c r="D225">
        <v>230002</v>
      </c>
      <c r="E225" s="2" t="s">
        <v>33</v>
      </c>
      <c r="F225" s="4" t="s">
        <v>17</v>
      </c>
      <c r="J225" s="3" t="str">
        <f>IF(AND(Tabla18[[#This Row],[Valor logrado]]&gt;=Tabla18[[#This Row],[Meta]],Tabla18[[#This Row],[Valor logrado]]&gt;0,Tabla18[[#This Row],[Meta]]&gt;0),"Sí","No")</f>
        <v>No</v>
      </c>
    </row>
    <row r="226" spans="1:10" x14ac:dyDescent="0.25">
      <c r="A226" s="1" t="s">
        <v>459</v>
      </c>
      <c r="B226" s="1" t="s">
        <v>460</v>
      </c>
      <c r="C226" s="1" t="s">
        <v>463</v>
      </c>
      <c r="D226">
        <v>230004</v>
      </c>
      <c r="E226" s="2" t="s">
        <v>33</v>
      </c>
      <c r="F226" s="4" t="s">
        <v>17</v>
      </c>
      <c r="J226" s="3" t="str">
        <f>IF(AND(Tabla18[[#This Row],[Valor logrado]]&gt;=Tabla18[[#This Row],[Meta]],Tabla18[[#This Row],[Valor logrado]]&gt;0,Tabla18[[#This Row],[Meta]]&gt;0),"Sí","No")</f>
        <v>No</v>
      </c>
    </row>
    <row r="227" spans="1:10" x14ac:dyDescent="0.25">
      <c r="A227" s="1" t="s">
        <v>459</v>
      </c>
      <c r="B227" s="1" t="s">
        <v>460</v>
      </c>
      <c r="C227" s="1" t="s">
        <v>464</v>
      </c>
      <c r="D227">
        <v>230000</v>
      </c>
      <c r="E227" s="2" t="s">
        <v>16</v>
      </c>
      <c r="F227" s="4">
        <v>0.93</v>
      </c>
      <c r="J227" s="3" t="str">
        <f>IF(AND(Tabla18[[#This Row],[Valor logrado]]&gt;=Tabla18[[#This Row],[Meta]],Tabla18[[#This Row],[Valor logrado]]&gt;0,Tabla18[[#This Row],[Meta]]&gt;0),"Sí","No")</f>
        <v>No</v>
      </c>
    </row>
    <row r="228" spans="1:10" x14ac:dyDescent="0.25">
      <c r="A228" s="1" t="s">
        <v>459</v>
      </c>
      <c r="B228" s="1" t="s">
        <v>465</v>
      </c>
      <c r="C228" s="1" t="s">
        <v>466</v>
      </c>
      <c r="D228">
        <v>230001</v>
      </c>
      <c r="E228" s="2" t="s">
        <v>13</v>
      </c>
      <c r="F228" s="4">
        <v>0.94</v>
      </c>
      <c r="J228" s="3" t="str">
        <f>IF(AND(Tabla18[[#This Row],[Valor logrado]]&gt;=Tabla18[[#This Row],[Meta]],Tabla18[[#This Row],[Valor logrado]]&gt;0,Tabla18[[#This Row],[Meta]]&gt;0),"Sí","No")</f>
        <v>No</v>
      </c>
    </row>
    <row r="229" spans="1:10" x14ac:dyDescent="0.25">
      <c r="A229" s="1" t="s">
        <v>467</v>
      </c>
      <c r="B229" s="1" t="s">
        <v>468</v>
      </c>
      <c r="C229" s="1" t="s">
        <v>469</v>
      </c>
      <c r="D229">
        <v>240000</v>
      </c>
      <c r="E229" s="2" t="s">
        <v>16</v>
      </c>
      <c r="F229" s="4">
        <v>0.91</v>
      </c>
      <c r="J229" s="3" t="str">
        <f>IF(AND(Tabla18[[#This Row],[Valor logrado]]&gt;=Tabla18[[#This Row],[Meta]],Tabla18[[#This Row],[Valor logrado]]&gt;0,Tabla18[[#This Row],[Meta]]&gt;0),"Sí","No")</f>
        <v>No</v>
      </c>
    </row>
    <row r="230" spans="1:10" x14ac:dyDescent="0.25">
      <c r="A230" s="1" t="s">
        <v>467</v>
      </c>
      <c r="B230" s="1" t="s">
        <v>470</v>
      </c>
      <c r="C230" s="1" t="s">
        <v>471</v>
      </c>
      <c r="D230">
        <v>240001</v>
      </c>
      <c r="E230" s="2" t="s">
        <v>13</v>
      </c>
      <c r="F230" s="4">
        <v>0.93</v>
      </c>
      <c r="J230" s="3" t="str">
        <f>IF(AND(Tabla18[[#This Row],[Valor logrado]]&gt;=Tabla18[[#This Row],[Meta]],Tabla18[[#This Row],[Valor logrado]]&gt;0,Tabla18[[#This Row],[Meta]]&gt;0),"Sí","No")</f>
        <v>No</v>
      </c>
    </row>
    <row r="231" spans="1:10" ht="25.5" x14ac:dyDescent="0.25">
      <c r="A231" s="1" t="s">
        <v>467</v>
      </c>
      <c r="B231" s="1" t="s">
        <v>472</v>
      </c>
      <c r="C231" s="1" t="s">
        <v>473</v>
      </c>
      <c r="D231">
        <v>240002</v>
      </c>
      <c r="E231" s="2" t="s">
        <v>13</v>
      </c>
      <c r="F231" s="4">
        <v>0.92</v>
      </c>
      <c r="J231" s="3" t="str">
        <f>IF(AND(Tabla18[[#This Row],[Valor logrado]]&gt;=Tabla18[[#This Row],[Meta]],Tabla18[[#This Row],[Valor logrado]]&gt;0,Tabla18[[#This Row],[Meta]]&gt;0),"Sí","No")</f>
        <v>No</v>
      </c>
    </row>
    <row r="232" spans="1:10" x14ac:dyDescent="0.25">
      <c r="A232" s="1" t="s">
        <v>467</v>
      </c>
      <c r="B232" s="1" t="s">
        <v>474</v>
      </c>
      <c r="C232" s="1" t="s">
        <v>475</v>
      </c>
      <c r="D232">
        <v>240003</v>
      </c>
      <c r="E232" s="2" t="s">
        <v>13</v>
      </c>
      <c r="F232" s="4">
        <v>0.93</v>
      </c>
      <c r="J232" s="3" t="str">
        <f>IF(AND(Tabla18[[#This Row],[Valor logrado]]&gt;=Tabla18[[#This Row],[Meta]],Tabla18[[#This Row],[Valor logrado]]&gt;0,Tabla18[[#This Row],[Meta]]&gt;0),"Sí","No")</f>
        <v>No</v>
      </c>
    </row>
    <row r="233" spans="1:10" x14ac:dyDescent="0.25">
      <c r="A233" s="1" t="s">
        <v>476</v>
      </c>
      <c r="B233" s="1" t="s">
        <v>477</v>
      </c>
      <c r="C233" s="1" t="s">
        <v>478</v>
      </c>
      <c r="D233">
        <v>250000</v>
      </c>
      <c r="E233" s="2" t="s">
        <v>16</v>
      </c>
      <c r="F233" s="4">
        <v>0.95</v>
      </c>
      <c r="J233" s="3" t="str">
        <f>IF(AND(Tabla18[[#This Row],[Valor logrado]]&gt;=Tabla18[[#This Row],[Meta]],Tabla18[[#This Row],[Valor logrado]]&gt;0,Tabla18[[#This Row],[Meta]]&gt;0),"Sí","No")</f>
        <v>No</v>
      </c>
    </row>
    <row r="234" spans="1:10" x14ac:dyDescent="0.25">
      <c r="A234" s="1" t="s">
        <v>476</v>
      </c>
      <c r="B234" s="1" t="s">
        <v>479</v>
      </c>
      <c r="C234" s="1" t="s">
        <v>480</v>
      </c>
      <c r="D234">
        <v>250004</v>
      </c>
      <c r="E234" s="2" t="s">
        <v>13</v>
      </c>
      <c r="F234" s="4">
        <v>0.95</v>
      </c>
      <c r="J234" s="3" t="str">
        <f>IF(AND(Tabla18[[#This Row],[Valor logrado]]&gt;=Tabla18[[#This Row],[Meta]],Tabla18[[#This Row],[Valor logrado]]&gt;0,Tabla18[[#This Row],[Meta]]&gt;0),"Sí","No")</f>
        <v>No</v>
      </c>
    </row>
    <row r="235" spans="1:10" x14ac:dyDescent="0.25">
      <c r="A235" s="1" t="s">
        <v>476</v>
      </c>
      <c r="B235" s="1" t="s">
        <v>481</v>
      </c>
      <c r="C235" s="1" t="s">
        <v>482</v>
      </c>
      <c r="D235">
        <v>250002</v>
      </c>
      <c r="E235" s="2" t="s">
        <v>13</v>
      </c>
      <c r="F235" s="4">
        <v>0.95</v>
      </c>
      <c r="J235" s="3" t="str">
        <f>IF(AND(Tabla18[[#This Row],[Valor logrado]]&gt;=Tabla18[[#This Row],[Meta]],Tabla18[[#This Row],[Valor logrado]]&gt;0,Tabla18[[#This Row],[Meta]]&gt;0),"Sí","No")</f>
        <v>No</v>
      </c>
    </row>
    <row r="236" spans="1:10" x14ac:dyDescent="0.25">
      <c r="A236" s="1" t="s">
        <v>476</v>
      </c>
      <c r="B236" s="1" t="s">
        <v>483</v>
      </c>
      <c r="C236" s="1" t="s">
        <v>484</v>
      </c>
      <c r="D236">
        <v>250001</v>
      </c>
      <c r="E236" s="2" t="s">
        <v>13</v>
      </c>
      <c r="F236" s="4">
        <v>0.95</v>
      </c>
      <c r="J236" s="3" t="str">
        <f>IF(AND(Tabla18[[#This Row],[Valor logrado]]&gt;=Tabla18[[#This Row],[Meta]],Tabla18[[#This Row],[Valor logrado]]&gt;0,Tabla18[[#This Row],[Meta]]&gt;0),"Sí","No")</f>
        <v>No</v>
      </c>
    </row>
    <row r="237" spans="1:10" x14ac:dyDescent="0.25">
      <c r="A237" s="1" t="s">
        <v>476</v>
      </c>
      <c r="B237" s="1" t="s">
        <v>485</v>
      </c>
      <c r="C237" s="1" t="s">
        <v>486</v>
      </c>
      <c r="D237">
        <v>250003</v>
      </c>
      <c r="E237" s="2" t="s">
        <v>13</v>
      </c>
      <c r="F237" s="4">
        <v>0.95</v>
      </c>
      <c r="J237" s="3" t="str">
        <f>IF(AND(Tabla18[[#This Row],[Valor logrado]]&gt;=Tabla18[[#This Row],[Meta]],Tabla18[[#This Row],[Valor logrado]]&gt;0,Tabla18[[#This Row],[Meta]]&gt;0),"Sí","No")</f>
        <v>No</v>
      </c>
    </row>
    <row r="238" spans="1:10" x14ac:dyDescent="0.25">
      <c r="A238" s="1" t="s">
        <v>487</v>
      </c>
      <c r="B238" s="1" t="s">
        <v>488</v>
      </c>
      <c r="C238" s="1" t="s">
        <v>489</v>
      </c>
      <c r="D238">
        <v>150200</v>
      </c>
      <c r="E238" s="2" t="s">
        <v>16</v>
      </c>
      <c r="F238" s="4">
        <v>0.93</v>
      </c>
      <c r="J238" s="3" t="str">
        <f>IF(AND(Tabla18[[#This Row],[Valor logrado]]&gt;=Tabla18[[#This Row],[Meta]],Tabla18[[#This Row],[Valor logrado]]&gt;0,Tabla18[[#This Row],[Meta]]&gt;0),"Sí","No")</f>
        <v>No</v>
      </c>
    </row>
    <row r="239" spans="1:10" x14ac:dyDescent="0.25">
      <c r="A239" s="1" t="s">
        <v>487</v>
      </c>
      <c r="B239" s="1" t="s">
        <v>490</v>
      </c>
      <c r="C239" s="1" t="s">
        <v>491</v>
      </c>
      <c r="D239">
        <v>150201</v>
      </c>
      <c r="E239" s="2" t="s">
        <v>13</v>
      </c>
      <c r="F239" s="4">
        <v>0.92</v>
      </c>
      <c r="J239" s="3" t="str">
        <f>IF(AND(Tabla18[[#This Row],[Valor logrado]]&gt;=Tabla18[[#This Row],[Meta]],Tabla18[[#This Row],[Valor logrado]]&gt;0,Tabla18[[#This Row],[Meta]]&gt;0),"Sí","No")</f>
        <v>No</v>
      </c>
    </row>
    <row r="240" spans="1:10" x14ac:dyDescent="0.25">
      <c r="A240" s="1" t="s">
        <v>487</v>
      </c>
      <c r="B240" s="1" t="s">
        <v>492</v>
      </c>
      <c r="C240" s="1" t="s">
        <v>493</v>
      </c>
      <c r="D240">
        <v>150202</v>
      </c>
      <c r="E240" s="2" t="s">
        <v>13</v>
      </c>
      <c r="F240" s="4">
        <v>0.95</v>
      </c>
      <c r="J240" s="3" t="str">
        <f>IF(AND(Tabla18[[#This Row],[Valor logrado]]&gt;=Tabla18[[#This Row],[Meta]],Tabla18[[#This Row],[Valor logrado]]&gt;0,Tabla18[[#This Row],[Meta]]&gt;0),"Sí","No")</f>
        <v>No</v>
      </c>
    </row>
    <row r="241" spans="1:10" x14ac:dyDescent="0.25">
      <c r="A241" s="1" t="s">
        <v>487</v>
      </c>
      <c r="B241" s="1" t="s">
        <v>494</v>
      </c>
      <c r="C241" s="1" t="s">
        <v>495</v>
      </c>
      <c r="D241">
        <v>150203</v>
      </c>
      <c r="E241" s="2" t="s">
        <v>13</v>
      </c>
      <c r="F241" s="4">
        <v>0.95</v>
      </c>
      <c r="J241" s="3" t="str">
        <f>IF(AND(Tabla18[[#This Row],[Valor logrado]]&gt;=Tabla18[[#This Row],[Meta]],Tabla18[[#This Row],[Valor logrado]]&gt;0,Tabla18[[#This Row],[Meta]]&gt;0),"Sí","No")</f>
        <v>No</v>
      </c>
    </row>
    <row r="242" spans="1:10" x14ac:dyDescent="0.25">
      <c r="A242" s="1" t="s">
        <v>487</v>
      </c>
      <c r="B242" s="1" t="s">
        <v>496</v>
      </c>
      <c r="C242" s="1" t="s">
        <v>497</v>
      </c>
      <c r="D242">
        <v>150204</v>
      </c>
      <c r="E242" s="2" t="s">
        <v>13</v>
      </c>
      <c r="F242" s="4">
        <v>0.93</v>
      </c>
      <c r="J242" s="3" t="str">
        <f>IF(AND(Tabla18[[#This Row],[Valor logrado]]&gt;=Tabla18[[#This Row],[Meta]],Tabla18[[#This Row],[Valor logrado]]&gt;0,Tabla18[[#This Row],[Meta]]&gt;0),"Sí","No")</f>
        <v>No</v>
      </c>
    </row>
    <row r="243" spans="1:10" x14ac:dyDescent="0.25">
      <c r="A243" s="1" t="s">
        <v>487</v>
      </c>
      <c r="B243" s="1" t="s">
        <v>498</v>
      </c>
      <c r="C243" s="1" t="s">
        <v>499</v>
      </c>
      <c r="D243">
        <v>150205</v>
      </c>
      <c r="E243" s="2" t="s">
        <v>13</v>
      </c>
      <c r="F243" s="4">
        <v>0.93</v>
      </c>
      <c r="J243" s="3" t="str">
        <f>IF(AND(Tabla18[[#This Row],[Valor logrado]]&gt;=Tabla18[[#This Row],[Meta]],Tabla18[[#This Row],[Valor logrado]]&gt;0,Tabla18[[#This Row],[Meta]]&gt;0),"Sí","No")</f>
        <v>No</v>
      </c>
    </row>
    <row r="244" spans="1:10" x14ac:dyDescent="0.25">
      <c r="A244" s="1" t="s">
        <v>487</v>
      </c>
      <c r="B244" s="1" t="s">
        <v>500</v>
      </c>
      <c r="C244" s="1" t="s">
        <v>501</v>
      </c>
      <c r="D244">
        <v>150206</v>
      </c>
      <c r="E244" s="2" t="s">
        <v>13</v>
      </c>
      <c r="F244" s="4">
        <v>0.93</v>
      </c>
      <c r="J244" s="3" t="str">
        <f>IF(AND(Tabla18[[#This Row],[Valor logrado]]&gt;=Tabla18[[#This Row],[Meta]],Tabla18[[#This Row],[Valor logrado]]&gt;0,Tabla18[[#This Row],[Meta]]&gt;0),"Sí","No")</f>
        <v>No</v>
      </c>
    </row>
    <row r="245" spans="1:10" x14ac:dyDescent="0.25">
      <c r="A245" s="1" t="s">
        <v>487</v>
      </c>
      <c r="B245" s="1" t="s">
        <v>502</v>
      </c>
      <c r="C245" s="1" t="s">
        <v>503</v>
      </c>
      <c r="D245">
        <v>150207</v>
      </c>
      <c r="E245" s="2" t="s">
        <v>13</v>
      </c>
      <c r="F245" s="4">
        <v>0.87</v>
      </c>
      <c r="J245" s="3" t="str">
        <f>IF(AND(Tabla18[[#This Row],[Valor logrado]]&gt;=Tabla18[[#This Row],[Meta]],Tabla18[[#This Row],[Valor logrado]]&gt;0,Tabla18[[#This Row],[Meta]]&gt;0),"Sí","No")</f>
        <v>No</v>
      </c>
    </row>
    <row r="246" spans="1:10" x14ac:dyDescent="0.25">
      <c r="A246" s="1" t="s">
        <v>487</v>
      </c>
      <c r="B246" s="1" t="s">
        <v>504</v>
      </c>
      <c r="C246" s="1" t="s">
        <v>505</v>
      </c>
      <c r="D246">
        <v>150208</v>
      </c>
      <c r="E246" s="2" t="s">
        <v>13</v>
      </c>
      <c r="F246" s="4">
        <v>0.92</v>
      </c>
      <c r="J246" s="3" t="str">
        <f>IF(AND(Tabla18[[#This Row],[Valor logrado]]&gt;=Tabla18[[#This Row],[Meta]],Tabla18[[#This Row],[Valor logrado]]&gt;0,Tabla18[[#This Row],[Meta]]&gt;0),"Sí","No")</f>
        <v>No</v>
      </c>
    </row>
    <row r="247" spans="1:10" x14ac:dyDescent="0.25">
      <c r="A247" s="1" t="s">
        <v>487</v>
      </c>
      <c r="B247" s="1" t="s">
        <v>506</v>
      </c>
      <c r="C247" s="1" t="s">
        <v>507</v>
      </c>
      <c r="D247">
        <v>150209</v>
      </c>
      <c r="E247" s="2" t="s">
        <v>13</v>
      </c>
      <c r="F247" s="4">
        <v>0.96</v>
      </c>
      <c r="J247" s="3" t="str">
        <f>IF(AND(Tabla18[[#This Row],[Valor logrado]]&gt;=Tabla18[[#This Row],[Meta]],Tabla18[[#This Row],[Valor logrado]]&gt;0,Tabla18[[#This Row],[Meta]]&gt;0),"Sí","No")</f>
        <v>No</v>
      </c>
    </row>
    <row r="248" spans="1:10" x14ac:dyDescent="0.25">
      <c r="A248" s="1" t="s">
        <v>508</v>
      </c>
      <c r="B248" s="1" t="s">
        <v>509</v>
      </c>
      <c r="C248" s="1" t="s">
        <v>510</v>
      </c>
      <c r="D248">
        <v>70101</v>
      </c>
      <c r="E248" s="2" t="s">
        <v>16</v>
      </c>
      <c r="F248" s="4">
        <v>0.98</v>
      </c>
      <c r="J248" s="3" t="str">
        <f>IF(AND(Tabla18[[#This Row],[Valor logrado]]&gt;=Tabla18[[#This Row],[Meta]],Tabla18[[#This Row],[Valor logrado]]&gt;0,Tabla18[[#This Row],[Meta]]&gt;0),"Sí","No")</f>
        <v>No</v>
      </c>
    </row>
    <row r="249" spans="1:10" x14ac:dyDescent="0.25">
      <c r="A249" s="1" t="s">
        <v>508</v>
      </c>
      <c r="B249" s="1" t="s">
        <v>511</v>
      </c>
      <c r="C249" s="1" t="s">
        <v>512</v>
      </c>
      <c r="D249">
        <v>70102</v>
      </c>
      <c r="E249" s="2" t="s">
        <v>13</v>
      </c>
      <c r="F249" s="4">
        <v>0.98</v>
      </c>
      <c r="J249" s="3" t="str">
        <f>IF(AND(Tabla18[[#This Row],[Valor logrado]]&gt;=Tabla18[[#This Row],[Meta]],Tabla18[[#This Row],[Valor logrado]]&gt;0,Tabla18[[#This Row],[Meta]]&gt;0),"Sí","No")</f>
        <v>No</v>
      </c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1A40A-1C25-47E4-9BFA-0AC53FB6FC36}">
  <sheetPr codeName="Hoja8">
    <tabColor theme="3"/>
  </sheetPr>
  <dimension ref="A1:J249"/>
  <sheetViews>
    <sheetView workbookViewId="0"/>
  </sheetViews>
  <sheetFormatPr baseColWidth="10" defaultColWidth="11.42578125" defaultRowHeight="15" x14ac:dyDescent="0.25"/>
  <cols>
    <col min="1" max="1" width="21.7109375" bestFit="1" customWidth="1"/>
    <col min="2" max="2" width="74.85546875" customWidth="1"/>
    <col min="3" max="3" width="36.28515625" customWidth="1"/>
    <col min="4" max="4" width="25.140625" customWidth="1"/>
    <col min="5" max="5" width="17.7109375" bestFit="1" customWidth="1"/>
    <col min="6" max="6" width="14.7109375" style="4" customWidth="1"/>
    <col min="7" max="7" width="13.28515625" style="3" customWidth="1"/>
    <col min="8" max="8" width="15.28515625" style="3" customWidth="1"/>
    <col min="9" max="9" width="15" style="4" customWidth="1"/>
    <col min="10" max="10" width="15.85546875" style="3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4" t="s">
        <v>5</v>
      </c>
      <c r="G1" s="3" t="s">
        <v>6</v>
      </c>
      <c r="H1" s="3" t="s">
        <v>7</v>
      </c>
      <c r="I1" s="4" t="s">
        <v>8</v>
      </c>
      <c r="J1" s="3" t="s">
        <v>9</v>
      </c>
    </row>
    <row r="2" spans="1:10" x14ac:dyDescent="0.25">
      <c r="A2" s="1" t="s">
        <v>10</v>
      </c>
      <c r="B2" s="1" t="s">
        <v>11</v>
      </c>
      <c r="C2" s="1" t="s">
        <v>12</v>
      </c>
      <c r="D2">
        <v>150102</v>
      </c>
      <c r="E2" s="2" t="s">
        <v>13</v>
      </c>
      <c r="F2" s="4">
        <v>0.45</v>
      </c>
      <c r="J2" s="3" t="str">
        <f>IF(AND(Tabla19[[#This Row],[Valor logrado]]&gt;=Tabla19[[#This Row],[Meta]],Tabla19[[#This Row],[Valor logrado]]&gt;0,Tabla19[[#This Row],[Meta]]&gt;0),"Sí","No")</f>
        <v>No</v>
      </c>
    </row>
    <row r="3" spans="1:10" x14ac:dyDescent="0.25">
      <c r="A3" s="1" t="s">
        <v>10</v>
      </c>
      <c r="B3" s="1" t="s">
        <v>14</v>
      </c>
      <c r="C3" s="1" t="s">
        <v>15</v>
      </c>
      <c r="D3">
        <v>150101</v>
      </c>
      <c r="E3" s="2" t="s">
        <v>16</v>
      </c>
      <c r="F3" s="4">
        <v>0.45</v>
      </c>
      <c r="J3" s="3" t="str">
        <f>IF(AND(Tabla19[[#This Row],[Valor logrado]]&gt;=Tabla19[[#This Row],[Meta]],Tabla19[[#This Row],[Valor logrado]]&gt;0,Tabla19[[#This Row],[Meta]]&gt;0),"Sí","No")</f>
        <v>No</v>
      </c>
    </row>
    <row r="4" spans="1:10" x14ac:dyDescent="0.25">
      <c r="A4" s="1" t="s">
        <v>10</v>
      </c>
      <c r="B4" s="1" t="s">
        <v>18</v>
      </c>
      <c r="C4" s="1" t="s">
        <v>19</v>
      </c>
      <c r="D4">
        <v>150103</v>
      </c>
      <c r="E4" s="2" t="s">
        <v>13</v>
      </c>
      <c r="F4" s="4">
        <v>0.45</v>
      </c>
      <c r="J4" s="3" t="str">
        <f>IF(AND(Tabla19[[#This Row],[Valor logrado]]&gt;=Tabla19[[#This Row],[Meta]],Tabla19[[#This Row],[Valor logrado]]&gt;0,Tabla19[[#This Row],[Meta]]&gt;0),"Sí","No")</f>
        <v>No</v>
      </c>
    </row>
    <row r="5" spans="1:10" x14ac:dyDescent="0.25">
      <c r="A5" s="1" t="s">
        <v>10</v>
      </c>
      <c r="B5" s="1" t="s">
        <v>20</v>
      </c>
      <c r="C5" s="1" t="s">
        <v>21</v>
      </c>
      <c r="D5">
        <v>150104</v>
      </c>
      <c r="E5" s="2" t="s">
        <v>13</v>
      </c>
      <c r="F5" s="4">
        <v>0.45</v>
      </c>
      <c r="J5" s="3" t="str">
        <f>IF(AND(Tabla19[[#This Row],[Valor logrado]]&gt;=Tabla19[[#This Row],[Meta]],Tabla19[[#This Row],[Valor logrado]]&gt;0,Tabla19[[#This Row],[Meta]]&gt;0),"Sí","No")</f>
        <v>No</v>
      </c>
    </row>
    <row r="6" spans="1:10" x14ac:dyDescent="0.25">
      <c r="A6" s="1" t="s">
        <v>10</v>
      </c>
      <c r="B6" s="1" t="s">
        <v>22</v>
      </c>
      <c r="C6" s="1" t="s">
        <v>23</v>
      </c>
      <c r="D6">
        <v>150105</v>
      </c>
      <c r="E6" s="2" t="s">
        <v>13</v>
      </c>
      <c r="F6" s="4">
        <v>0.45</v>
      </c>
      <c r="J6" s="3" t="str">
        <f>IF(AND(Tabla19[[#This Row],[Valor logrado]]&gt;=Tabla19[[#This Row],[Meta]],Tabla19[[#This Row],[Valor logrado]]&gt;0,Tabla19[[#This Row],[Meta]]&gt;0),"Sí","No")</f>
        <v>No</v>
      </c>
    </row>
    <row r="7" spans="1:10" x14ac:dyDescent="0.25">
      <c r="A7" s="1" t="s">
        <v>10</v>
      </c>
      <c r="B7" s="1" t="s">
        <v>24</v>
      </c>
      <c r="C7" s="1" t="s">
        <v>25</v>
      </c>
      <c r="D7">
        <v>150106</v>
      </c>
      <c r="E7" s="2" t="s">
        <v>13</v>
      </c>
      <c r="F7" s="4">
        <v>0.45</v>
      </c>
      <c r="J7" s="3" t="str">
        <f>IF(AND(Tabla19[[#This Row],[Valor logrado]]&gt;=Tabla19[[#This Row],[Meta]],Tabla19[[#This Row],[Valor logrado]]&gt;0,Tabla19[[#This Row],[Meta]]&gt;0),"Sí","No")</f>
        <v>No</v>
      </c>
    </row>
    <row r="8" spans="1:10" x14ac:dyDescent="0.25">
      <c r="A8" s="1" t="s">
        <v>10</v>
      </c>
      <c r="B8" s="1" t="s">
        <v>26</v>
      </c>
      <c r="C8" s="1" t="s">
        <v>27</v>
      </c>
      <c r="D8">
        <v>150107</v>
      </c>
      <c r="E8" s="2" t="s">
        <v>13</v>
      </c>
      <c r="F8" s="4">
        <v>0.45</v>
      </c>
      <c r="J8" s="3" t="str">
        <f>IF(AND(Tabla19[[#This Row],[Valor logrado]]&gt;=Tabla19[[#This Row],[Meta]],Tabla19[[#This Row],[Valor logrado]]&gt;0,Tabla19[[#This Row],[Meta]]&gt;0),"Sí","No")</f>
        <v>No</v>
      </c>
    </row>
    <row r="9" spans="1:10" x14ac:dyDescent="0.25">
      <c r="A9" s="1" t="s">
        <v>10</v>
      </c>
      <c r="B9" s="1" t="s">
        <v>28</v>
      </c>
      <c r="C9" s="1" t="s">
        <v>29</v>
      </c>
      <c r="D9">
        <v>150108</v>
      </c>
      <c r="E9" s="2" t="s">
        <v>13</v>
      </c>
      <c r="F9" s="4">
        <v>0.45</v>
      </c>
      <c r="J9" s="3" t="str">
        <f>IF(AND(Tabla19[[#This Row],[Valor logrado]]&gt;=Tabla19[[#This Row],[Meta]],Tabla19[[#This Row],[Valor logrado]]&gt;0,Tabla19[[#This Row],[Meta]]&gt;0),"Sí","No")</f>
        <v>No</v>
      </c>
    </row>
    <row r="10" spans="1:10" x14ac:dyDescent="0.25">
      <c r="A10" s="1" t="s">
        <v>30</v>
      </c>
      <c r="B10" s="1" t="s">
        <v>31</v>
      </c>
      <c r="C10" s="1" t="s">
        <v>32</v>
      </c>
      <c r="D10">
        <v>10003</v>
      </c>
      <c r="E10" s="2" t="s">
        <v>33</v>
      </c>
      <c r="F10" s="4">
        <v>0.45</v>
      </c>
      <c r="J10" s="3" t="str">
        <f>IF(AND(Tabla19[[#This Row],[Valor logrado]]&gt;=Tabla19[[#This Row],[Meta]],Tabla19[[#This Row],[Valor logrado]]&gt;0,Tabla19[[#This Row],[Meta]]&gt;0),"Sí","No")</f>
        <v>No</v>
      </c>
    </row>
    <row r="11" spans="1:10" x14ac:dyDescent="0.25">
      <c r="A11" s="1" t="s">
        <v>30</v>
      </c>
      <c r="B11" s="1" t="s">
        <v>31</v>
      </c>
      <c r="C11" s="1" t="s">
        <v>34</v>
      </c>
      <c r="D11">
        <v>10001</v>
      </c>
      <c r="E11" s="2" t="s">
        <v>33</v>
      </c>
      <c r="F11" s="4">
        <v>0.45</v>
      </c>
      <c r="J11" s="3" t="str">
        <f>IF(AND(Tabla19[[#This Row],[Valor logrado]]&gt;=Tabla19[[#This Row],[Meta]],Tabla19[[#This Row],[Valor logrado]]&gt;0,Tabla19[[#This Row],[Meta]]&gt;0),"Sí","No")</f>
        <v>No</v>
      </c>
    </row>
    <row r="12" spans="1:10" x14ac:dyDescent="0.25">
      <c r="A12" s="1" t="s">
        <v>30</v>
      </c>
      <c r="B12" s="1" t="s">
        <v>31</v>
      </c>
      <c r="C12" s="1" t="s">
        <v>35</v>
      </c>
      <c r="D12">
        <v>10000</v>
      </c>
      <c r="E12" s="2" t="s">
        <v>16</v>
      </c>
      <c r="F12" s="4">
        <v>0.42</v>
      </c>
      <c r="J12" s="3" t="str">
        <f>IF(AND(Tabla19[[#This Row],[Valor logrado]]&gt;=Tabla19[[#This Row],[Meta]],Tabla19[[#This Row],[Valor logrado]]&gt;0,Tabla19[[#This Row],[Meta]]&gt;0),"Sí","No")</f>
        <v>No</v>
      </c>
    </row>
    <row r="13" spans="1:10" x14ac:dyDescent="0.25">
      <c r="A13" s="1" t="s">
        <v>30</v>
      </c>
      <c r="B13" s="1" t="s">
        <v>31</v>
      </c>
      <c r="C13" s="1" t="s">
        <v>36</v>
      </c>
      <c r="D13">
        <v>10005</v>
      </c>
      <c r="E13" s="2" t="s">
        <v>33</v>
      </c>
      <c r="F13" s="4">
        <v>0.4</v>
      </c>
      <c r="J13" s="3" t="str">
        <f>IF(AND(Tabla19[[#This Row],[Valor logrado]]&gt;=Tabla19[[#This Row],[Meta]],Tabla19[[#This Row],[Valor logrado]]&gt;0,Tabla19[[#This Row],[Meta]]&gt;0),"Sí","No")</f>
        <v>No</v>
      </c>
    </row>
    <row r="14" spans="1:10" x14ac:dyDescent="0.25">
      <c r="A14" s="1" t="s">
        <v>30</v>
      </c>
      <c r="B14" s="1" t="s">
        <v>31</v>
      </c>
      <c r="C14" s="1" t="s">
        <v>37</v>
      </c>
      <c r="D14">
        <v>10006</v>
      </c>
      <c r="E14" s="2" t="s">
        <v>33</v>
      </c>
      <c r="F14" s="4">
        <v>0.4</v>
      </c>
      <c r="J14" s="3" t="str">
        <f>IF(AND(Tabla19[[#This Row],[Valor logrado]]&gt;=Tabla19[[#This Row],[Meta]],Tabla19[[#This Row],[Valor logrado]]&gt;0,Tabla19[[#This Row],[Meta]]&gt;0),"Sí","No")</f>
        <v>No</v>
      </c>
    </row>
    <row r="15" spans="1:10" x14ac:dyDescent="0.25">
      <c r="A15" s="1" t="s">
        <v>30</v>
      </c>
      <c r="B15" s="1" t="s">
        <v>38</v>
      </c>
      <c r="C15" s="1" t="s">
        <v>39</v>
      </c>
      <c r="D15">
        <v>10007</v>
      </c>
      <c r="E15" s="2" t="s">
        <v>13</v>
      </c>
      <c r="F15" s="4">
        <v>0.4</v>
      </c>
      <c r="J15" s="3" t="str">
        <f>IF(AND(Tabla19[[#This Row],[Valor logrado]]&gt;=Tabla19[[#This Row],[Meta]],Tabla19[[#This Row],[Valor logrado]]&gt;0,Tabla19[[#This Row],[Meta]]&gt;0),"Sí","No")</f>
        <v>No</v>
      </c>
    </row>
    <row r="16" spans="1:10" x14ac:dyDescent="0.25">
      <c r="A16" s="1" t="s">
        <v>30</v>
      </c>
      <c r="B16" s="1" t="s">
        <v>40</v>
      </c>
      <c r="C16" s="1" t="s">
        <v>41</v>
      </c>
      <c r="D16">
        <v>10004</v>
      </c>
      <c r="E16" s="2" t="s">
        <v>13</v>
      </c>
      <c r="F16" s="4">
        <v>0.35</v>
      </c>
      <c r="J16" s="3" t="str">
        <f>IF(AND(Tabla19[[#This Row],[Valor logrado]]&gt;=Tabla19[[#This Row],[Meta]],Tabla19[[#This Row],[Valor logrado]]&gt;0,Tabla19[[#This Row],[Meta]]&gt;0),"Sí","No")</f>
        <v>No</v>
      </c>
    </row>
    <row r="17" spans="1:10" x14ac:dyDescent="0.25">
      <c r="A17" s="1" t="s">
        <v>30</v>
      </c>
      <c r="B17" s="1" t="s">
        <v>42</v>
      </c>
      <c r="C17" s="1" t="s">
        <v>43</v>
      </c>
      <c r="D17">
        <v>10002</v>
      </c>
      <c r="E17" s="2" t="s">
        <v>13</v>
      </c>
      <c r="F17" s="4">
        <v>0.45</v>
      </c>
      <c r="J17" s="3" t="str">
        <f>IF(AND(Tabla19[[#This Row],[Valor logrado]]&gt;=Tabla19[[#This Row],[Meta]],Tabla19[[#This Row],[Valor logrado]]&gt;0,Tabla19[[#This Row],[Meta]]&gt;0),"Sí","No")</f>
        <v>No</v>
      </c>
    </row>
    <row r="18" spans="1:10" x14ac:dyDescent="0.25">
      <c r="A18" s="1" t="s">
        <v>30</v>
      </c>
      <c r="B18" s="1" t="s">
        <v>42</v>
      </c>
      <c r="C18" s="1" t="s">
        <v>44</v>
      </c>
      <c r="D18">
        <v>10009</v>
      </c>
      <c r="E18" s="2" t="s">
        <v>33</v>
      </c>
      <c r="F18" s="4">
        <v>0.35</v>
      </c>
      <c r="J18" s="3" t="str">
        <f>IF(AND(Tabla19[[#This Row],[Valor logrado]]&gt;=Tabla19[[#This Row],[Meta]],Tabla19[[#This Row],[Valor logrado]]&gt;0,Tabla19[[#This Row],[Meta]]&gt;0),"Sí","No")</f>
        <v>No</v>
      </c>
    </row>
    <row r="19" spans="1:10" x14ac:dyDescent="0.25">
      <c r="A19" s="1" t="s">
        <v>45</v>
      </c>
      <c r="B19" s="1" t="s">
        <v>46</v>
      </c>
      <c r="C19" s="1" t="s">
        <v>47</v>
      </c>
      <c r="D19">
        <v>20000</v>
      </c>
      <c r="E19" s="2" t="s">
        <v>16</v>
      </c>
      <c r="F19" s="4">
        <v>0.43</v>
      </c>
      <c r="J19" s="3" t="str">
        <f>IF(AND(Tabla19[[#This Row],[Valor logrado]]&gt;=Tabla19[[#This Row],[Meta]],Tabla19[[#This Row],[Valor logrado]]&gt;0,Tabla19[[#This Row],[Meta]]&gt;0),"Sí","No")</f>
        <v>No</v>
      </c>
    </row>
    <row r="20" spans="1:10" x14ac:dyDescent="0.25">
      <c r="A20" s="1" t="s">
        <v>45</v>
      </c>
      <c r="B20" s="1" t="s">
        <v>48</v>
      </c>
      <c r="C20" s="1" t="s">
        <v>49</v>
      </c>
      <c r="D20">
        <v>20018</v>
      </c>
      <c r="E20" s="2" t="s">
        <v>13</v>
      </c>
      <c r="F20" s="4">
        <v>0.45</v>
      </c>
      <c r="J20" s="3" t="str">
        <f>IF(AND(Tabla19[[#This Row],[Valor logrado]]&gt;=Tabla19[[#This Row],[Meta]],Tabla19[[#This Row],[Valor logrado]]&gt;0,Tabla19[[#This Row],[Meta]]&gt;0),"Sí","No")</f>
        <v>No</v>
      </c>
    </row>
    <row r="21" spans="1:10" x14ac:dyDescent="0.25">
      <c r="A21" s="1" t="s">
        <v>45</v>
      </c>
      <c r="B21" s="1" t="s">
        <v>50</v>
      </c>
      <c r="C21" s="1" t="s">
        <v>51</v>
      </c>
      <c r="D21">
        <v>20012</v>
      </c>
      <c r="E21" s="2" t="s">
        <v>13</v>
      </c>
      <c r="F21" s="4">
        <v>0.4</v>
      </c>
      <c r="J21" s="3" t="str">
        <f>IF(AND(Tabla19[[#This Row],[Valor logrado]]&gt;=Tabla19[[#This Row],[Meta]],Tabla19[[#This Row],[Valor logrado]]&gt;0,Tabla19[[#This Row],[Meta]]&gt;0),"Sí","No")</f>
        <v>No</v>
      </c>
    </row>
    <row r="22" spans="1:10" x14ac:dyDescent="0.25">
      <c r="A22" s="1" t="s">
        <v>45</v>
      </c>
      <c r="B22" s="1" t="s">
        <v>52</v>
      </c>
      <c r="C22" s="1" t="s">
        <v>53</v>
      </c>
      <c r="D22">
        <v>20011</v>
      </c>
      <c r="E22" s="2" t="s">
        <v>13</v>
      </c>
      <c r="F22" s="4">
        <v>0.4</v>
      </c>
      <c r="J22" s="3" t="str">
        <f>IF(AND(Tabla19[[#This Row],[Valor logrado]]&gt;=Tabla19[[#This Row],[Meta]],Tabla19[[#This Row],[Valor logrado]]&gt;0,Tabla19[[#This Row],[Meta]]&gt;0),"Sí","No")</f>
        <v>No</v>
      </c>
    </row>
    <row r="23" spans="1:10" x14ac:dyDescent="0.25">
      <c r="A23" s="1" t="s">
        <v>45</v>
      </c>
      <c r="B23" s="1" t="s">
        <v>54</v>
      </c>
      <c r="C23" s="1" t="s">
        <v>55</v>
      </c>
      <c r="D23">
        <v>20002</v>
      </c>
      <c r="E23" s="2" t="s">
        <v>13</v>
      </c>
      <c r="F23" s="4">
        <v>0.4</v>
      </c>
      <c r="J23" s="3" t="str">
        <f>IF(AND(Tabla19[[#This Row],[Valor logrado]]&gt;=Tabla19[[#This Row],[Meta]],Tabla19[[#This Row],[Valor logrado]]&gt;0,Tabla19[[#This Row],[Meta]]&gt;0),"Sí","No")</f>
        <v>No</v>
      </c>
    </row>
    <row r="24" spans="1:10" x14ac:dyDescent="0.25">
      <c r="A24" s="1" t="s">
        <v>45</v>
      </c>
      <c r="B24" s="1" t="s">
        <v>56</v>
      </c>
      <c r="C24" s="1" t="s">
        <v>57</v>
      </c>
      <c r="D24">
        <v>20016</v>
      </c>
      <c r="E24" s="2" t="s">
        <v>13</v>
      </c>
      <c r="F24" s="4">
        <v>0.4</v>
      </c>
      <c r="J24" s="3" t="str">
        <f>IF(AND(Tabla19[[#This Row],[Valor logrado]]&gt;=Tabla19[[#This Row],[Meta]],Tabla19[[#This Row],[Valor logrado]]&gt;0,Tabla19[[#This Row],[Meta]]&gt;0),"Sí","No")</f>
        <v>No</v>
      </c>
    </row>
    <row r="25" spans="1:10" x14ac:dyDescent="0.25">
      <c r="A25" s="1" t="s">
        <v>45</v>
      </c>
      <c r="B25" s="1" t="s">
        <v>58</v>
      </c>
      <c r="C25" s="1" t="s">
        <v>59</v>
      </c>
      <c r="D25">
        <v>20019</v>
      </c>
      <c r="E25" s="2" t="s">
        <v>13</v>
      </c>
      <c r="F25" s="4">
        <v>0.4</v>
      </c>
      <c r="J25" s="3" t="str">
        <f>IF(AND(Tabla19[[#This Row],[Valor logrado]]&gt;=Tabla19[[#This Row],[Meta]],Tabla19[[#This Row],[Valor logrado]]&gt;0,Tabla19[[#This Row],[Meta]]&gt;0),"Sí","No")</f>
        <v>No</v>
      </c>
    </row>
    <row r="26" spans="1:10" x14ac:dyDescent="0.25">
      <c r="A26" s="1" t="s">
        <v>45</v>
      </c>
      <c r="B26" s="1" t="s">
        <v>60</v>
      </c>
      <c r="C26" s="1" t="s">
        <v>61</v>
      </c>
      <c r="D26">
        <v>20007</v>
      </c>
      <c r="E26" s="2" t="s">
        <v>13</v>
      </c>
      <c r="F26" s="4">
        <v>0.4</v>
      </c>
      <c r="J26" s="3" t="str">
        <f>IF(AND(Tabla19[[#This Row],[Valor logrado]]&gt;=Tabla19[[#This Row],[Meta]],Tabla19[[#This Row],[Valor logrado]]&gt;0,Tabla19[[#This Row],[Meta]]&gt;0),"Sí","No")</f>
        <v>No</v>
      </c>
    </row>
    <row r="27" spans="1:10" x14ac:dyDescent="0.25">
      <c r="A27" s="1" t="s">
        <v>45</v>
      </c>
      <c r="B27" s="1" t="s">
        <v>62</v>
      </c>
      <c r="C27" s="1" t="s">
        <v>63</v>
      </c>
      <c r="D27">
        <v>20010</v>
      </c>
      <c r="E27" s="2" t="s">
        <v>13</v>
      </c>
      <c r="F27" s="4">
        <v>0.4</v>
      </c>
      <c r="J27" s="3" t="str">
        <f>IF(AND(Tabla19[[#This Row],[Valor logrado]]&gt;=Tabla19[[#This Row],[Meta]],Tabla19[[#This Row],[Valor logrado]]&gt;0,Tabla19[[#This Row],[Meta]]&gt;0),"Sí","No")</f>
        <v>No</v>
      </c>
    </row>
    <row r="28" spans="1:10" x14ac:dyDescent="0.25">
      <c r="A28" s="1" t="s">
        <v>45</v>
      </c>
      <c r="B28" s="1" t="s">
        <v>64</v>
      </c>
      <c r="C28" s="1" t="s">
        <v>65</v>
      </c>
      <c r="D28">
        <v>20015</v>
      </c>
      <c r="E28" s="2" t="s">
        <v>13</v>
      </c>
      <c r="F28" s="4">
        <v>0.4</v>
      </c>
      <c r="J28" s="3" t="str">
        <f>IF(AND(Tabla19[[#This Row],[Valor logrado]]&gt;=Tabla19[[#This Row],[Meta]],Tabla19[[#This Row],[Valor logrado]]&gt;0,Tabla19[[#This Row],[Meta]]&gt;0),"Sí","No")</f>
        <v>No</v>
      </c>
    </row>
    <row r="29" spans="1:10" x14ac:dyDescent="0.25">
      <c r="A29" s="1" t="s">
        <v>45</v>
      </c>
      <c r="B29" s="1" t="s">
        <v>66</v>
      </c>
      <c r="C29" s="1" t="s">
        <v>67</v>
      </c>
      <c r="D29">
        <v>20008</v>
      </c>
      <c r="E29" s="2" t="s">
        <v>13</v>
      </c>
      <c r="F29" s="4">
        <v>0.45</v>
      </c>
      <c r="J29" s="3" t="str">
        <f>IF(AND(Tabla19[[#This Row],[Valor logrado]]&gt;=Tabla19[[#This Row],[Meta]],Tabla19[[#This Row],[Valor logrado]]&gt;0,Tabla19[[#This Row],[Meta]]&gt;0),"Sí","No")</f>
        <v>No</v>
      </c>
    </row>
    <row r="30" spans="1:10" x14ac:dyDescent="0.25">
      <c r="A30" s="1" t="s">
        <v>45</v>
      </c>
      <c r="B30" s="1" t="s">
        <v>68</v>
      </c>
      <c r="C30" s="1" t="s">
        <v>69</v>
      </c>
      <c r="D30">
        <v>20001</v>
      </c>
      <c r="E30" s="2" t="s">
        <v>13</v>
      </c>
      <c r="F30" s="4">
        <v>0.45</v>
      </c>
      <c r="J30" s="3" t="str">
        <f>IF(AND(Tabla19[[#This Row],[Valor logrado]]&gt;=Tabla19[[#This Row],[Meta]],Tabla19[[#This Row],[Valor logrado]]&gt;0,Tabla19[[#This Row],[Meta]]&gt;0),"Sí","No")</f>
        <v>No</v>
      </c>
    </row>
    <row r="31" spans="1:10" x14ac:dyDescent="0.25">
      <c r="A31" s="1" t="s">
        <v>45</v>
      </c>
      <c r="B31" s="1" t="s">
        <v>70</v>
      </c>
      <c r="C31" s="1" t="s">
        <v>71</v>
      </c>
      <c r="D31">
        <v>20003</v>
      </c>
      <c r="E31" s="2" t="s">
        <v>13</v>
      </c>
      <c r="F31" s="4">
        <v>0.4</v>
      </c>
      <c r="J31" s="3" t="str">
        <f>IF(AND(Tabla19[[#This Row],[Valor logrado]]&gt;=Tabla19[[#This Row],[Meta]],Tabla19[[#This Row],[Valor logrado]]&gt;0,Tabla19[[#This Row],[Meta]]&gt;0),"Sí","No")</f>
        <v>No</v>
      </c>
    </row>
    <row r="32" spans="1:10" x14ac:dyDescent="0.25">
      <c r="A32" s="1" t="s">
        <v>45</v>
      </c>
      <c r="B32" s="1" t="s">
        <v>72</v>
      </c>
      <c r="C32" s="1" t="s">
        <v>73</v>
      </c>
      <c r="D32">
        <v>20005</v>
      </c>
      <c r="E32" s="2" t="s">
        <v>13</v>
      </c>
      <c r="F32" s="4">
        <v>0.4</v>
      </c>
      <c r="J32" s="3" t="str">
        <f>IF(AND(Tabla19[[#This Row],[Valor logrado]]&gt;=Tabla19[[#This Row],[Meta]],Tabla19[[#This Row],[Valor logrado]]&gt;0,Tabla19[[#This Row],[Meta]]&gt;0),"Sí","No")</f>
        <v>No</v>
      </c>
    </row>
    <row r="33" spans="1:10" x14ac:dyDescent="0.25">
      <c r="A33" s="1" t="s">
        <v>45</v>
      </c>
      <c r="B33" s="1" t="s">
        <v>74</v>
      </c>
      <c r="C33" s="1" t="s">
        <v>75</v>
      </c>
      <c r="D33">
        <v>20004</v>
      </c>
      <c r="E33" s="2" t="s">
        <v>13</v>
      </c>
      <c r="F33" s="4">
        <v>0.4</v>
      </c>
      <c r="J33" s="3" t="str">
        <f>IF(AND(Tabla19[[#This Row],[Valor logrado]]&gt;=Tabla19[[#This Row],[Meta]],Tabla19[[#This Row],[Valor logrado]]&gt;0,Tabla19[[#This Row],[Meta]]&gt;0),"Sí","No")</f>
        <v>No</v>
      </c>
    </row>
    <row r="34" spans="1:10" x14ac:dyDescent="0.25">
      <c r="A34" s="1" t="s">
        <v>45</v>
      </c>
      <c r="B34" s="1" t="s">
        <v>76</v>
      </c>
      <c r="C34" s="1" t="s">
        <v>77</v>
      </c>
      <c r="D34">
        <v>20006</v>
      </c>
      <c r="E34" s="2" t="s">
        <v>13</v>
      </c>
      <c r="F34" s="4">
        <v>0.45</v>
      </c>
      <c r="J34" s="3" t="str">
        <f>IF(AND(Tabla19[[#This Row],[Valor logrado]]&gt;=Tabla19[[#This Row],[Meta]],Tabla19[[#This Row],[Valor logrado]]&gt;0,Tabla19[[#This Row],[Meta]]&gt;0),"Sí","No")</f>
        <v>No</v>
      </c>
    </row>
    <row r="35" spans="1:10" x14ac:dyDescent="0.25">
      <c r="A35" s="1" t="s">
        <v>45</v>
      </c>
      <c r="B35" s="1" t="s">
        <v>78</v>
      </c>
      <c r="C35" s="1" t="s">
        <v>79</v>
      </c>
      <c r="D35">
        <v>20013</v>
      </c>
      <c r="E35" s="2" t="s">
        <v>13</v>
      </c>
      <c r="F35" s="4">
        <v>0.35</v>
      </c>
      <c r="J35" s="3" t="str">
        <f>IF(AND(Tabla19[[#This Row],[Valor logrado]]&gt;=Tabla19[[#This Row],[Meta]],Tabla19[[#This Row],[Valor logrado]]&gt;0,Tabla19[[#This Row],[Meta]]&gt;0),"Sí","No")</f>
        <v>No</v>
      </c>
    </row>
    <row r="36" spans="1:10" x14ac:dyDescent="0.25">
      <c r="A36" s="1" t="s">
        <v>45</v>
      </c>
      <c r="B36" s="1" t="s">
        <v>80</v>
      </c>
      <c r="C36" s="1" t="s">
        <v>81</v>
      </c>
      <c r="D36">
        <v>20014</v>
      </c>
      <c r="E36" s="2" t="s">
        <v>13</v>
      </c>
      <c r="F36" s="4">
        <v>0.4</v>
      </c>
      <c r="J36" s="3" t="str">
        <f>IF(AND(Tabla19[[#This Row],[Valor logrado]]&gt;=Tabla19[[#This Row],[Meta]],Tabla19[[#This Row],[Valor logrado]]&gt;0,Tabla19[[#This Row],[Meta]]&gt;0),"Sí","No")</f>
        <v>No</v>
      </c>
    </row>
    <row r="37" spans="1:10" x14ac:dyDescent="0.25">
      <c r="A37" s="1" t="s">
        <v>45</v>
      </c>
      <c r="B37" s="1" t="s">
        <v>82</v>
      </c>
      <c r="C37" s="1" t="s">
        <v>83</v>
      </c>
      <c r="D37">
        <v>20017</v>
      </c>
      <c r="E37" s="2" t="s">
        <v>13</v>
      </c>
      <c r="F37" s="4">
        <v>0.45</v>
      </c>
      <c r="J37" s="3" t="str">
        <f>IF(AND(Tabla19[[#This Row],[Valor logrado]]&gt;=Tabla19[[#This Row],[Meta]],Tabla19[[#This Row],[Valor logrado]]&gt;0,Tabla19[[#This Row],[Meta]]&gt;0),"Sí","No")</f>
        <v>No</v>
      </c>
    </row>
    <row r="38" spans="1:10" x14ac:dyDescent="0.25">
      <c r="A38" s="1" t="s">
        <v>45</v>
      </c>
      <c r="B38" s="1" t="s">
        <v>84</v>
      </c>
      <c r="C38" s="1" t="s">
        <v>85</v>
      </c>
      <c r="D38">
        <v>20020</v>
      </c>
      <c r="E38" s="2" t="s">
        <v>13</v>
      </c>
      <c r="F38" s="4">
        <v>0.4</v>
      </c>
      <c r="J38" s="3" t="str">
        <f>IF(AND(Tabla19[[#This Row],[Valor logrado]]&gt;=Tabla19[[#This Row],[Meta]],Tabla19[[#This Row],[Valor logrado]]&gt;0,Tabla19[[#This Row],[Meta]]&gt;0),"Sí","No")</f>
        <v>No</v>
      </c>
    </row>
    <row r="39" spans="1:10" x14ac:dyDescent="0.25">
      <c r="A39" s="1" t="s">
        <v>45</v>
      </c>
      <c r="B39" s="1" t="s">
        <v>86</v>
      </c>
      <c r="C39" s="1" t="s">
        <v>87</v>
      </c>
      <c r="D39">
        <v>20009</v>
      </c>
      <c r="E39" s="2" t="s">
        <v>13</v>
      </c>
      <c r="F39" s="4">
        <v>0.4</v>
      </c>
      <c r="J39" s="3" t="str">
        <f>IF(AND(Tabla19[[#This Row],[Valor logrado]]&gt;=Tabla19[[#This Row],[Meta]],Tabla19[[#This Row],[Valor logrado]]&gt;0,Tabla19[[#This Row],[Meta]]&gt;0),"Sí","No")</f>
        <v>No</v>
      </c>
    </row>
    <row r="40" spans="1:10" x14ac:dyDescent="0.25">
      <c r="A40" s="1" t="s">
        <v>88</v>
      </c>
      <c r="B40" s="1" t="s">
        <v>89</v>
      </c>
      <c r="C40" s="1" t="s">
        <v>90</v>
      </c>
      <c r="D40">
        <v>30000</v>
      </c>
      <c r="E40" s="2" t="s">
        <v>91</v>
      </c>
      <c r="F40" s="4">
        <v>0.43</v>
      </c>
      <c r="J40" s="3" t="str">
        <f>IF(AND(Tabla19[[#This Row],[Valor logrado]]&gt;=Tabla19[[#This Row],[Meta]],Tabla19[[#This Row],[Valor logrado]]&gt;0,Tabla19[[#This Row],[Meta]]&gt;0),"Sí","No")</f>
        <v>No</v>
      </c>
    </row>
    <row r="41" spans="1:10" x14ac:dyDescent="0.25">
      <c r="A41" s="1" t="s">
        <v>88</v>
      </c>
      <c r="B41" s="1" t="s">
        <v>92</v>
      </c>
      <c r="C41" s="1" t="s">
        <v>93</v>
      </c>
      <c r="D41">
        <v>30002</v>
      </c>
      <c r="E41" s="2" t="s">
        <v>13</v>
      </c>
      <c r="F41" s="4">
        <v>0.45</v>
      </c>
      <c r="J41" s="3" t="str">
        <f>IF(AND(Tabla19[[#This Row],[Valor logrado]]&gt;=Tabla19[[#This Row],[Meta]],Tabla19[[#This Row],[Valor logrado]]&gt;0,Tabla19[[#This Row],[Meta]]&gt;0),"Sí","No")</f>
        <v>No</v>
      </c>
    </row>
    <row r="42" spans="1:10" x14ac:dyDescent="0.25">
      <c r="A42" s="1" t="s">
        <v>88</v>
      </c>
      <c r="B42" s="1" t="s">
        <v>94</v>
      </c>
      <c r="C42" s="1" t="s">
        <v>95</v>
      </c>
      <c r="D42">
        <v>30005</v>
      </c>
      <c r="E42" s="2" t="s">
        <v>13</v>
      </c>
      <c r="F42" s="4">
        <v>0.35</v>
      </c>
      <c r="J42" s="3" t="str">
        <f>IF(AND(Tabla19[[#This Row],[Valor logrado]]&gt;=Tabla19[[#This Row],[Meta]],Tabla19[[#This Row],[Valor logrado]]&gt;0,Tabla19[[#This Row],[Meta]]&gt;0),"Sí","No")</f>
        <v>No</v>
      </c>
    </row>
    <row r="43" spans="1:10" x14ac:dyDescent="0.25">
      <c r="A43" s="1" t="s">
        <v>88</v>
      </c>
      <c r="B43" s="1" t="s">
        <v>96</v>
      </c>
      <c r="C43" s="1" t="s">
        <v>97</v>
      </c>
      <c r="D43">
        <v>30006</v>
      </c>
      <c r="E43" s="2" t="s">
        <v>13</v>
      </c>
      <c r="F43" s="4">
        <v>0.4</v>
      </c>
      <c r="J43" s="3" t="str">
        <f>IF(AND(Tabla19[[#This Row],[Valor logrado]]&gt;=Tabla19[[#This Row],[Meta]],Tabla19[[#This Row],[Valor logrado]]&gt;0,Tabla19[[#This Row],[Meta]]&gt;0),"Sí","No")</f>
        <v>No</v>
      </c>
    </row>
    <row r="44" spans="1:10" x14ac:dyDescent="0.25">
      <c r="A44" s="1" t="s">
        <v>88</v>
      </c>
      <c r="B44" s="1" t="s">
        <v>98</v>
      </c>
      <c r="C44" s="1" t="s">
        <v>99</v>
      </c>
      <c r="D44">
        <v>30007</v>
      </c>
      <c r="E44" s="2" t="s">
        <v>13</v>
      </c>
      <c r="F44" s="4">
        <v>0.4</v>
      </c>
      <c r="J44" s="3" t="str">
        <f>IF(AND(Tabla19[[#This Row],[Valor logrado]]&gt;=Tabla19[[#This Row],[Meta]],Tabla19[[#This Row],[Valor logrado]]&gt;0,Tabla19[[#This Row],[Meta]]&gt;0),"Sí","No")</f>
        <v>No</v>
      </c>
    </row>
    <row r="45" spans="1:10" x14ac:dyDescent="0.25">
      <c r="A45" s="1" t="s">
        <v>88</v>
      </c>
      <c r="B45" s="1" t="s">
        <v>100</v>
      </c>
      <c r="C45" s="1" t="s">
        <v>101</v>
      </c>
      <c r="D45">
        <v>30008</v>
      </c>
      <c r="E45" s="2" t="s">
        <v>13</v>
      </c>
      <c r="F45" s="4">
        <v>0.4</v>
      </c>
      <c r="J45" s="3" t="str">
        <f>IF(AND(Tabla19[[#This Row],[Valor logrado]]&gt;=Tabla19[[#This Row],[Meta]],Tabla19[[#This Row],[Valor logrado]]&gt;0,Tabla19[[#This Row],[Meta]]&gt;0),"Sí","No")</f>
        <v>No</v>
      </c>
    </row>
    <row r="46" spans="1:10" x14ac:dyDescent="0.25">
      <c r="A46" s="1" t="s">
        <v>88</v>
      </c>
      <c r="B46" s="1" t="s">
        <v>102</v>
      </c>
      <c r="C46" s="1" t="s">
        <v>103</v>
      </c>
      <c r="D46">
        <v>30004</v>
      </c>
      <c r="E46" s="2" t="s">
        <v>13</v>
      </c>
      <c r="F46" s="4">
        <v>0.4</v>
      </c>
      <c r="J46" s="3" t="str">
        <f>IF(AND(Tabla19[[#This Row],[Valor logrado]]&gt;=Tabla19[[#This Row],[Meta]],Tabla19[[#This Row],[Valor logrado]]&gt;0,Tabla19[[#This Row],[Meta]]&gt;0),"Sí","No")</f>
        <v>No</v>
      </c>
    </row>
    <row r="47" spans="1:10" x14ac:dyDescent="0.25">
      <c r="A47" s="1" t="s">
        <v>88</v>
      </c>
      <c r="B47" s="1" t="s">
        <v>104</v>
      </c>
      <c r="C47" s="1" t="s">
        <v>105</v>
      </c>
      <c r="D47">
        <v>30001</v>
      </c>
      <c r="E47" s="2" t="s">
        <v>13</v>
      </c>
      <c r="F47" s="4">
        <v>0.45</v>
      </c>
      <c r="J47" s="3" t="str">
        <f>IF(AND(Tabla19[[#This Row],[Valor logrado]]&gt;=Tabla19[[#This Row],[Meta]],Tabla19[[#This Row],[Valor logrado]]&gt;0,Tabla19[[#This Row],[Meta]]&gt;0),"Sí","No")</f>
        <v>No</v>
      </c>
    </row>
    <row r="48" spans="1:10" x14ac:dyDescent="0.25">
      <c r="A48" s="1" t="s">
        <v>88</v>
      </c>
      <c r="B48" s="1" t="s">
        <v>106</v>
      </c>
      <c r="C48" s="1" t="s">
        <v>107</v>
      </c>
      <c r="D48">
        <v>30003</v>
      </c>
      <c r="E48" s="2" t="s">
        <v>13</v>
      </c>
      <c r="F48" s="4">
        <v>0.4</v>
      </c>
      <c r="J48" s="3" t="str">
        <f>IF(AND(Tabla19[[#This Row],[Valor logrado]]&gt;=Tabla19[[#This Row],[Meta]],Tabla19[[#This Row],[Valor logrado]]&gt;0,Tabla19[[#This Row],[Meta]]&gt;0),"Sí","No")</f>
        <v>No</v>
      </c>
    </row>
    <row r="49" spans="1:10" x14ac:dyDescent="0.25">
      <c r="A49" s="1" t="s">
        <v>108</v>
      </c>
      <c r="B49" s="1" t="s">
        <v>109</v>
      </c>
      <c r="C49" s="1" t="s">
        <v>110</v>
      </c>
      <c r="D49">
        <v>40000</v>
      </c>
      <c r="E49" s="2" t="s">
        <v>91</v>
      </c>
      <c r="F49" s="4">
        <v>0.45</v>
      </c>
      <c r="J49" s="3" t="str">
        <f>IF(AND(Tabla19[[#This Row],[Valor logrado]]&gt;=Tabla19[[#This Row],[Meta]],Tabla19[[#This Row],[Valor logrado]]&gt;0,Tabla19[[#This Row],[Meta]]&gt;0),"Sí","No")</f>
        <v>No</v>
      </c>
    </row>
    <row r="50" spans="1:10" x14ac:dyDescent="0.25">
      <c r="A50" s="1" t="s">
        <v>108</v>
      </c>
      <c r="B50" s="1" t="s">
        <v>111</v>
      </c>
      <c r="C50" s="1" t="s">
        <v>112</v>
      </c>
      <c r="D50">
        <v>40001</v>
      </c>
      <c r="E50" s="2" t="s">
        <v>13</v>
      </c>
      <c r="F50" s="4">
        <v>0.45</v>
      </c>
      <c r="J50" s="3" t="str">
        <f>IF(AND(Tabla19[[#This Row],[Valor logrado]]&gt;=Tabla19[[#This Row],[Meta]],Tabla19[[#This Row],[Valor logrado]]&gt;0,Tabla19[[#This Row],[Meta]]&gt;0),"Sí","No")</f>
        <v>No</v>
      </c>
    </row>
    <row r="51" spans="1:10" x14ac:dyDescent="0.25">
      <c r="A51" s="1" t="s">
        <v>108</v>
      </c>
      <c r="B51" s="1" t="s">
        <v>113</v>
      </c>
      <c r="C51" s="1" t="s">
        <v>114</v>
      </c>
      <c r="D51">
        <v>40002</v>
      </c>
      <c r="E51" s="2" t="s">
        <v>13</v>
      </c>
      <c r="F51" s="4">
        <v>0.45</v>
      </c>
      <c r="J51" s="3" t="str">
        <f>IF(AND(Tabla19[[#This Row],[Valor logrado]]&gt;=Tabla19[[#This Row],[Meta]],Tabla19[[#This Row],[Valor logrado]]&gt;0,Tabla19[[#This Row],[Meta]]&gt;0),"Sí","No")</f>
        <v>No</v>
      </c>
    </row>
    <row r="52" spans="1:10" x14ac:dyDescent="0.25">
      <c r="A52" s="1" t="s">
        <v>108</v>
      </c>
      <c r="B52" s="1" t="s">
        <v>115</v>
      </c>
      <c r="C52" s="1" t="s">
        <v>116</v>
      </c>
      <c r="D52">
        <v>40003</v>
      </c>
      <c r="E52" s="2" t="s">
        <v>13</v>
      </c>
      <c r="F52" s="4">
        <v>0.45</v>
      </c>
      <c r="J52" s="3" t="str">
        <f>IF(AND(Tabla19[[#This Row],[Valor logrado]]&gt;=Tabla19[[#This Row],[Meta]],Tabla19[[#This Row],[Valor logrado]]&gt;0,Tabla19[[#This Row],[Meta]]&gt;0),"Sí","No")</f>
        <v>No</v>
      </c>
    </row>
    <row r="53" spans="1:10" x14ac:dyDescent="0.25">
      <c r="A53" s="1" t="s">
        <v>108</v>
      </c>
      <c r="B53" s="1" t="s">
        <v>117</v>
      </c>
      <c r="C53" s="1" t="s">
        <v>118</v>
      </c>
      <c r="D53">
        <v>40004</v>
      </c>
      <c r="E53" s="2" t="s">
        <v>13</v>
      </c>
      <c r="F53" s="4">
        <v>0.4</v>
      </c>
      <c r="J53" s="3" t="str">
        <f>IF(AND(Tabla19[[#This Row],[Valor logrado]]&gt;=Tabla19[[#This Row],[Meta]],Tabla19[[#This Row],[Valor logrado]]&gt;0,Tabla19[[#This Row],[Meta]]&gt;0),"Sí","No")</f>
        <v>No</v>
      </c>
    </row>
    <row r="54" spans="1:10" x14ac:dyDescent="0.25">
      <c r="A54" s="1" t="s">
        <v>108</v>
      </c>
      <c r="B54" s="1" t="s">
        <v>119</v>
      </c>
      <c r="C54" s="1" t="s">
        <v>120</v>
      </c>
      <c r="D54">
        <v>40005</v>
      </c>
      <c r="E54" s="2" t="s">
        <v>13</v>
      </c>
      <c r="F54" s="4">
        <v>0.45</v>
      </c>
      <c r="J54" s="3" t="str">
        <f>IF(AND(Tabla19[[#This Row],[Valor logrado]]&gt;=Tabla19[[#This Row],[Meta]],Tabla19[[#This Row],[Valor logrado]]&gt;0,Tabla19[[#This Row],[Meta]]&gt;0),"Sí","No")</f>
        <v>No</v>
      </c>
    </row>
    <row r="55" spans="1:10" x14ac:dyDescent="0.25">
      <c r="A55" s="1" t="s">
        <v>108</v>
      </c>
      <c r="B55" s="1" t="s">
        <v>121</v>
      </c>
      <c r="C55" s="1" t="s">
        <v>122</v>
      </c>
      <c r="D55">
        <v>40007</v>
      </c>
      <c r="E55" s="2" t="s">
        <v>13</v>
      </c>
      <c r="F55" s="4">
        <v>0.4</v>
      </c>
      <c r="J55" s="3" t="str">
        <f>IF(AND(Tabla19[[#This Row],[Valor logrado]]&gt;=Tabla19[[#This Row],[Meta]],Tabla19[[#This Row],[Valor logrado]]&gt;0,Tabla19[[#This Row],[Meta]]&gt;0),"Sí","No")</f>
        <v>No</v>
      </c>
    </row>
    <row r="56" spans="1:10" x14ac:dyDescent="0.25">
      <c r="A56" s="1" t="s">
        <v>108</v>
      </c>
      <c r="B56" s="1" t="s">
        <v>123</v>
      </c>
      <c r="C56" s="1" t="s">
        <v>124</v>
      </c>
      <c r="D56">
        <v>40008</v>
      </c>
      <c r="E56" s="2" t="s">
        <v>13</v>
      </c>
      <c r="F56" s="4">
        <v>0.45</v>
      </c>
      <c r="J56" s="3" t="str">
        <f>IF(AND(Tabla19[[#This Row],[Valor logrado]]&gt;=Tabla19[[#This Row],[Meta]],Tabla19[[#This Row],[Valor logrado]]&gt;0,Tabla19[[#This Row],[Meta]]&gt;0),"Sí","No")</f>
        <v>No</v>
      </c>
    </row>
    <row r="57" spans="1:10" x14ac:dyDescent="0.25">
      <c r="A57" s="1" t="s">
        <v>108</v>
      </c>
      <c r="B57" s="1" t="s">
        <v>125</v>
      </c>
      <c r="C57" s="1" t="s">
        <v>126</v>
      </c>
      <c r="D57">
        <v>40009</v>
      </c>
      <c r="E57" s="2" t="s">
        <v>13</v>
      </c>
      <c r="F57" s="4">
        <v>0.4</v>
      </c>
      <c r="J57" s="3" t="str">
        <f>IF(AND(Tabla19[[#This Row],[Valor logrado]]&gt;=Tabla19[[#This Row],[Meta]],Tabla19[[#This Row],[Valor logrado]]&gt;0,Tabla19[[#This Row],[Meta]]&gt;0),"Sí","No")</f>
        <v>No</v>
      </c>
    </row>
    <row r="58" spans="1:10" x14ac:dyDescent="0.25">
      <c r="A58" s="1" t="s">
        <v>108</v>
      </c>
      <c r="B58" s="1" t="s">
        <v>127</v>
      </c>
      <c r="C58" s="1" t="s">
        <v>128</v>
      </c>
      <c r="D58">
        <v>40006</v>
      </c>
      <c r="E58" s="2" t="s">
        <v>13</v>
      </c>
      <c r="F58" s="4">
        <v>0.4</v>
      </c>
      <c r="J58" s="3" t="str">
        <f>IF(AND(Tabla19[[#This Row],[Valor logrado]]&gt;=Tabla19[[#This Row],[Meta]],Tabla19[[#This Row],[Valor logrado]]&gt;0,Tabla19[[#This Row],[Meta]]&gt;0),"Sí","No")</f>
        <v>No</v>
      </c>
    </row>
    <row r="59" spans="1:10" x14ac:dyDescent="0.25">
      <c r="A59" s="1" t="s">
        <v>108</v>
      </c>
      <c r="B59" s="1" t="s">
        <v>129</v>
      </c>
      <c r="C59" s="1" t="s">
        <v>130</v>
      </c>
      <c r="D59">
        <v>40010</v>
      </c>
      <c r="E59" s="2" t="s">
        <v>13</v>
      </c>
      <c r="F59" s="4">
        <v>0.45</v>
      </c>
      <c r="J59" s="3" t="str">
        <f>IF(AND(Tabla19[[#This Row],[Valor logrado]]&gt;=Tabla19[[#This Row],[Meta]],Tabla19[[#This Row],[Valor logrado]]&gt;0,Tabla19[[#This Row],[Meta]]&gt;0),"Sí","No")</f>
        <v>No</v>
      </c>
    </row>
    <row r="60" spans="1:10" x14ac:dyDescent="0.25">
      <c r="A60" s="1" t="s">
        <v>131</v>
      </c>
      <c r="B60" s="1" t="s">
        <v>132</v>
      </c>
      <c r="C60" s="1" t="s">
        <v>133</v>
      </c>
      <c r="D60">
        <v>50000</v>
      </c>
      <c r="E60" s="2" t="s">
        <v>16</v>
      </c>
      <c r="F60" s="4">
        <v>0.42</v>
      </c>
      <c r="J60" s="3" t="str">
        <f>IF(AND(Tabla19[[#This Row],[Valor logrado]]&gt;=Tabla19[[#This Row],[Meta]],Tabla19[[#This Row],[Valor logrado]]&gt;0,Tabla19[[#This Row],[Meta]]&gt;0),"Sí","No")</f>
        <v>No</v>
      </c>
    </row>
    <row r="61" spans="1:10" x14ac:dyDescent="0.25">
      <c r="A61" s="1" t="s">
        <v>131</v>
      </c>
      <c r="B61" s="1" t="s">
        <v>134</v>
      </c>
      <c r="C61" s="1" t="s">
        <v>135</v>
      </c>
      <c r="D61">
        <v>50002</v>
      </c>
      <c r="E61" s="2" t="s">
        <v>13</v>
      </c>
      <c r="F61" s="4">
        <v>0.4</v>
      </c>
      <c r="J61" s="3" t="str">
        <f>IF(AND(Tabla19[[#This Row],[Valor logrado]]&gt;=Tabla19[[#This Row],[Meta]],Tabla19[[#This Row],[Valor logrado]]&gt;0,Tabla19[[#This Row],[Meta]]&gt;0),"Sí","No")</f>
        <v>No</v>
      </c>
    </row>
    <row r="62" spans="1:10" x14ac:dyDescent="0.25">
      <c r="A62" s="1" t="s">
        <v>131</v>
      </c>
      <c r="B62" s="1" t="s">
        <v>136</v>
      </c>
      <c r="C62" s="1" t="s">
        <v>137</v>
      </c>
      <c r="D62">
        <v>50006</v>
      </c>
      <c r="E62" s="2" t="s">
        <v>13</v>
      </c>
      <c r="F62" s="4">
        <v>0.4</v>
      </c>
      <c r="J62" s="3" t="str">
        <f>IF(AND(Tabla19[[#This Row],[Valor logrado]]&gt;=Tabla19[[#This Row],[Meta]],Tabla19[[#This Row],[Valor logrado]]&gt;0,Tabla19[[#This Row],[Meta]]&gt;0),"Sí","No")</f>
        <v>No</v>
      </c>
    </row>
    <row r="63" spans="1:10" x14ac:dyDescent="0.25">
      <c r="A63" s="1" t="s">
        <v>131</v>
      </c>
      <c r="B63" s="1" t="s">
        <v>138</v>
      </c>
      <c r="C63" s="1" t="s">
        <v>139</v>
      </c>
      <c r="D63">
        <v>50007</v>
      </c>
      <c r="E63" s="2" t="s">
        <v>13</v>
      </c>
      <c r="F63" s="4">
        <v>0.4</v>
      </c>
      <c r="J63" s="3" t="str">
        <f>IF(AND(Tabla19[[#This Row],[Valor logrado]]&gt;=Tabla19[[#This Row],[Meta]],Tabla19[[#This Row],[Valor logrado]]&gt;0,Tabla19[[#This Row],[Meta]]&gt;0),"Sí","No")</f>
        <v>No</v>
      </c>
    </row>
    <row r="64" spans="1:10" x14ac:dyDescent="0.25">
      <c r="A64" s="1" t="s">
        <v>131</v>
      </c>
      <c r="B64" s="1" t="s">
        <v>140</v>
      </c>
      <c r="C64" s="1" t="s">
        <v>141</v>
      </c>
      <c r="D64">
        <v>50008</v>
      </c>
      <c r="E64" s="2" t="s">
        <v>13</v>
      </c>
      <c r="F64" s="4">
        <v>0.4</v>
      </c>
      <c r="J64" s="3" t="str">
        <f>IF(AND(Tabla19[[#This Row],[Valor logrado]]&gt;=Tabla19[[#This Row],[Meta]],Tabla19[[#This Row],[Valor logrado]]&gt;0,Tabla19[[#This Row],[Meta]]&gt;0),"Sí","No")</f>
        <v>No</v>
      </c>
    </row>
    <row r="65" spans="1:10" x14ac:dyDescent="0.25">
      <c r="A65" s="1" t="s">
        <v>131</v>
      </c>
      <c r="B65" s="1" t="s">
        <v>142</v>
      </c>
      <c r="C65" s="1" t="s">
        <v>143</v>
      </c>
      <c r="D65">
        <v>50004</v>
      </c>
      <c r="E65" s="2" t="s">
        <v>13</v>
      </c>
      <c r="F65" s="4">
        <v>0.4</v>
      </c>
      <c r="J65" s="3" t="str">
        <f>IF(AND(Tabla19[[#This Row],[Valor logrado]]&gt;=Tabla19[[#This Row],[Meta]],Tabla19[[#This Row],[Valor logrado]]&gt;0,Tabla19[[#This Row],[Meta]]&gt;0),"Sí","No")</f>
        <v>No</v>
      </c>
    </row>
    <row r="66" spans="1:10" x14ac:dyDescent="0.25">
      <c r="A66" s="1" t="s">
        <v>131</v>
      </c>
      <c r="B66" s="1" t="s">
        <v>144</v>
      </c>
      <c r="C66" s="1" t="s">
        <v>145</v>
      </c>
      <c r="D66">
        <v>50005</v>
      </c>
      <c r="E66" s="2" t="s">
        <v>13</v>
      </c>
      <c r="F66" s="4">
        <v>0.4</v>
      </c>
      <c r="J66" s="3" t="str">
        <f>IF(AND(Tabla19[[#This Row],[Valor logrado]]&gt;=Tabla19[[#This Row],[Meta]],Tabla19[[#This Row],[Valor logrado]]&gt;0,Tabla19[[#This Row],[Meta]]&gt;0),"Sí","No")</f>
        <v>No</v>
      </c>
    </row>
    <row r="67" spans="1:10" x14ac:dyDescent="0.25">
      <c r="A67" s="1" t="s">
        <v>131</v>
      </c>
      <c r="B67" s="1" t="s">
        <v>146</v>
      </c>
      <c r="C67" s="1" t="s">
        <v>147</v>
      </c>
      <c r="D67">
        <v>50001</v>
      </c>
      <c r="E67" s="2" t="s">
        <v>13</v>
      </c>
      <c r="F67" s="4">
        <v>0.45</v>
      </c>
      <c r="J67" s="3" t="str">
        <f>IF(AND(Tabla19[[#This Row],[Valor logrado]]&gt;=Tabla19[[#This Row],[Meta]],Tabla19[[#This Row],[Valor logrado]]&gt;0,Tabla19[[#This Row],[Meta]]&gt;0),"Sí","No")</f>
        <v>No</v>
      </c>
    </row>
    <row r="68" spans="1:10" x14ac:dyDescent="0.25">
      <c r="A68" s="1" t="s">
        <v>131</v>
      </c>
      <c r="B68" s="1" t="s">
        <v>148</v>
      </c>
      <c r="C68" s="1" t="s">
        <v>149</v>
      </c>
      <c r="D68">
        <v>50009</v>
      </c>
      <c r="E68" s="2" t="s">
        <v>13</v>
      </c>
      <c r="F68" s="4">
        <v>0.4</v>
      </c>
      <c r="J68" s="3" t="str">
        <f>IF(AND(Tabla19[[#This Row],[Valor logrado]]&gt;=Tabla19[[#This Row],[Meta]],Tabla19[[#This Row],[Valor logrado]]&gt;0,Tabla19[[#This Row],[Meta]]&gt;0),"Sí","No")</f>
        <v>No</v>
      </c>
    </row>
    <row r="69" spans="1:10" x14ac:dyDescent="0.25">
      <c r="A69" s="1" t="s">
        <v>131</v>
      </c>
      <c r="B69" s="1" t="s">
        <v>150</v>
      </c>
      <c r="C69" s="1" t="s">
        <v>151</v>
      </c>
      <c r="D69">
        <v>50010</v>
      </c>
      <c r="E69" s="2" t="s">
        <v>13</v>
      </c>
      <c r="F69" s="4">
        <v>0.4</v>
      </c>
      <c r="J69" s="3" t="str">
        <f>IF(AND(Tabla19[[#This Row],[Valor logrado]]&gt;=Tabla19[[#This Row],[Meta]],Tabla19[[#This Row],[Valor logrado]]&gt;0,Tabla19[[#This Row],[Meta]]&gt;0),"Sí","No")</f>
        <v>No</v>
      </c>
    </row>
    <row r="70" spans="1:10" x14ac:dyDescent="0.25">
      <c r="A70" s="1" t="s">
        <v>131</v>
      </c>
      <c r="B70" s="1" t="s">
        <v>152</v>
      </c>
      <c r="C70" s="1" t="s">
        <v>153</v>
      </c>
      <c r="D70">
        <v>50011</v>
      </c>
      <c r="E70" s="2" t="s">
        <v>13</v>
      </c>
      <c r="F70" s="4">
        <v>0.4</v>
      </c>
      <c r="J70" s="3" t="str">
        <f>IF(AND(Tabla19[[#This Row],[Valor logrado]]&gt;=Tabla19[[#This Row],[Meta]],Tabla19[[#This Row],[Valor logrado]]&gt;0,Tabla19[[#This Row],[Meta]]&gt;0),"Sí","No")</f>
        <v>No</v>
      </c>
    </row>
    <row r="71" spans="1:10" x14ac:dyDescent="0.25">
      <c r="A71" s="1" t="s">
        <v>131</v>
      </c>
      <c r="B71" s="1" t="s">
        <v>154</v>
      </c>
      <c r="C71" s="1" t="s">
        <v>155</v>
      </c>
      <c r="D71">
        <v>50003</v>
      </c>
      <c r="E71" s="2" t="s">
        <v>13</v>
      </c>
      <c r="F71" s="4">
        <v>0.45</v>
      </c>
      <c r="J71" s="3" t="str">
        <f>IF(AND(Tabla19[[#This Row],[Valor logrado]]&gt;=Tabla19[[#This Row],[Meta]],Tabla19[[#This Row],[Valor logrado]]&gt;0,Tabla19[[#This Row],[Meta]]&gt;0),"Sí","No")</f>
        <v>No</v>
      </c>
    </row>
    <row r="72" spans="1:10" x14ac:dyDescent="0.25">
      <c r="A72" s="1" t="s">
        <v>156</v>
      </c>
      <c r="B72" s="1" t="s">
        <v>157</v>
      </c>
      <c r="C72" s="1" t="s">
        <v>158</v>
      </c>
      <c r="D72">
        <v>60000</v>
      </c>
      <c r="E72" s="2" t="s">
        <v>16</v>
      </c>
      <c r="F72" s="4">
        <v>0.43</v>
      </c>
      <c r="J72" s="3" t="str">
        <f>IF(AND(Tabla19[[#This Row],[Valor logrado]]&gt;=Tabla19[[#This Row],[Meta]],Tabla19[[#This Row],[Valor logrado]]&gt;0,Tabla19[[#This Row],[Meta]]&gt;0),"Sí","No")</f>
        <v>No</v>
      </c>
    </row>
    <row r="73" spans="1:10" x14ac:dyDescent="0.25">
      <c r="A73" s="1" t="s">
        <v>156</v>
      </c>
      <c r="B73" s="1" t="s">
        <v>159</v>
      </c>
      <c r="C73" s="1" t="s">
        <v>160</v>
      </c>
      <c r="D73">
        <v>60004</v>
      </c>
      <c r="E73" s="2" t="s">
        <v>13</v>
      </c>
      <c r="F73" s="4">
        <v>0.45</v>
      </c>
      <c r="J73" s="3" t="str">
        <f>IF(AND(Tabla19[[#This Row],[Valor logrado]]&gt;=Tabla19[[#This Row],[Meta]],Tabla19[[#This Row],[Valor logrado]]&gt;0,Tabla19[[#This Row],[Meta]]&gt;0),"Sí","No")</f>
        <v>No</v>
      </c>
    </row>
    <row r="74" spans="1:10" x14ac:dyDescent="0.25">
      <c r="A74" s="1" t="s">
        <v>156</v>
      </c>
      <c r="B74" s="1" t="s">
        <v>161</v>
      </c>
      <c r="C74" s="1" t="s">
        <v>162</v>
      </c>
      <c r="D74">
        <v>60006</v>
      </c>
      <c r="E74" s="2" t="s">
        <v>13</v>
      </c>
      <c r="F74" s="4">
        <v>0.4</v>
      </c>
      <c r="J74" s="3" t="str">
        <f>IF(AND(Tabla19[[#This Row],[Valor logrado]]&gt;=Tabla19[[#This Row],[Meta]],Tabla19[[#This Row],[Valor logrado]]&gt;0,Tabla19[[#This Row],[Meta]]&gt;0),"Sí","No")</f>
        <v>No</v>
      </c>
    </row>
    <row r="75" spans="1:10" x14ac:dyDescent="0.25">
      <c r="A75" s="1" t="s">
        <v>156</v>
      </c>
      <c r="B75" s="1" t="s">
        <v>163</v>
      </c>
      <c r="C75" s="1" t="s">
        <v>164</v>
      </c>
      <c r="D75">
        <v>60008</v>
      </c>
      <c r="E75" s="2" t="s">
        <v>13</v>
      </c>
      <c r="F75" s="4">
        <v>0.45</v>
      </c>
      <c r="J75" s="3" t="str">
        <f>IF(AND(Tabla19[[#This Row],[Valor logrado]]&gt;=Tabla19[[#This Row],[Meta]],Tabla19[[#This Row],[Valor logrado]]&gt;0,Tabla19[[#This Row],[Meta]]&gt;0),"Sí","No")</f>
        <v>No</v>
      </c>
    </row>
    <row r="76" spans="1:10" x14ac:dyDescent="0.25">
      <c r="A76" s="1" t="s">
        <v>156</v>
      </c>
      <c r="B76" s="1" t="s">
        <v>165</v>
      </c>
      <c r="C76" s="1" t="s">
        <v>166</v>
      </c>
      <c r="D76">
        <v>60009</v>
      </c>
      <c r="E76" s="2" t="s">
        <v>13</v>
      </c>
      <c r="F76" s="4">
        <v>0.4</v>
      </c>
      <c r="J76" s="3" t="str">
        <f>IF(AND(Tabla19[[#This Row],[Valor logrado]]&gt;=Tabla19[[#This Row],[Meta]],Tabla19[[#This Row],[Valor logrado]]&gt;0,Tabla19[[#This Row],[Meta]]&gt;0),"Sí","No")</f>
        <v>No</v>
      </c>
    </row>
    <row r="77" spans="1:10" x14ac:dyDescent="0.25">
      <c r="A77" s="1" t="s">
        <v>156</v>
      </c>
      <c r="B77" s="1" t="s">
        <v>167</v>
      </c>
      <c r="C77" s="1" t="s">
        <v>168</v>
      </c>
      <c r="D77">
        <v>60013</v>
      </c>
      <c r="E77" s="2" t="s">
        <v>13</v>
      </c>
      <c r="F77" s="4">
        <v>0.4</v>
      </c>
      <c r="J77" s="3" t="str">
        <f>IF(AND(Tabla19[[#This Row],[Valor logrado]]&gt;=Tabla19[[#This Row],[Meta]],Tabla19[[#This Row],[Valor logrado]]&gt;0,Tabla19[[#This Row],[Meta]]&gt;0),"Sí","No")</f>
        <v>No</v>
      </c>
    </row>
    <row r="78" spans="1:10" x14ac:dyDescent="0.25">
      <c r="A78" s="1" t="s">
        <v>156</v>
      </c>
      <c r="B78" s="1" t="s">
        <v>169</v>
      </c>
      <c r="C78" s="1" t="s">
        <v>170</v>
      </c>
      <c r="D78">
        <v>60002</v>
      </c>
      <c r="E78" s="2" t="s">
        <v>13</v>
      </c>
      <c r="F78" s="4">
        <v>0.4</v>
      </c>
      <c r="J78" s="3" t="str">
        <f>IF(AND(Tabla19[[#This Row],[Valor logrado]]&gt;=Tabla19[[#This Row],[Meta]],Tabla19[[#This Row],[Valor logrado]]&gt;0,Tabla19[[#This Row],[Meta]]&gt;0),"Sí","No")</f>
        <v>No</v>
      </c>
    </row>
    <row r="79" spans="1:10" x14ac:dyDescent="0.25">
      <c r="A79" s="1" t="s">
        <v>156</v>
      </c>
      <c r="B79" s="1" t="s">
        <v>171</v>
      </c>
      <c r="C79" s="1" t="s">
        <v>172</v>
      </c>
      <c r="D79">
        <v>60007</v>
      </c>
      <c r="E79" s="2" t="s">
        <v>13</v>
      </c>
      <c r="F79" s="4">
        <v>0.45</v>
      </c>
      <c r="J79" s="3" t="str">
        <f>IF(AND(Tabla19[[#This Row],[Valor logrado]]&gt;=Tabla19[[#This Row],[Meta]],Tabla19[[#This Row],[Valor logrado]]&gt;0,Tabla19[[#This Row],[Meta]]&gt;0),"Sí","No")</f>
        <v>No</v>
      </c>
    </row>
    <row r="80" spans="1:10" x14ac:dyDescent="0.25">
      <c r="A80" s="1" t="s">
        <v>156</v>
      </c>
      <c r="B80" s="1" t="s">
        <v>173</v>
      </c>
      <c r="C80" s="1" t="s">
        <v>174</v>
      </c>
      <c r="D80">
        <v>60003</v>
      </c>
      <c r="E80" s="2" t="s">
        <v>13</v>
      </c>
      <c r="F80" s="4">
        <v>0.4</v>
      </c>
      <c r="J80" s="3" t="str">
        <f>IF(AND(Tabla19[[#This Row],[Valor logrado]]&gt;=Tabla19[[#This Row],[Meta]],Tabla19[[#This Row],[Valor logrado]]&gt;0,Tabla19[[#This Row],[Meta]]&gt;0),"Sí","No")</f>
        <v>No</v>
      </c>
    </row>
    <row r="81" spans="1:10" x14ac:dyDescent="0.25">
      <c r="A81" s="1" t="s">
        <v>156</v>
      </c>
      <c r="B81" s="1" t="s">
        <v>175</v>
      </c>
      <c r="C81" s="1" t="s">
        <v>176</v>
      </c>
      <c r="D81">
        <v>60001</v>
      </c>
      <c r="E81" s="2" t="s">
        <v>13</v>
      </c>
      <c r="F81" s="4">
        <v>0.45</v>
      </c>
      <c r="J81" s="3" t="str">
        <f>IF(AND(Tabla19[[#This Row],[Valor logrado]]&gt;=Tabla19[[#This Row],[Meta]],Tabla19[[#This Row],[Valor logrado]]&gt;0,Tabla19[[#This Row],[Meta]]&gt;0),"Sí","No")</f>
        <v>No</v>
      </c>
    </row>
    <row r="82" spans="1:10" x14ac:dyDescent="0.25">
      <c r="A82" s="1" t="s">
        <v>156</v>
      </c>
      <c r="B82" s="1" t="s">
        <v>177</v>
      </c>
      <c r="C82" s="1" t="s">
        <v>178</v>
      </c>
      <c r="D82">
        <v>60010</v>
      </c>
      <c r="E82" s="2" t="s">
        <v>13</v>
      </c>
      <c r="F82" s="4">
        <v>0.4</v>
      </c>
      <c r="J82" s="3" t="str">
        <f>IF(AND(Tabla19[[#This Row],[Valor logrado]]&gt;=Tabla19[[#This Row],[Meta]],Tabla19[[#This Row],[Valor logrado]]&gt;0,Tabla19[[#This Row],[Meta]]&gt;0),"Sí","No")</f>
        <v>No</v>
      </c>
    </row>
    <row r="83" spans="1:10" x14ac:dyDescent="0.25">
      <c r="A83" s="1" t="s">
        <v>156</v>
      </c>
      <c r="B83" s="1" t="s">
        <v>179</v>
      </c>
      <c r="C83" s="1" t="s">
        <v>180</v>
      </c>
      <c r="D83">
        <v>60005</v>
      </c>
      <c r="E83" s="2" t="s">
        <v>13</v>
      </c>
      <c r="F83" s="4">
        <v>0.45</v>
      </c>
      <c r="J83" s="3" t="str">
        <f>IF(AND(Tabla19[[#This Row],[Valor logrado]]&gt;=Tabla19[[#This Row],[Meta]],Tabla19[[#This Row],[Valor logrado]]&gt;0,Tabla19[[#This Row],[Meta]]&gt;0),"Sí","No")</f>
        <v>No</v>
      </c>
    </row>
    <row r="84" spans="1:10" x14ac:dyDescent="0.25">
      <c r="A84" s="1" t="s">
        <v>156</v>
      </c>
      <c r="B84" s="1" t="s">
        <v>181</v>
      </c>
      <c r="C84" s="1" t="s">
        <v>182</v>
      </c>
      <c r="D84">
        <v>60011</v>
      </c>
      <c r="E84" s="2" t="s">
        <v>13</v>
      </c>
      <c r="F84" s="4">
        <v>0.4</v>
      </c>
      <c r="J84" s="3" t="str">
        <f>IF(AND(Tabla19[[#This Row],[Valor logrado]]&gt;=Tabla19[[#This Row],[Meta]],Tabla19[[#This Row],[Valor logrado]]&gt;0,Tabla19[[#This Row],[Meta]]&gt;0),"Sí","No")</f>
        <v>No</v>
      </c>
    </row>
    <row r="85" spans="1:10" x14ac:dyDescent="0.25">
      <c r="A85" s="1" t="s">
        <v>156</v>
      </c>
      <c r="B85" s="1" t="s">
        <v>183</v>
      </c>
      <c r="C85" s="1" t="s">
        <v>184</v>
      </c>
      <c r="D85">
        <v>60012</v>
      </c>
      <c r="E85" s="2" t="s">
        <v>13</v>
      </c>
      <c r="F85" s="4">
        <v>0.4</v>
      </c>
      <c r="J85" s="3" t="str">
        <f>IF(AND(Tabla19[[#This Row],[Valor logrado]]&gt;=Tabla19[[#This Row],[Meta]],Tabla19[[#This Row],[Valor logrado]]&gt;0,Tabla19[[#This Row],[Meta]]&gt;0),"Sí","No")</f>
        <v>No</v>
      </c>
    </row>
    <row r="86" spans="1:10" x14ac:dyDescent="0.25">
      <c r="A86" s="1" t="s">
        <v>185</v>
      </c>
      <c r="B86" s="1" t="s">
        <v>186</v>
      </c>
      <c r="C86" s="1" t="s">
        <v>187</v>
      </c>
      <c r="D86">
        <v>80000</v>
      </c>
      <c r="E86" s="2" t="s">
        <v>16</v>
      </c>
      <c r="F86" s="4">
        <v>0.42</v>
      </c>
      <c r="J86" s="3" t="str">
        <f>IF(AND(Tabla19[[#This Row],[Valor logrado]]&gt;=Tabla19[[#This Row],[Meta]],Tabla19[[#This Row],[Valor logrado]]&gt;0,Tabla19[[#This Row],[Meta]]&gt;0),"Sí","No")</f>
        <v>No</v>
      </c>
    </row>
    <row r="87" spans="1:10" x14ac:dyDescent="0.25">
      <c r="A87" s="1" t="s">
        <v>185</v>
      </c>
      <c r="B87" s="1" t="s">
        <v>188</v>
      </c>
      <c r="C87" s="1" t="s">
        <v>189</v>
      </c>
      <c r="D87">
        <v>80006</v>
      </c>
      <c r="E87" s="2" t="s">
        <v>13</v>
      </c>
      <c r="F87" s="4">
        <v>0.4</v>
      </c>
      <c r="J87" s="3" t="str">
        <f>IF(AND(Tabla19[[#This Row],[Valor logrado]]&gt;=Tabla19[[#This Row],[Meta]],Tabla19[[#This Row],[Valor logrado]]&gt;0,Tabla19[[#This Row],[Meta]]&gt;0),"Sí","No")</f>
        <v>No</v>
      </c>
    </row>
    <row r="88" spans="1:10" x14ac:dyDescent="0.25">
      <c r="A88" s="1" t="s">
        <v>185</v>
      </c>
      <c r="B88" s="1" t="s">
        <v>190</v>
      </c>
      <c r="C88" s="1" t="s">
        <v>191</v>
      </c>
      <c r="D88">
        <v>80012</v>
      </c>
      <c r="E88" s="2" t="s">
        <v>13</v>
      </c>
      <c r="F88" s="4">
        <v>0.4</v>
      </c>
      <c r="J88" s="3" t="str">
        <f>IF(AND(Tabla19[[#This Row],[Valor logrado]]&gt;=Tabla19[[#This Row],[Meta]],Tabla19[[#This Row],[Valor logrado]]&gt;0,Tabla19[[#This Row],[Meta]]&gt;0),"Sí","No")</f>
        <v>No</v>
      </c>
    </row>
    <row r="89" spans="1:10" x14ac:dyDescent="0.25">
      <c r="A89" s="1" t="s">
        <v>185</v>
      </c>
      <c r="B89" s="1" t="s">
        <v>192</v>
      </c>
      <c r="C89" s="1" t="s">
        <v>193</v>
      </c>
      <c r="D89">
        <v>80009</v>
      </c>
      <c r="E89" s="2" t="s">
        <v>13</v>
      </c>
      <c r="F89" s="4">
        <v>0.4</v>
      </c>
      <c r="J89" s="3" t="str">
        <f>IF(AND(Tabla19[[#This Row],[Valor logrado]]&gt;=Tabla19[[#This Row],[Meta]],Tabla19[[#This Row],[Valor logrado]]&gt;0,Tabla19[[#This Row],[Meta]]&gt;0),"Sí","No")</f>
        <v>No</v>
      </c>
    </row>
    <row r="90" spans="1:10" x14ac:dyDescent="0.25">
      <c r="A90" s="1" t="s">
        <v>185</v>
      </c>
      <c r="B90" s="1" t="s">
        <v>194</v>
      </c>
      <c r="C90" s="1" t="s">
        <v>195</v>
      </c>
      <c r="D90">
        <v>80007</v>
      </c>
      <c r="E90" s="2" t="s">
        <v>13</v>
      </c>
      <c r="F90" s="4">
        <v>0.4</v>
      </c>
      <c r="J90" s="3" t="str">
        <f>IF(AND(Tabla19[[#This Row],[Valor logrado]]&gt;=Tabla19[[#This Row],[Meta]],Tabla19[[#This Row],[Valor logrado]]&gt;0,Tabla19[[#This Row],[Meta]]&gt;0),"Sí","No")</f>
        <v>No</v>
      </c>
    </row>
    <row r="91" spans="1:10" x14ac:dyDescent="0.25">
      <c r="A91" s="1" t="s">
        <v>185</v>
      </c>
      <c r="B91" s="1" t="s">
        <v>196</v>
      </c>
      <c r="C91" s="1" t="s">
        <v>197</v>
      </c>
      <c r="D91">
        <v>80010</v>
      </c>
      <c r="E91" s="2" t="s">
        <v>13</v>
      </c>
      <c r="F91" s="4">
        <v>0.4</v>
      </c>
      <c r="J91" s="3" t="str">
        <f>IF(AND(Tabla19[[#This Row],[Valor logrado]]&gt;=Tabla19[[#This Row],[Meta]],Tabla19[[#This Row],[Valor logrado]]&gt;0,Tabla19[[#This Row],[Meta]]&gt;0),"Sí","No")</f>
        <v>No</v>
      </c>
    </row>
    <row r="92" spans="1:10" x14ac:dyDescent="0.25">
      <c r="A92" s="1" t="s">
        <v>185</v>
      </c>
      <c r="B92" s="1" t="s">
        <v>198</v>
      </c>
      <c r="C92" s="1" t="s">
        <v>199</v>
      </c>
      <c r="D92">
        <v>80013</v>
      </c>
      <c r="E92" s="2" t="s">
        <v>13</v>
      </c>
      <c r="F92" s="4">
        <v>0.45</v>
      </c>
      <c r="J92" s="3" t="str">
        <f>IF(AND(Tabla19[[#This Row],[Valor logrado]]&gt;=Tabla19[[#This Row],[Meta]],Tabla19[[#This Row],[Valor logrado]]&gt;0,Tabla19[[#This Row],[Meta]]&gt;0),"Sí","No")</f>
        <v>No</v>
      </c>
    </row>
    <row r="93" spans="1:10" x14ac:dyDescent="0.25">
      <c r="A93" s="1" t="s">
        <v>185</v>
      </c>
      <c r="B93" s="1" t="s">
        <v>200</v>
      </c>
      <c r="C93" s="1" t="s">
        <v>201</v>
      </c>
      <c r="D93">
        <v>80011</v>
      </c>
      <c r="E93" s="2" t="s">
        <v>13</v>
      </c>
      <c r="F93" s="4">
        <v>0.4</v>
      </c>
      <c r="J93" s="3" t="str">
        <f>IF(AND(Tabla19[[#This Row],[Valor logrado]]&gt;=Tabla19[[#This Row],[Meta]],Tabla19[[#This Row],[Valor logrado]]&gt;0,Tabla19[[#This Row],[Meta]]&gt;0),"Sí","No")</f>
        <v>No</v>
      </c>
    </row>
    <row r="94" spans="1:10" x14ac:dyDescent="0.25">
      <c r="A94" s="1" t="s">
        <v>185</v>
      </c>
      <c r="B94" s="1" t="s">
        <v>202</v>
      </c>
      <c r="C94" s="1" t="s">
        <v>203</v>
      </c>
      <c r="D94">
        <v>80008</v>
      </c>
      <c r="E94" s="2" t="s">
        <v>13</v>
      </c>
      <c r="F94" s="4">
        <v>0.4</v>
      </c>
      <c r="J94" s="3" t="str">
        <f>IF(AND(Tabla19[[#This Row],[Valor logrado]]&gt;=Tabla19[[#This Row],[Meta]],Tabla19[[#This Row],[Valor logrado]]&gt;0,Tabla19[[#This Row],[Meta]]&gt;0),"Sí","No")</f>
        <v>No</v>
      </c>
    </row>
    <row r="95" spans="1:10" x14ac:dyDescent="0.25">
      <c r="A95" s="1" t="s">
        <v>185</v>
      </c>
      <c r="B95" s="1" t="s">
        <v>204</v>
      </c>
      <c r="C95" s="1" t="s">
        <v>205</v>
      </c>
      <c r="D95">
        <v>80004</v>
      </c>
      <c r="E95" s="2" t="s">
        <v>13</v>
      </c>
      <c r="F95" s="4">
        <v>0.45</v>
      </c>
      <c r="J95" s="3" t="str">
        <f>IF(AND(Tabla19[[#This Row],[Valor logrado]]&gt;=Tabla19[[#This Row],[Meta]],Tabla19[[#This Row],[Valor logrado]]&gt;0,Tabla19[[#This Row],[Meta]]&gt;0),"Sí","No")</f>
        <v>No</v>
      </c>
    </row>
    <row r="96" spans="1:10" x14ac:dyDescent="0.25">
      <c r="A96" s="1" t="s">
        <v>185</v>
      </c>
      <c r="B96" s="1" t="s">
        <v>206</v>
      </c>
      <c r="C96" s="1" t="s">
        <v>207</v>
      </c>
      <c r="D96">
        <v>80001</v>
      </c>
      <c r="E96" s="2" t="s">
        <v>13</v>
      </c>
      <c r="F96" s="4">
        <v>0.45</v>
      </c>
      <c r="J96" s="3" t="str">
        <f>IF(AND(Tabla19[[#This Row],[Valor logrado]]&gt;=Tabla19[[#This Row],[Meta]],Tabla19[[#This Row],[Valor logrado]]&gt;0,Tabla19[[#This Row],[Meta]]&gt;0),"Sí","No")</f>
        <v>No</v>
      </c>
    </row>
    <row r="97" spans="1:10" x14ac:dyDescent="0.25">
      <c r="A97" s="1" t="s">
        <v>185</v>
      </c>
      <c r="B97" s="1" t="s">
        <v>208</v>
      </c>
      <c r="C97" s="1" t="s">
        <v>209</v>
      </c>
      <c r="D97">
        <v>80005</v>
      </c>
      <c r="E97" s="2" t="s">
        <v>13</v>
      </c>
      <c r="F97" s="4">
        <v>0.4</v>
      </c>
      <c r="J97" s="3" t="str">
        <f>IF(AND(Tabla19[[#This Row],[Valor logrado]]&gt;=Tabla19[[#This Row],[Meta]],Tabla19[[#This Row],[Valor logrado]]&gt;0,Tabla19[[#This Row],[Meta]]&gt;0),"Sí","No")</f>
        <v>No</v>
      </c>
    </row>
    <row r="98" spans="1:10" x14ac:dyDescent="0.25">
      <c r="A98" s="1" t="s">
        <v>185</v>
      </c>
      <c r="B98" s="1" t="s">
        <v>210</v>
      </c>
      <c r="C98" s="1" t="s">
        <v>211</v>
      </c>
      <c r="D98">
        <v>80002</v>
      </c>
      <c r="E98" s="2" t="s">
        <v>13</v>
      </c>
      <c r="F98" s="4">
        <v>0.4</v>
      </c>
      <c r="J98" s="3" t="str">
        <f>IF(AND(Tabla19[[#This Row],[Valor logrado]]&gt;=Tabla19[[#This Row],[Meta]],Tabla19[[#This Row],[Valor logrado]]&gt;0,Tabla19[[#This Row],[Meta]]&gt;0),"Sí","No")</f>
        <v>No</v>
      </c>
    </row>
    <row r="99" spans="1:10" x14ac:dyDescent="0.25">
      <c r="A99" s="1" t="s">
        <v>185</v>
      </c>
      <c r="B99" s="1" t="s">
        <v>212</v>
      </c>
      <c r="C99" s="1" t="s">
        <v>213</v>
      </c>
      <c r="D99">
        <v>80003</v>
      </c>
      <c r="E99" s="2" t="s">
        <v>13</v>
      </c>
      <c r="F99" s="4">
        <v>0.4</v>
      </c>
      <c r="J99" s="3" t="str">
        <f>IF(AND(Tabla19[[#This Row],[Valor logrado]]&gt;=Tabla19[[#This Row],[Meta]],Tabla19[[#This Row],[Valor logrado]]&gt;0,Tabla19[[#This Row],[Meta]]&gt;0),"Sí","No")</f>
        <v>No</v>
      </c>
    </row>
    <row r="100" spans="1:10" ht="25.5" x14ac:dyDescent="0.25">
      <c r="A100" s="1" t="s">
        <v>185</v>
      </c>
      <c r="B100" s="1" t="s">
        <v>214</v>
      </c>
      <c r="C100" s="1" t="s">
        <v>215</v>
      </c>
      <c r="D100">
        <v>80014</v>
      </c>
      <c r="E100" s="2" t="s">
        <v>13</v>
      </c>
      <c r="F100" s="4">
        <v>0.4</v>
      </c>
      <c r="J100" s="3" t="str">
        <f>IF(AND(Tabla19[[#This Row],[Valor logrado]]&gt;=Tabla19[[#This Row],[Meta]],Tabla19[[#This Row],[Valor logrado]]&gt;0,Tabla19[[#This Row],[Meta]]&gt;0),"Sí","No")</f>
        <v>No</v>
      </c>
    </row>
    <row r="101" spans="1:10" x14ac:dyDescent="0.25">
      <c r="A101" s="1" t="s">
        <v>216</v>
      </c>
      <c r="B101" s="1" t="s">
        <v>217</v>
      </c>
      <c r="C101" s="1" t="s">
        <v>218</v>
      </c>
      <c r="D101">
        <v>90000</v>
      </c>
      <c r="E101" s="2" t="s">
        <v>16</v>
      </c>
      <c r="F101" s="4">
        <v>0.42</v>
      </c>
      <c r="J101" s="3" t="str">
        <f>IF(AND(Tabla19[[#This Row],[Valor logrado]]&gt;=Tabla19[[#This Row],[Meta]],Tabla19[[#This Row],[Valor logrado]]&gt;0,Tabla19[[#This Row],[Meta]]&gt;0),"Sí","No")</f>
        <v>No</v>
      </c>
    </row>
    <row r="102" spans="1:10" x14ac:dyDescent="0.25">
      <c r="A102" s="1" t="s">
        <v>216</v>
      </c>
      <c r="B102" s="1" t="s">
        <v>219</v>
      </c>
      <c r="C102" s="1" t="s">
        <v>220</v>
      </c>
      <c r="D102">
        <v>90003</v>
      </c>
      <c r="E102" s="2" t="s">
        <v>13</v>
      </c>
      <c r="F102" s="4">
        <v>0.4</v>
      </c>
      <c r="J102" s="3" t="str">
        <f>IF(AND(Tabla19[[#This Row],[Valor logrado]]&gt;=Tabla19[[#This Row],[Meta]],Tabla19[[#This Row],[Valor logrado]]&gt;0,Tabla19[[#This Row],[Meta]]&gt;0),"Sí","No")</f>
        <v>No</v>
      </c>
    </row>
    <row r="103" spans="1:10" x14ac:dyDescent="0.25">
      <c r="A103" s="1" t="s">
        <v>216</v>
      </c>
      <c r="B103" s="1" t="s">
        <v>221</v>
      </c>
      <c r="C103" s="1" t="s">
        <v>222</v>
      </c>
      <c r="D103">
        <v>90009</v>
      </c>
      <c r="E103" s="2" t="s">
        <v>13</v>
      </c>
      <c r="F103" s="4">
        <v>0.35</v>
      </c>
      <c r="J103" s="3" t="str">
        <f>IF(AND(Tabla19[[#This Row],[Valor logrado]]&gt;=Tabla19[[#This Row],[Meta]],Tabla19[[#This Row],[Valor logrado]]&gt;0,Tabla19[[#This Row],[Meta]]&gt;0),"Sí","No")</f>
        <v>No</v>
      </c>
    </row>
    <row r="104" spans="1:10" x14ac:dyDescent="0.25">
      <c r="A104" s="1" t="s">
        <v>216</v>
      </c>
      <c r="B104" s="1" t="s">
        <v>223</v>
      </c>
      <c r="C104" s="1" t="s">
        <v>224</v>
      </c>
      <c r="D104">
        <v>90002</v>
      </c>
      <c r="E104" s="2" t="s">
        <v>13</v>
      </c>
      <c r="F104" s="4">
        <v>0.4</v>
      </c>
      <c r="J104" s="3" t="str">
        <f>IF(AND(Tabla19[[#This Row],[Valor logrado]]&gt;=Tabla19[[#This Row],[Meta]],Tabla19[[#This Row],[Valor logrado]]&gt;0,Tabla19[[#This Row],[Meta]]&gt;0),"Sí","No")</f>
        <v>No</v>
      </c>
    </row>
    <row r="105" spans="1:10" x14ac:dyDescent="0.25">
      <c r="A105" s="1" t="s">
        <v>216</v>
      </c>
      <c r="B105" s="1" t="s">
        <v>225</v>
      </c>
      <c r="C105" s="1" t="s">
        <v>226</v>
      </c>
      <c r="D105">
        <v>90001</v>
      </c>
      <c r="E105" s="2" t="s">
        <v>13</v>
      </c>
      <c r="F105" s="4">
        <v>0.45</v>
      </c>
      <c r="J105" s="3" t="str">
        <f>IF(AND(Tabla19[[#This Row],[Valor logrado]]&gt;=Tabla19[[#This Row],[Meta]],Tabla19[[#This Row],[Valor logrado]]&gt;0,Tabla19[[#This Row],[Meta]]&gt;0),"Sí","No")</f>
        <v>No</v>
      </c>
    </row>
    <row r="106" spans="1:10" x14ac:dyDescent="0.25">
      <c r="A106" s="1" t="s">
        <v>216</v>
      </c>
      <c r="B106" s="1" t="s">
        <v>227</v>
      </c>
      <c r="C106" s="1" t="s">
        <v>228</v>
      </c>
      <c r="D106">
        <v>90006</v>
      </c>
      <c r="E106" s="2" t="s">
        <v>13</v>
      </c>
      <c r="F106" s="4">
        <v>0.35</v>
      </c>
      <c r="J106" s="3" t="str">
        <f>IF(AND(Tabla19[[#This Row],[Valor logrado]]&gt;=Tabla19[[#This Row],[Meta]],Tabla19[[#This Row],[Valor logrado]]&gt;0,Tabla19[[#This Row],[Meta]]&gt;0),"Sí","No")</f>
        <v>No</v>
      </c>
    </row>
    <row r="107" spans="1:10" x14ac:dyDescent="0.25">
      <c r="A107" s="1" t="s">
        <v>216</v>
      </c>
      <c r="B107" s="1" t="s">
        <v>229</v>
      </c>
      <c r="C107" s="1" t="s">
        <v>230</v>
      </c>
      <c r="D107">
        <v>90007</v>
      </c>
      <c r="E107" s="2" t="s">
        <v>13</v>
      </c>
      <c r="F107" s="4">
        <v>0.4</v>
      </c>
      <c r="J107" s="3" t="str">
        <f>IF(AND(Tabla19[[#This Row],[Valor logrado]]&gt;=Tabla19[[#This Row],[Meta]],Tabla19[[#This Row],[Valor logrado]]&gt;0,Tabla19[[#This Row],[Meta]]&gt;0),"Sí","No")</f>
        <v>No</v>
      </c>
    </row>
    <row r="108" spans="1:10" x14ac:dyDescent="0.25">
      <c r="A108" s="1" t="s">
        <v>216</v>
      </c>
      <c r="B108" s="1" t="s">
        <v>231</v>
      </c>
      <c r="C108" s="1" t="s">
        <v>232</v>
      </c>
      <c r="D108">
        <v>90004</v>
      </c>
      <c r="E108" s="2" t="s">
        <v>13</v>
      </c>
      <c r="F108" s="4">
        <v>0.35</v>
      </c>
      <c r="J108" s="3" t="str">
        <f>IF(AND(Tabla19[[#This Row],[Valor logrado]]&gt;=Tabla19[[#This Row],[Meta]],Tabla19[[#This Row],[Valor logrado]]&gt;0,Tabla19[[#This Row],[Meta]]&gt;0),"Sí","No")</f>
        <v>No</v>
      </c>
    </row>
    <row r="109" spans="1:10" x14ac:dyDescent="0.25">
      <c r="A109" s="1" t="s">
        <v>216</v>
      </c>
      <c r="B109" s="1" t="s">
        <v>233</v>
      </c>
      <c r="C109" s="1" t="s">
        <v>234</v>
      </c>
      <c r="D109">
        <v>90005</v>
      </c>
      <c r="E109" s="2" t="s">
        <v>13</v>
      </c>
      <c r="F109" s="4">
        <v>0.4</v>
      </c>
      <c r="J109" s="3" t="str">
        <f>IF(AND(Tabla19[[#This Row],[Valor logrado]]&gt;=Tabla19[[#This Row],[Meta]],Tabla19[[#This Row],[Valor logrado]]&gt;0,Tabla19[[#This Row],[Meta]]&gt;0),"Sí","No")</f>
        <v>No</v>
      </c>
    </row>
    <row r="110" spans="1:10" x14ac:dyDescent="0.25">
      <c r="A110" s="1" t="s">
        <v>235</v>
      </c>
      <c r="B110" s="1" t="s">
        <v>236</v>
      </c>
      <c r="C110" s="1" t="s">
        <v>237</v>
      </c>
      <c r="D110">
        <v>100000</v>
      </c>
      <c r="E110" s="2" t="s">
        <v>16</v>
      </c>
      <c r="F110" s="4">
        <v>0.42</v>
      </c>
      <c r="J110" s="3" t="str">
        <f>IF(AND(Tabla19[[#This Row],[Valor logrado]]&gt;=Tabla19[[#This Row],[Meta]],Tabla19[[#This Row],[Valor logrado]]&gt;0,Tabla19[[#This Row],[Meta]]&gt;0),"Sí","No")</f>
        <v>No</v>
      </c>
    </row>
    <row r="111" spans="1:10" x14ac:dyDescent="0.25">
      <c r="A111" s="1" t="s">
        <v>235</v>
      </c>
      <c r="B111" s="1" t="s">
        <v>238</v>
      </c>
      <c r="C111" s="1" t="s">
        <v>239</v>
      </c>
      <c r="D111">
        <v>100009</v>
      </c>
      <c r="E111" s="2" t="s">
        <v>13</v>
      </c>
      <c r="F111" s="4">
        <v>0.4</v>
      </c>
      <c r="J111" s="3" t="str">
        <f>IF(AND(Tabla19[[#This Row],[Valor logrado]]&gt;=Tabla19[[#This Row],[Meta]],Tabla19[[#This Row],[Valor logrado]]&gt;0,Tabla19[[#This Row],[Meta]]&gt;0),"Sí","No")</f>
        <v>No</v>
      </c>
    </row>
    <row r="112" spans="1:10" x14ac:dyDescent="0.25">
      <c r="A112" s="1" t="s">
        <v>235</v>
      </c>
      <c r="B112" s="1" t="s">
        <v>240</v>
      </c>
      <c r="C112" s="1" t="s">
        <v>241</v>
      </c>
      <c r="D112">
        <v>100008</v>
      </c>
      <c r="E112" s="2" t="s">
        <v>13</v>
      </c>
      <c r="F112" s="4">
        <v>0.4</v>
      </c>
      <c r="J112" s="3" t="str">
        <f>IF(AND(Tabla19[[#This Row],[Valor logrado]]&gt;=Tabla19[[#This Row],[Meta]],Tabla19[[#This Row],[Valor logrado]]&gt;0,Tabla19[[#This Row],[Meta]]&gt;0),"Sí","No")</f>
        <v>No</v>
      </c>
    </row>
    <row r="113" spans="1:10" x14ac:dyDescent="0.25">
      <c r="A113" s="1" t="s">
        <v>235</v>
      </c>
      <c r="B113" s="1" t="s">
        <v>242</v>
      </c>
      <c r="C113" s="1" t="s">
        <v>243</v>
      </c>
      <c r="D113">
        <v>100003</v>
      </c>
      <c r="E113" s="2" t="s">
        <v>13</v>
      </c>
      <c r="F113" s="4">
        <v>0.4</v>
      </c>
      <c r="J113" s="3" t="str">
        <f>IF(AND(Tabla19[[#This Row],[Valor logrado]]&gt;=Tabla19[[#This Row],[Meta]],Tabla19[[#This Row],[Valor logrado]]&gt;0,Tabla19[[#This Row],[Meta]]&gt;0),"Sí","No")</f>
        <v>No</v>
      </c>
    </row>
    <row r="114" spans="1:10" x14ac:dyDescent="0.25">
      <c r="A114" s="1" t="s">
        <v>235</v>
      </c>
      <c r="B114" s="1" t="s">
        <v>244</v>
      </c>
      <c r="C114" s="1" t="s">
        <v>245</v>
      </c>
      <c r="D114">
        <v>100010</v>
      </c>
      <c r="E114" s="2" t="s">
        <v>13</v>
      </c>
      <c r="F114" s="4">
        <v>0.4</v>
      </c>
      <c r="J114" s="3" t="str">
        <f>IF(AND(Tabla19[[#This Row],[Valor logrado]]&gt;=Tabla19[[#This Row],[Meta]],Tabla19[[#This Row],[Valor logrado]]&gt;0,Tabla19[[#This Row],[Meta]]&gt;0),"Sí","No")</f>
        <v>No</v>
      </c>
    </row>
    <row r="115" spans="1:10" x14ac:dyDescent="0.25">
      <c r="A115" s="1" t="s">
        <v>235</v>
      </c>
      <c r="B115" s="1" t="s">
        <v>246</v>
      </c>
      <c r="C115" s="1" t="s">
        <v>247</v>
      </c>
      <c r="D115">
        <v>100007</v>
      </c>
      <c r="E115" s="2" t="s">
        <v>13</v>
      </c>
      <c r="F115" s="4">
        <v>0.4</v>
      </c>
      <c r="J115" s="3" t="str">
        <f>IF(AND(Tabla19[[#This Row],[Valor logrado]]&gt;=Tabla19[[#This Row],[Meta]],Tabla19[[#This Row],[Valor logrado]]&gt;0,Tabla19[[#This Row],[Meta]]&gt;0),"Sí","No")</f>
        <v>No</v>
      </c>
    </row>
    <row r="116" spans="1:10" x14ac:dyDescent="0.25">
      <c r="A116" s="1" t="s">
        <v>235</v>
      </c>
      <c r="B116" s="1" t="s">
        <v>248</v>
      </c>
      <c r="C116" s="1" t="s">
        <v>249</v>
      </c>
      <c r="D116">
        <v>100011</v>
      </c>
      <c r="E116" s="2" t="s">
        <v>13</v>
      </c>
      <c r="F116" s="4">
        <v>0.35</v>
      </c>
      <c r="J116" s="3" t="str">
        <f>IF(AND(Tabla19[[#This Row],[Valor logrado]]&gt;=Tabla19[[#This Row],[Meta]],Tabla19[[#This Row],[Valor logrado]]&gt;0,Tabla19[[#This Row],[Meta]]&gt;0),"Sí","No")</f>
        <v>No</v>
      </c>
    </row>
    <row r="117" spans="1:10" x14ac:dyDescent="0.25">
      <c r="A117" s="1" t="s">
        <v>235</v>
      </c>
      <c r="B117" s="1" t="s">
        <v>250</v>
      </c>
      <c r="C117" s="1" t="s">
        <v>251</v>
      </c>
      <c r="D117">
        <v>100006</v>
      </c>
      <c r="E117" s="2" t="s">
        <v>13</v>
      </c>
      <c r="F117" s="4">
        <v>0.35</v>
      </c>
      <c r="J117" s="3" t="str">
        <f>IF(AND(Tabla19[[#This Row],[Valor logrado]]&gt;=Tabla19[[#This Row],[Meta]],Tabla19[[#This Row],[Valor logrado]]&gt;0,Tabla19[[#This Row],[Meta]]&gt;0),"Sí","No")</f>
        <v>No</v>
      </c>
    </row>
    <row r="118" spans="1:10" x14ac:dyDescent="0.25">
      <c r="A118" s="1" t="s">
        <v>235</v>
      </c>
      <c r="B118" s="1" t="s">
        <v>252</v>
      </c>
      <c r="C118" s="1" t="s">
        <v>253</v>
      </c>
      <c r="D118">
        <v>100002</v>
      </c>
      <c r="E118" s="2" t="s">
        <v>13</v>
      </c>
      <c r="F118" s="4">
        <v>0.4</v>
      </c>
      <c r="J118" s="3" t="str">
        <f>IF(AND(Tabla19[[#This Row],[Valor logrado]]&gt;=Tabla19[[#This Row],[Meta]],Tabla19[[#This Row],[Valor logrado]]&gt;0,Tabla19[[#This Row],[Meta]]&gt;0),"Sí","No")</f>
        <v>No</v>
      </c>
    </row>
    <row r="119" spans="1:10" x14ac:dyDescent="0.25">
      <c r="A119" s="1" t="s">
        <v>235</v>
      </c>
      <c r="B119" s="1" t="s">
        <v>254</v>
      </c>
      <c r="C119" s="1" t="s">
        <v>255</v>
      </c>
      <c r="D119">
        <v>100004</v>
      </c>
      <c r="E119" s="2" t="s">
        <v>13</v>
      </c>
      <c r="F119" s="4">
        <v>0.35</v>
      </c>
      <c r="J119" s="3" t="str">
        <f>IF(AND(Tabla19[[#This Row],[Valor logrado]]&gt;=Tabla19[[#This Row],[Meta]],Tabla19[[#This Row],[Valor logrado]]&gt;0,Tabla19[[#This Row],[Meta]]&gt;0),"Sí","No")</f>
        <v>No</v>
      </c>
    </row>
    <row r="120" spans="1:10" x14ac:dyDescent="0.25">
      <c r="A120" s="1" t="s">
        <v>235</v>
      </c>
      <c r="B120" s="1" t="s">
        <v>256</v>
      </c>
      <c r="C120" s="1" t="s">
        <v>257</v>
      </c>
      <c r="D120">
        <v>100005</v>
      </c>
      <c r="E120" s="2" t="s">
        <v>13</v>
      </c>
      <c r="F120" s="4">
        <v>0.4</v>
      </c>
      <c r="J120" s="3" t="str">
        <f>IF(AND(Tabla19[[#This Row],[Valor logrado]]&gt;=Tabla19[[#This Row],[Meta]],Tabla19[[#This Row],[Valor logrado]]&gt;0,Tabla19[[#This Row],[Meta]]&gt;0),"Sí","No")</f>
        <v>No</v>
      </c>
    </row>
    <row r="121" spans="1:10" x14ac:dyDescent="0.25">
      <c r="A121" s="1" t="s">
        <v>235</v>
      </c>
      <c r="B121" s="1" t="s">
        <v>258</v>
      </c>
      <c r="C121" s="1" t="s">
        <v>259</v>
      </c>
      <c r="D121">
        <v>100001</v>
      </c>
      <c r="E121" s="2" t="s">
        <v>13</v>
      </c>
      <c r="F121" s="4">
        <v>0.45</v>
      </c>
      <c r="J121" s="3" t="str">
        <f>IF(AND(Tabla19[[#This Row],[Valor logrado]]&gt;=Tabla19[[#This Row],[Meta]],Tabla19[[#This Row],[Valor logrado]]&gt;0,Tabla19[[#This Row],[Meta]]&gt;0),"Sí","No")</f>
        <v>No</v>
      </c>
    </row>
    <row r="122" spans="1:10" x14ac:dyDescent="0.25">
      <c r="A122" s="1" t="s">
        <v>260</v>
      </c>
      <c r="B122" s="1" t="s">
        <v>261</v>
      </c>
      <c r="C122" s="1" t="s">
        <v>262</v>
      </c>
      <c r="D122">
        <v>110000</v>
      </c>
      <c r="E122" s="2" t="s">
        <v>16</v>
      </c>
      <c r="F122" s="4">
        <v>0.45</v>
      </c>
      <c r="J122" s="3" t="str">
        <f>IF(AND(Tabla19[[#This Row],[Valor logrado]]&gt;=Tabla19[[#This Row],[Meta]],Tabla19[[#This Row],[Valor logrado]]&gt;0,Tabla19[[#This Row],[Meta]]&gt;0),"Sí","No")</f>
        <v>No</v>
      </c>
    </row>
    <row r="123" spans="1:10" x14ac:dyDescent="0.25">
      <c r="A123" s="1" t="s">
        <v>260</v>
      </c>
      <c r="B123" s="1" t="s">
        <v>261</v>
      </c>
      <c r="C123" s="1" t="s">
        <v>263</v>
      </c>
      <c r="D123">
        <v>110001</v>
      </c>
      <c r="E123" s="2" t="s">
        <v>33</v>
      </c>
      <c r="F123" s="4">
        <v>0.45</v>
      </c>
      <c r="J123" s="3" t="str">
        <f>IF(AND(Tabla19[[#This Row],[Valor logrado]]&gt;=Tabla19[[#This Row],[Meta]],Tabla19[[#This Row],[Valor logrado]]&gt;0,Tabla19[[#This Row],[Meta]]&gt;0),"Sí","No")</f>
        <v>No</v>
      </c>
    </row>
    <row r="124" spans="1:10" x14ac:dyDescent="0.25">
      <c r="A124" s="1" t="s">
        <v>260</v>
      </c>
      <c r="B124" s="1" t="s">
        <v>264</v>
      </c>
      <c r="C124" s="1" t="s">
        <v>265</v>
      </c>
      <c r="D124">
        <v>110002</v>
      </c>
      <c r="E124" s="2" t="s">
        <v>13</v>
      </c>
      <c r="F124" s="4">
        <v>0.45</v>
      </c>
      <c r="J124" s="3" t="str">
        <f>IF(AND(Tabla19[[#This Row],[Valor logrado]]&gt;=Tabla19[[#This Row],[Meta]],Tabla19[[#This Row],[Valor logrado]]&gt;0,Tabla19[[#This Row],[Meta]]&gt;0),"Sí","No")</f>
        <v>No</v>
      </c>
    </row>
    <row r="125" spans="1:10" x14ac:dyDescent="0.25">
      <c r="A125" s="1" t="s">
        <v>260</v>
      </c>
      <c r="B125" s="1" t="s">
        <v>266</v>
      </c>
      <c r="C125" s="1" t="s">
        <v>267</v>
      </c>
      <c r="D125">
        <v>110003</v>
      </c>
      <c r="E125" s="2" t="s">
        <v>13</v>
      </c>
      <c r="F125" s="4">
        <v>0.45</v>
      </c>
      <c r="J125" s="3" t="str">
        <f>IF(AND(Tabla19[[#This Row],[Valor logrado]]&gt;=Tabla19[[#This Row],[Meta]],Tabla19[[#This Row],[Valor logrado]]&gt;0,Tabla19[[#This Row],[Meta]]&gt;0),"Sí","No")</f>
        <v>No</v>
      </c>
    </row>
    <row r="126" spans="1:10" x14ac:dyDescent="0.25">
      <c r="A126" s="1" t="s">
        <v>260</v>
      </c>
      <c r="B126" s="1" t="s">
        <v>268</v>
      </c>
      <c r="C126" s="1" t="s">
        <v>269</v>
      </c>
      <c r="D126">
        <v>110005</v>
      </c>
      <c r="E126" s="2" t="s">
        <v>13</v>
      </c>
      <c r="F126" s="4">
        <v>0.45</v>
      </c>
      <c r="J126" s="3" t="str">
        <f>IF(AND(Tabla19[[#This Row],[Valor logrado]]&gt;=Tabla19[[#This Row],[Meta]],Tabla19[[#This Row],[Valor logrado]]&gt;0,Tabla19[[#This Row],[Meta]]&gt;0),"Sí","No")</f>
        <v>No</v>
      </c>
    </row>
    <row r="127" spans="1:10" x14ac:dyDescent="0.25">
      <c r="A127" s="1" t="s">
        <v>260</v>
      </c>
      <c r="B127" s="1" t="s">
        <v>270</v>
      </c>
      <c r="C127" s="1" t="s">
        <v>271</v>
      </c>
      <c r="D127">
        <v>110004</v>
      </c>
      <c r="E127" s="2" t="s">
        <v>13</v>
      </c>
      <c r="F127" s="4">
        <v>0.4</v>
      </c>
      <c r="J127" s="3" t="str">
        <f>IF(AND(Tabla19[[#This Row],[Valor logrado]]&gt;=Tabla19[[#This Row],[Meta]],Tabla19[[#This Row],[Valor logrado]]&gt;0,Tabla19[[#This Row],[Meta]]&gt;0),"Sí","No")</f>
        <v>No</v>
      </c>
    </row>
    <row r="128" spans="1:10" x14ac:dyDescent="0.25">
      <c r="A128" s="1" t="s">
        <v>272</v>
      </c>
      <c r="B128" s="1" t="s">
        <v>273</v>
      </c>
      <c r="C128" s="1" t="s">
        <v>274</v>
      </c>
      <c r="D128">
        <v>120000</v>
      </c>
      <c r="E128" s="2" t="s">
        <v>16</v>
      </c>
      <c r="F128" s="4">
        <v>0.43</v>
      </c>
      <c r="J128" s="3" t="str">
        <f>IF(AND(Tabla19[[#This Row],[Valor logrado]]&gt;=Tabla19[[#This Row],[Meta]],Tabla19[[#This Row],[Valor logrado]]&gt;0,Tabla19[[#This Row],[Meta]]&gt;0),"Sí","No")</f>
        <v>No</v>
      </c>
    </row>
    <row r="129" spans="1:10" x14ac:dyDescent="0.25">
      <c r="A129" s="1" t="s">
        <v>272</v>
      </c>
      <c r="B129" s="1" t="s">
        <v>275</v>
      </c>
      <c r="C129" s="1" t="s">
        <v>276</v>
      </c>
      <c r="D129">
        <v>120008</v>
      </c>
      <c r="E129" s="2" t="s">
        <v>13</v>
      </c>
      <c r="F129" s="4">
        <v>0.45</v>
      </c>
      <c r="J129" s="3" t="str">
        <f>IF(AND(Tabla19[[#This Row],[Valor logrado]]&gt;=Tabla19[[#This Row],[Meta]],Tabla19[[#This Row],[Valor logrado]]&gt;0,Tabla19[[#This Row],[Meta]]&gt;0),"Sí","No")</f>
        <v>No</v>
      </c>
    </row>
    <row r="130" spans="1:10" x14ac:dyDescent="0.25">
      <c r="A130" s="1" t="s">
        <v>272</v>
      </c>
      <c r="B130" s="1" t="s">
        <v>277</v>
      </c>
      <c r="C130" s="1" t="s">
        <v>278</v>
      </c>
      <c r="D130">
        <v>120007</v>
      </c>
      <c r="E130" s="2" t="s">
        <v>13</v>
      </c>
      <c r="F130" s="4">
        <v>0.4</v>
      </c>
      <c r="J130" s="3" t="str">
        <f>IF(AND(Tabla19[[#This Row],[Valor logrado]]&gt;=Tabla19[[#This Row],[Meta]],Tabla19[[#This Row],[Valor logrado]]&gt;0,Tabla19[[#This Row],[Meta]]&gt;0),"Sí","No")</f>
        <v>No</v>
      </c>
    </row>
    <row r="131" spans="1:10" x14ac:dyDescent="0.25">
      <c r="A131" s="1" t="s">
        <v>272</v>
      </c>
      <c r="B131" s="1" t="s">
        <v>277</v>
      </c>
      <c r="C131" s="1" t="s">
        <v>279</v>
      </c>
      <c r="D131">
        <v>120014</v>
      </c>
      <c r="E131" s="2" t="s">
        <v>33</v>
      </c>
      <c r="F131" s="4">
        <v>0.35</v>
      </c>
      <c r="J131" s="3" t="str">
        <f>IF(AND(Tabla19[[#This Row],[Valor logrado]]&gt;=Tabla19[[#This Row],[Meta]],Tabla19[[#This Row],[Valor logrado]]&gt;0,Tabla19[[#This Row],[Meta]]&gt;0),"Sí","No")</f>
        <v>No</v>
      </c>
    </row>
    <row r="132" spans="1:10" x14ac:dyDescent="0.25">
      <c r="A132" s="1" t="s">
        <v>272</v>
      </c>
      <c r="B132" s="1" t="s">
        <v>280</v>
      </c>
      <c r="C132" s="1" t="s">
        <v>281</v>
      </c>
      <c r="D132">
        <v>120004</v>
      </c>
      <c r="E132" s="2" t="s">
        <v>13</v>
      </c>
      <c r="F132" s="4">
        <v>0.4</v>
      </c>
      <c r="J132" s="3" t="str">
        <f>IF(AND(Tabla19[[#This Row],[Valor logrado]]&gt;=Tabla19[[#This Row],[Meta]],Tabla19[[#This Row],[Valor logrado]]&gt;0,Tabla19[[#This Row],[Meta]]&gt;0),"Sí","No")</f>
        <v>No</v>
      </c>
    </row>
    <row r="133" spans="1:10" x14ac:dyDescent="0.25">
      <c r="A133" s="1" t="s">
        <v>272</v>
      </c>
      <c r="B133" s="1" t="s">
        <v>282</v>
      </c>
      <c r="C133" s="1" t="s">
        <v>283</v>
      </c>
      <c r="D133">
        <v>120001</v>
      </c>
      <c r="E133" s="2" t="s">
        <v>13</v>
      </c>
      <c r="F133" s="4">
        <v>0.45</v>
      </c>
      <c r="J133" s="3" t="str">
        <f>IF(AND(Tabla19[[#This Row],[Valor logrado]]&gt;=Tabla19[[#This Row],[Meta]],Tabla19[[#This Row],[Valor logrado]]&gt;0,Tabla19[[#This Row],[Meta]]&gt;0),"Sí","No")</f>
        <v>No</v>
      </c>
    </row>
    <row r="134" spans="1:10" x14ac:dyDescent="0.25">
      <c r="A134" s="1" t="s">
        <v>272</v>
      </c>
      <c r="B134" s="1" t="s">
        <v>284</v>
      </c>
      <c r="C134" s="1" t="s">
        <v>285</v>
      </c>
      <c r="D134">
        <v>120003</v>
      </c>
      <c r="E134" s="2" t="s">
        <v>13</v>
      </c>
      <c r="F134" s="4">
        <v>0.4</v>
      </c>
      <c r="J134" s="3" t="str">
        <f>IF(AND(Tabla19[[#This Row],[Valor logrado]]&gt;=Tabla19[[#This Row],[Meta]],Tabla19[[#This Row],[Valor logrado]]&gt;0,Tabla19[[#This Row],[Meta]]&gt;0),"Sí","No")</f>
        <v>No</v>
      </c>
    </row>
    <row r="135" spans="1:10" x14ac:dyDescent="0.25">
      <c r="A135" s="1" t="s">
        <v>272</v>
      </c>
      <c r="B135" s="1" t="s">
        <v>286</v>
      </c>
      <c r="C135" s="1" t="s">
        <v>287</v>
      </c>
      <c r="D135">
        <v>120002</v>
      </c>
      <c r="E135" s="2" t="s">
        <v>13</v>
      </c>
      <c r="F135" s="4">
        <v>0.45</v>
      </c>
      <c r="J135" s="3" t="str">
        <f>IF(AND(Tabla19[[#This Row],[Valor logrado]]&gt;=Tabla19[[#This Row],[Meta]],Tabla19[[#This Row],[Valor logrado]]&gt;0,Tabla19[[#This Row],[Meta]]&gt;0),"Sí","No")</f>
        <v>No</v>
      </c>
    </row>
    <row r="136" spans="1:10" x14ac:dyDescent="0.25">
      <c r="A136" s="1" t="s">
        <v>272</v>
      </c>
      <c r="B136" s="1" t="s">
        <v>288</v>
      </c>
      <c r="C136" s="1" t="s">
        <v>289</v>
      </c>
      <c r="D136">
        <v>120005</v>
      </c>
      <c r="E136" s="2" t="s">
        <v>13</v>
      </c>
      <c r="F136" s="4">
        <v>0.45</v>
      </c>
      <c r="J136" s="3" t="str">
        <f>IF(AND(Tabla19[[#This Row],[Valor logrado]]&gt;=Tabla19[[#This Row],[Meta]],Tabla19[[#This Row],[Valor logrado]]&gt;0,Tabla19[[#This Row],[Meta]]&gt;0),"Sí","No")</f>
        <v>No</v>
      </c>
    </row>
    <row r="137" spans="1:10" x14ac:dyDescent="0.25">
      <c r="A137" s="1" t="s">
        <v>272</v>
      </c>
      <c r="B137" s="1" t="s">
        <v>290</v>
      </c>
      <c r="C137" s="1" t="s">
        <v>291</v>
      </c>
      <c r="D137">
        <v>120009</v>
      </c>
      <c r="E137" s="2" t="s">
        <v>13</v>
      </c>
      <c r="F137" s="4">
        <v>0.4</v>
      </c>
      <c r="J137" s="3" t="str">
        <f>IF(AND(Tabla19[[#This Row],[Valor logrado]]&gt;=Tabla19[[#This Row],[Meta]],Tabla19[[#This Row],[Valor logrado]]&gt;0,Tabla19[[#This Row],[Meta]]&gt;0),"Sí","No")</f>
        <v>No</v>
      </c>
    </row>
    <row r="138" spans="1:10" x14ac:dyDescent="0.25">
      <c r="A138" s="1" t="s">
        <v>272</v>
      </c>
      <c r="B138" s="1" t="s">
        <v>292</v>
      </c>
      <c r="C138" s="1" t="s">
        <v>293</v>
      </c>
      <c r="D138">
        <v>120006</v>
      </c>
      <c r="E138" s="2" t="s">
        <v>13</v>
      </c>
      <c r="F138" s="4">
        <v>0.4</v>
      </c>
      <c r="J138" s="3" t="str">
        <f>IF(AND(Tabla19[[#This Row],[Valor logrado]]&gt;=Tabla19[[#This Row],[Meta]],Tabla19[[#This Row],[Valor logrado]]&gt;0,Tabla19[[#This Row],[Meta]]&gt;0),"Sí","No")</f>
        <v>No</v>
      </c>
    </row>
    <row r="139" spans="1:10" x14ac:dyDescent="0.25">
      <c r="A139" s="1" t="s">
        <v>272</v>
      </c>
      <c r="B139" s="1" t="s">
        <v>294</v>
      </c>
      <c r="C139" s="1" t="s">
        <v>295</v>
      </c>
      <c r="D139">
        <v>120011</v>
      </c>
      <c r="E139" s="2" t="s">
        <v>13</v>
      </c>
      <c r="F139" s="4">
        <v>0.4</v>
      </c>
      <c r="J139" s="3" t="str">
        <f>IF(AND(Tabla19[[#This Row],[Valor logrado]]&gt;=Tabla19[[#This Row],[Meta]],Tabla19[[#This Row],[Valor logrado]]&gt;0,Tabla19[[#This Row],[Meta]]&gt;0),"Sí","No")</f>
        <v>No</v>
      </c>
    </row>
    <row r="140" spans="1:10" x14ac:dyDescent="0.25">
      <c r="A140" s="1" t="s">
        <v>272</v>
      </c>
      <c r="B140" s="1" t="s">
        <v>296</v>
      </c>
      <c r="C140" s="1" t="s">
        <v>297</v>
      </c>
      <c r="D140">
        <v>120010</v>
      </c>
      <c r="E140" s="2" t="s">
        <v>13</v>
      </c>
      <c r="F140" s="4">
        <v>0.4</v>
      </c>
      <c r="J140" s="3" t="str">
        <f>IF(AND(Tabla19[[#This Row],[Valor logrado]]&gt;=Tabla19[[#This Row],[Meta]],Tabla19[[#This Row],[Valor logrado]]&gt;0,Tabla19[[#This Row],[Meta]]&gt;0),"Sí","No")</f>
        <v>No</v>
      </c>
    </row>
    <row r="141" spans="1:10" x14ac:dyDescent="0.25">
      <c r="A141" s="1" t="s">
        <v>272</v>
      </c>
      <c r="B141" s="1" t="s">
        <v>298</v>
      </c>
      <c r="C141" s="1" t="s">
        <v>299</v>
      </c>
      <c r="D141">
        <v>120012</v>
      </c>
      <c r="E141" s="2" t="s">
        <v>13</v>
      </c>
      <c r="F141" s="4">
        <v>0.35</v>
      </c>
      <c r="J141" s="3" t="str">
        <f>IF(AND(Tabla19[[#This Row],[Valor logrado]]&gt;=Tabla19[[#This Row],[Meta]],Tabla19[[#This Row],[Valor logrado]]&gt;0,Tabla19[[#This Row],[Meta]]&gt;0),"Sí","No")</f>
        <v>No</v>
      </c>
    </row>
    <row r="142" spans="1:10" x14ac:dyDescent="0.25">
      <c r="A142" s="1" t="s">
        <v>300</v>
      </c>
      <c r="B142" s="1" t="s">
        <v>301</v>
      </c>
      <c r="C142" s="1" t="s">
        <v>302</v>
      </c>
      <c r="D142">
        <v>130000</v>
      </c>
      <c r="E142" s="2" t="s">
        <v>91</v>
      </c>
      <c r="F142" s="4">
        <v>0.43</v>
      </c>
      <c r="J142" s="3" t="str">
        <f>IF(AND(Tabla19[[#This Row],[Valor logrado]]&gt;=Tabla19[[#This Row],[Meta]],Tabla19[[#This Row],[Valor logrado]]&gt;0,Tabla19[[#This Row],[Meta]]&gt;0),"Sí","No")</f>
        <v>No</v>
      </c>
    </row>
    <row r="143" spans="1:10" x14ac:dyDescent="0.25">
      <c r="A143" s="1" t="s">
        <v>300</v>
      </c>
      <c r="B143" s="1" t="s">
        <v>303</v>
      </c>
      <c r="C143" s="1" t="s">
        <v>304</v>
      </c>
      <c r="D143">
        <v>130005</v>
      </c>
      <c r="E143" s="2" t="s">
        <v>13</v>
      </c>
      <c r="F143" s="4">
        <v>0.45</v>
      </c>
      <c r="J143" s="3" t="str">
        <f>IF(AND(Tabla19[[#This Row],[Valor logrado]]&gt;=Tabla19[[#This Row],[Meta]],Tabla19[[#This Row],[Valor logrado]]&gt;0,Tabla19[[#This Row],[Meta]]&gt;0),"Sí","No")</f>
        <v>No</v>
      </c>
    </row>
    <row r="144" spans="1:10" x14ac:dyDescent="0.25">
      <c r="A144" s="1" t="s">
        <v>300</v>
      </c>
      <c r="B144" s="1" t="s">
        <v>305</v>
      </c>
      <c r="C144" s="1" t="s">
        <v>306</v>
      </c>
      <c r="D144">
        <v>130008</v>
      </c>
      <c r="E144" s="2" t="s">
        <v>13</v>
      </c>
      <c r="F144" s="4">
        <v>0.45</v>
      </c>
      <c r="J144" s="3" t="str">
        <f>IF(AND(Tabla19[[#This Row],[Valor logrado]]&gt;=Tabla19[[#This Row],[Meta]],Tabla19[[#This Row],[Valor logrado]]&gt;0,Tabla19[[#This Row],[Meta]]&gt;0),"Sí","No")</f>
        <v>No</v>
      </c>
    </row>
    <row r="145" spans="1:10" x14ac:dyDescent="0.25">
      <c r="A145" s="1" t="s">
        <v>300</v>
      </c>
      <c r="B145" s="1" t="s">
        <v>307</v>
      </c>
      <c r="C145" s="1" t="s">
        <v>308</v>
      </c>
      <c r="D145">
        <v>130003</v>
      </c>
      <c r="E145" s="2" t="s">
        <v>13</v>
      </c>
      <c r="F145" s="4">
        <v>0.45</v>
      </c>
      <c r="J145" s="3" t="str">
        <f>IF(AND(Tabla19[[#This Row],[Valor logrado]]&gt;=Tabla19[[#This Row],[Meta]],Tabla19[[#This Row],[Valor logrado]]&gt;0,Tabla19[[#This Row],[Meta]]&gt;0),"Sí","No")</f>
        <v>No</v>
      </c>
    </row>
    <row r="146" spans="1:10" x14ac:dyDescent="0.25">
      <c r="A146" s="1" t="s">
        <v>300</v>
      </c>
      <c r="B146" s="1" t="s">
        <v>309</v>
      </c>
      <c r="C146" s="1" t="s">
        <v>310</v>
      </c>
      <c r="D146">
        <v>130012</v>
      </c>
      <c r="E146" s="2" t="s">
        <v>13</v>
      </c>
      <c r="F146" s="4">
        <v>0.35</v>
      </c>
      <c r="J146" s="3" t="str">
        <f>IF(AND(Tabla19[[#This Row],[Valor logrado]]&gt;=Tabla19[[#This Row],[Meta]],Tabla19[[#This Row],[Valor logrado]]&gt;0,Tabla19[[#This Row],[Meta]]&gt;0),"Sí","No")</f>
        <v>No</v>
      </c>
    </row>
    <row r="147" spans="1:10" x14ac:dyDescent="0.25">
      <c r="A147" s="1" t="s">
        <v>300</v>
      </c>
      <c r="B147" s="1" t="s">
        <v>311</v>
      </c>
      <c r="C147" s="1" t="s">
        <v>312</v>
      </c>
      <c r="D147">
        <v>130007</v>
      </c>
      <c r="E147" s="2" t="s">
        <v>13</v>
      </c>
      <c r="F147" s="4">
        <v>0.4</v>
      </c>
      <c r="J147" s="3" t="str">
        <f>IF(AND(Tabla19[[#This Row],[Valor logrado]]&gt;=Tabla19[[#This Row],[Meta]],Tabla19[[#This Row],[Valor logrado]]&gt;0,Tabla19[[#This Row],[Meta]]&gt;0),"Sí","No")</f>
        <v>No</v>
      </c>
    </row>
    <row r="148" spans="1:10" x14ac:dyDescent="0.25">
      <c r="A148" s="1" t="s">
        <v>300</v>
      </c>
      <c r="B148" s="1" t="s">
        <v>313</v>
      </c>
      <c r="C148" s="1" t="s">
        <v>314</v>
      </c>
      <c r="D148">
        <v>130011</v>
      </c>
      <c r="E148" s="2" t="s">
        <v>13</v>
      </c>
      <c r="F148" s="4">
        <v>0.4</v>
      </c>
      <c r="J148" s="3" t="str">
        <f>IF(AND(Tabla19[[#This Row],[Valor logrado]]&gt;=Tabla19[[#This Row],[Meta]],Tabla19[[#This Row],[Valor logrado]]&gt;0,Tabla19[[#This Row],[Meta]]&gt;0),"Sí","No")</f>
        <v>No</v>
      </c>
    </row>
    <row r="149" spans="1:10" x14ac:dyDescent="0.25">
      <c r="A149" s="1" t="s">
        <v>300</v>
      </c>
      <c r="B149" s="1" t="s">
        <v>315</v>
      </c>
      <c r="C149" s="1" t="s">
        <v>316</v>
      </c>
      <c r="D149">
        <v>130010</v>
      </c>
      <c r="E149" s="2" t="s">
        <v>13</v>
      </c>
      <c r="F149" s="4">
        <v>0.4</v>
      </c>
      <c r="J149" s="3" t="str">
        <f>IF(AND(Tabla19[[#This Row],[Valor logrado]]&gt;=Tabla19[[#This Row],[Meta]],Tabla19[[#This Row],[Valor logrado]]&gt;0,Tabla19[[#This Row],[Meta]]&gt;0),"Sí","No")</f>
        <v>No</v>
      </c>
    </row>
    <row r="150" spans="1:10" x14ac:dyDescent="0.25">
      <c r="A150" s="1" t="s">
        <v>300</v>
      </c>
      <c r="B150" s="1" t="s">
        <v>317</v>
      </c>
      <c r="C150" s="1" t="s">
        <v>318</v>
      </c>
      <c r="D150">
        <v>130009</v>
      </c>
      <c r="E150" s="2" t="s">
        <v>13</v>
      </c>
      <c r="F150" s="4">
        <v>0.35</v>
      </c>
      <c r="J150" s="3" t="str">
        <f>IF(AND(Tabla19[[#This Row],[Valor logrado]]&gt;=Tabla19[[#This Row],[Meta]],Tabla19[[#This Row],[Valor logrado]]&gt;0,Tabla19[[#This Row],[Meta]]&gt;0),"Sí","No")</f>
        <v>No</v>
      </c>
    </row>
    <row r="151" spans="1:10" x14ac:dyDescent="0.25">
      <c r="A151" s="1" t="s">
        <v>300</v>
      </c>
      <c r="B151" s="1" t="s">
        <v>319</v>
      </c>
      <c r="C151" s="1" t="s">
        <v>320</v>
      </c>
      <c r="D151">
        <v>130004</v>
      </c>
      <c r="E151" s="2" t="s">
        <v>13</v>
      </c>
      <c r="F151" s="4">
        <v>0.4</v>
      </c>
      <c r="J151" s="3" t="str">
        <f>IF(AND(Tabla19[[#This Row],[Valor logrado]]&gt;=Tabla19[[#This Row],[Meta]],Tabla19[[#This Row],[Valor logrado]]&gt;0,Tabla19[[#This Row],[Meta]]&gt;0),"Sí","No")</f>
        <v>No</v>
      </c>
    </row>
    <row r="152" spans="1:10" x14ac:dyDescent="0.25">
      <c r="A152" s="1" t="s">
        <v>300</v>
      </c>
      <c r="B152" s="1" t="s">
        <v>321</v>
      </c>
      <c r="C152" s="1" t="s">
        <v>322</v>
      </c>
      <c r="D152">
        <v>130006</v>
      </c>
      <c r="E152" s="2" t="s">
        <v>13</v>
      </c>
      <c r="F152" s="4">
        <v>0.35</v>
      </c>
      <c r="J152" s="3" t="str">
        <f>IF(AND(Tabla19[[#This Row],[Valor logrado]]&gt;=Tabla19[[#This Row],[Meta]],Tabla19[[#This Row],[Valor logrado]]&gt;0,Tabla19[[#This Row],[Meta]]&gt;0),"Sí","No")</f>
        <v>No</v>
      </c>
    </row>
    <row r="153" spans="1:10" x14ac:dyDescent="0.25">
      <c r="A153" s="1" t="s">
        <v>300</v>
      </c>
      <c r="B153" s="1" t="s">
        <v>323</v>
      </c>
      <c r="C153" s="1" t="s">
        <v>324</v>
      </c>
      <c r="D153">
        <v>130002</v>
      </c>
      <c r="E153" s="2" t="s">
        <v>13</v>
      </c>
      <c r="F153" s="4">
        <v>0.45</v>
      </c>
      <c r="J153" s="3" t="str">
        <f>IF(AND(Tabla19[[#This Row],[Valor logrado]]&gt;=Tabla19[[#This Row],[Meta]],Tabla19[[#This Row],[Valor logrado]]&gt;0,Tabla19[[#This Row],[Meta]]&gt;0),"Sí","No")</f>
        <v>No</v>
      </c>
    </row>
    <row r="154" spans="1:10" x14ac:dyDescent="0.25">
      <c r="A154" s="1" t="s">
        <v>300</v>
      </c>
      <c r="B154" s="1" t="s">
        <v>325</v>
      </c>
      <c r="C154" s="1" t="s">
        <v>326</v>
      </c>
      <c r="D154">
        <v>130014</v>
      </c>
      <c r="E154" s="2" t="s">
        <v>13</v>
      </c>
      <c r="F154" s="4">
        <v>0.45</v>
      </c>
      <c r="J154" s="3" t="str">
        <f>IF(AND(Tabla19[[#This Row],[Valor logrado]]&gt;=Tabla19[[#This Row],[Meta]],Tabla19[[#This Row],[Valor logrado]]&gt;0,Tabla19[[#This Row],[Meta]]&gt;0),"Sí","No")</f>
        <v>No</v>
      </c>
    </row>
    <row r="155" spans="1:10" x14ac:dyDescent="0.25">
      <c r="A155" s="1" t="s">
        <v>300</v>
      </c>
      <c r="B155" s="1" t="s">
        <v>327</v>
      </c>
      <c r="C155" s="1" t="s">
        <v>328</v>
      </c>
      <c r="D155">
        <v>130015</v>
      </c>
      <c r="E155" s="2" t="s">
        <v>13</v>
      </c>
      <c r="F155" s="4">
        <v>0.45</v>
      </c>
      <c r="J155" s="3" t="str">
        <f>IF(AND(Tabla19[[#This Row],[Valor logrado]]&gt;=Tabla19[[#This Row],[Meta]],Tabla19[[#This Row],[Valor logrado]]&gt;0,Tabla19[[#This Row],[Meta]]&gt;0),"Sí","No")</f>
        <v>No</v>
      </c>
    </row>
    <row r="156" spans="1:10" x14ac:dyDescent="0.25">
      <c r="A156" s="1" t="s">
        <v>300</v>
      </c>
      <c r="B156" s="1" t="s">
        <v>329</v>
      </c>
      <c r="C156" s="1" t="s">
        <v>330</v>
      </c>
      <c r="D156">
        <v>130016</v>
      </c>
      <c r="E156" s="2" t="s">
        <v>13</v>
      </c>
      <c r="F156" s="4">
        <v>0.45</v>
      </c>
      <c r="J156" s="3" t="str">
        <f>IF(AND(Tabla19[[#This Row],[Valor logrado]]&gt;=Tabla19[[#This Row],[Meta]],Tabla19[[#This Row],[Valor logrado]]&gt;0,Tabla19[[#This Row],[Meta]]&gt;0),"Sí","No")</f>
        <v>No</v>
      </c>
    </row>
    <row r="157" spans="1:10" x14ac:dyDescent="0.25">
      <c r="A157" s="1" t="s">
        <v>300</v>
      </c>
      <c r="B157" s="1" t="s">
        <v>331</v>
      </c>
      <c r="C157" s="1" t="s">
        <v>332</v>
      </c>
      <c r="D157">
        <v>130017</v>
      </c>
      <c r="E157" s="2" t="s">
        <v>13</v>
      </c>
      <c r="F157" s="4">
        <v>0.45</v>
      </c>
      <c r="J157" s="3" t="str">
        <f>IF(AND(Tabla19[[#This Row],[Valor logrado]]&gt;=Tabla19[[#This Row],[Meta]],Tabla19[[#This Row],[Valor logrado]]&gt;0,Tabla19[[#This Row],[Meta]]&gt;0),"Sí","No")</f>
        <v>No</v>
      </c>
    </row>
    <row r="158" spans="1:10" x14ac:dyDescent="0.25">
      <c r="A158" s="1" t="s">
        <v>333</v>
      </c>
      <c r="B158" s="1" t="s">
        <v>334</v>
      </c>
      <c r="C158" s="1" t="s">
        <v>335</v>
      </c>
      <c r="D158">
        <v>140001</v>
      </c>
      <c r="E158" s="2" t="s">
        <v>13</v>
      </c>
      <c r="F158" s="4">
        <v>0.45</v>
      </c>
      <c r="J158" s="3" t="str">
        <f>IF(AND(Tabla19[[#This Row],[Valor logrado]]&gt;=Tabla19[[#This Row],[Meta]],Tabla19[[#This Row],[Valor logrado]]&gt;0,Tabla19[[#This Row],[Meta]]&gt;0),"Sí","No")</f>
        <v>No</v>
      </c>
    </row>
    <row r="159" spans="1:10" x14ac:dyDescent="0.25">
      <c r="A159" s="1" t="s">
        <v>333</v>
      </c>
      <c r="B159" s="1" t="s">
        <v>336</v>
      </c>
      <c r="C159" s="1" t="s">
        <v>337</v>
      </c>
      <c r="D159">
        <v>140003</v>
      </c>
      <c r="E159" s="2" t="s">
        <v>13</v>
      </c>
      <c r="F159" s="4">
        <v>0.45</v>
      </c>
      <c r="J159" s="3" t="str">
        <f>IF(AND(Tabla19[[#This Row],[Valor logrado]]&gt;=Tabla19[[#This Row],[Meta]],Tabla19[[#This Row],[Valor logrado]]&gt;0,Tabla19[[#This Row],[Meta]]&gt;0),"Sí","No")</f>
        <v>No</v>
      </c>
    </row>
    <row r="160" spans="1:10" x14ac:dyDescent="0.25">
      <c r="A160" s="1" t="s">
        <v>333</v>
      </c>
      <c r="B160" s="1" t="s">
        <v>338</v>
      </c>
      <c r="C160" s="1" t="s">
        <v>339</v>
      </c>
      <c r="D160">
        <v>140002</v>
      </c>
      <c r="E160" s="2" t="s">
        <v>13</v>
      </c>
      <c r="F160" s="4">
        <v>0.45</v>
      </c>
      <c r="J160" s="3" t="str">
        <f>IF(AND(Tabla19[[#This Row],[Valor logrado]]&gt;=Tabla19[[#This Row],[Meta]],Tabla19[[#This Row],[Valor logrado]]&gt;0,Tabla19[[#This Row],[Meta]]&gt;0),"Sí","No")</f>
        <v>No</v>
      </c>
    </row>
    <row r="161" spans="1:10" ht="25.5" x14ac:dyDescent="0.25">
      <c r="A161" s="1" t="s">
        <v>333</v>
      </c>
      <c r="B161" s="1" t="s">
        <v>340</v>
      </c>
      <c r="C161" s="1" t="s">
        <v>341</v>
      </c>
      <c r="D161">
        <v>140000</v>
      </c>
      <c r="E161" s="2" t="s">
        <v>91</v>
      </c>
      <c r="F161" s="4">
        <v>0.45</v>
      </c>
      <c r="J161" s="3" t="str">
        <f>IF(AND(Tabla19[[#This Row],[Valor logrado]]&gt;=Tabla19[[#This Row],[Meta]],Tabla19[[#This Row],[Valor logrado]]&gt;0,Tabla19[[#This Row],[Meta]]&gt;0),"Sí","No")</f>
        <v>No</v>
      </c>
    </row>
    <row r="162" spans="1:10" x14ac:dyDescent="0.25">
      <c r="A162" s="1" t="s">
        <v>342</v>
      </c>
      <c r="B162" s="1" t="s">
        <v>343</v>
      </c>
      <c r="C162" s="1" t="s">
        <v>344</v>
      </c>
      <c r="D162">
        <v>160001</v>
      </c>
      <c r="E162" s="2" t="s">
        <v>33</v>
      </c>
      <c r="F162" s="4">
        <v>0.45</v>
      </c>
      <c r="J162" s="3" t="str">
        <f>IF(AND(Tabla19[[#This Row],[Valor logrado]]&gt;=Tabla19[[#This Row],[Meta]],Tabla19[[#This Row],[Valor logrado]]&gt;0,Tabla19[[#This Row],[Meta]]&gt;0),"Sí","No")</f>
        <v>No</v>
      </c>
    </row>
    <row r="163" spans="1:10" x14ac:dyDescent="0.25">
      <c r="A163" s="1" t="s">
        <v>342</v>
      </c>
      <c r="B163" s="1" t="s">
        <v>343</v>
      </c>
      <c r="C163" s="1" t="s">
        <v>345</v>
      </c>
      <c r="D163">
        <v>160000</v>
      </c>
      <c r="E163" s="2" t="s">
        <v>16</v>
      </c>
      <c r="F163" s="4">
        <v>0.43</v>
      </c>
      <c r="J163" s="3" t="str">
        <f>IF(AND(Tabla19[[#This Row],[Valor logrado]]&gt;=Tabla19[[#This Row],[Meta]],Tabla19[[#This Row],[Valor logrado]]&gt;0,Tabla19[[#This Row],[Meta]]&gt;0),"Sí","No")</f>
        <v>No</v>
      </c>
    </row>
    <row r="164" spans="1:10" ht="25.5" x14ac:dyDescent="0.25">
      <c r="A164" s="1" t="s">
        <v>342</v>
      </c>
      <c r="B164" s="1" t="s">
        <v>346</v>
      </c>
      <c r="C164" s="1" t="s">
        <v>347</v>
      </c>
      <c r="D164">
        <v>160002</v>
      </c>
      <c r="E164" s="2" t="s">
        <v>13</v>
      </c>
      <c r="F164" s="4">
        <v>0.4</v>
      </c>
      <c r="J164" s="3" t="str">
        <f>IF(AND(Tabla19[[#This Row],[Valor logrado]]&gt;=Tabla19[[#This Row],[Meta]],Tabla19[[#This Row],[Valor logrado]]&gt;0,Tabla19[[#This Row],[Meta]]&gt;0),"Sí","No")</f>
        <v>No</v>
      </c>
    </row>
    <row r="165" spans="1:10" x14ac:dyDescent="0.25">
      <c r="A165" s="1" t="s">
        <v>342</v>
      </c>
      <c r="B165" s="1" t="s">
        <v>348</v>
      </c>
      <c r="C165" s="1" t="s">
        <v>349</v>
      </c>
      <c r="D165">
        <v>160007</v>
      </c>
      <c r="E165" s="2" t="s">
        <v>13</v>
      </c>
      <c r="F165" s="4">
        <v>0.35</v>
      </c>
      <c r="J165" s="3" t="str">
        <f>IF(AND(Tabla19[[#This Row],[Valor logrado]]&gt;=Tabla19[[#This Row],[Meta]],Tabla19[[#This Row],[Valor logrado]]&gt;0,Tabla19[[#This Row],[Meta]]&gt;0),"Sí","No")</f>
        <v>No</v>
      </c>
    </row>
    <row r="166" spans="1:10" ht="25.5" x14ac:dyDescent="0.25">
      <c r="A166" s="1" t="s">
        <v>342</v>
      </c>
      <c r="B166" s="1" t="s">
        <v>350</v>
      </c>
      <c r="C166" s="1" t="s">
        <v>351</v>
      </c>
      <c r="D166">
        <v>160005</v>
      </c>
      <c r="E166" s="2" t="s">
        <v>13</v>
      </c>
      <c r="F166" s="4">
        <v>0.35</v>
      </c>
      <c r="J166" s="3" t="str">
        <f>IF(AND(Tabla19[[#This Row],[Valor logrado]]&gt;=Tabla19[[#This Row],[Meta]],Tabla19[[#This Row],[Valor logrado]]&gt;0,Tabla19[[#This Row],[Meta]]&gt;0),"Sí","No")</f>
        <v>No</v>
      </c>
    </row>
    <row r="167" spans="1:10" x14ac:dyDescent="0.25">
      <c r="A167" s="1" t="s">
        <v>342</v>
      </c>
      <c r="B167" s="1" t="s">
        <v>352</v>
      </c>
      <c r="C167" s="1" t="s">
        <v>353</v>
      </c>
      <c r="D167">
        <v>160006</v>
      </c>
      <c r="E167" s="2" t="s">
        <v>13</v>
      </c>
      <c r="F167" s="4">
        <v>0.35</v>
      </c>
      <c r="J167" s="3" t="str">
        <f>IF(AND(Tabla19[[#This Row],[Valor logrado]]&gt;=Tabla19[[#This Row],[Meta]],Tabla19[[#This Row],[Valor logrado]]&gt;0,Tabla19[[#This Row],[Meta]]&gt;0),"Sí","No")</f>
        <v>No</v>
      </c>
    </row>
    <row r="168" spans="1:10" x14ac:dyDescent="0.25">
      <c r="A168" s="1" t="s">
        <v>342</v>
      </c>
      <c r="B168" s="1" t="s">
        <v>354</v>
      </c>
      <c r="C168" s="1" t="s">
        <v>355</v>
      </c>
      <c r="D168">
        <v>160004</v>
      </c>
      <c r="E168" s="2" t="s">
        <v>13</v>
      </c>
      <c r="F168" s="4">
        <v>0.35</v>
      </c>
      <c r="J168" s="3" t="str">
        <f>IF(AND(Tabla19[[#This Row],[Valor logrado]]&gt;=Tabla19[[#This Row],[Meta]],Tabla19[[#This Row],[Valor logrado]]&gt;0,Tabla19[[#This Row],[Meta]]&gt;0),"Sí","No")</f>
        <v>No</v>
      </c>
    </row>
    <row r="169" spans="1:10" ht="25.5" x14ac:dyDescent="0.25">
      <c r="A169" s="1" t="s">
        <v>342</v>
      </c>
      <c r="B169" s="1" t="s">
        <v>356</v>
      </c>
      <c r="C169" s="1" t="s">
        <v>357</v>
      </c>
      <c r="D169">
        <v>160003</v>
      </c>
      <c r="E169" s="2" t="s">
        <v>13</v>
      </c>
      <c r="F169" s="4">
        <v>0.35</v>
      </c>
      <c r="J169" s="3" t="str">
        <f>IF(AND(Tabla19[[#This Row],[Valor logrado]]&gt;=Tabla19[[#This Row],[Meta]],Tabla19[[#This Row],[Valor logrado]]&gt;0,Tabla19[[#This Row],[Meta]]&gt;0),"Sí","No")</f>
        <v>No</v>
      </c>
    </row>
    <row r="170" spans="1:10" x14ac:dyDescent="0.25">
      <c r="A170" s="1" t="s">
        <v>342</v>
      </c>
      <c r="B170" s="1" t="s">
        <v>358</v>
      </c>
      <c r="C170" s="1" t="s">
        <v>359</v>
      </c>
      <c r="D170">
        <v>160008</v>
      </c>
      <c r="E170" s="2" t="s">
        <v>13</v>
      </c>
      <c r="F170" s="4">
        <v>0.35</v>
      </c>
      <c r="J170" s="3" t="str">
        <f>IF(AND(Tabla19[[#This Row],[Valor logrado]]&gt;=Tabla19[[#This Row],[Meta]],Tabla19[[#This Row],[Valor logrado]]&gt;0,Tabla19[[#This Row],[Meta]]&gt;0),"Sí","No")</f>
        <v>No</v>
      </c>
    </row>
    <row r="171" spans="1:10" x14ac:dyDescent="0.25">
      <c r="A171" s="1" t="s">
        <v>360</v>
      </c>
      <c r="B171" s="1" t="s">
        <v>361</v>
      </c>
      <c r="C171" s="1" t="s">
        <v>362</v>
      </c>
      <c r="D171">
        <v>170003</v>
      </c>
      <c r="E171" s="2" t="s">
        <v>33</v>
      </c>
      <c r="F171" s="4">
        <v>0.4</v>
      </c>
      <c r="J171" s="3" t="str">
        <f>IF(AND(Tabla19[[#This Row],[Valor logrado]]&gt;=Tabla19[[#This Row],[Meta]],Tabla19[[#This Row],[Valor logrado]]&gt;0,Tabla19[[#This Row],[Meta]]&gt;0),"Sí","No")</f>
        <v>No</v>
      </c>
    </row>
    <row r="172" spans="1:10" x14ac:dyDescent="0.25">
      <c r="A172" s="1" t="s">
        <v>360</v>
      </c>
      <c r="B172" s="1" t="s">
        <v>361</v>
      </c>
      <c r="C172" s="1" t="s">
        <v>363</v>
      </c>
      <c r="D172">
        <v>170000</v>
      </c>
      <c r="E172" s="2" t="s">
        <v>16</v>
      </c>
      <c r="F172" s="4">
        <v>0.44</v>
      </c>
      <c r="J172" s="3" t="str">
        <f>IF(AND(Tabla19[[#This Row],[Valor logrado]]&gt;=Tabla19[[#This Row],[Meta]],Tabla19[[#This Row],[Valor logrado]]&gt;0,Tabla19[[#This Row],[Meta]]&gt;0),"Sí","No")</f>
        <v>No</v>
      </c>
    </row>
    <row r="173" spans="1:10" x14ac:dyDescent="0.25">
      <c r="A173" s="1" t="s">
        <v>360</v>
      </c>
      <c r="B173" s="1" t="s">
        <v>361</v>
      </c>
      <c r="C173" s="1" t="s">
        <v>364</v>
      </c>
      <c r="D173">
        <v>170002</v>
      </c>
      <c r="E173" s="2" t="s">
        <v>33</v>
      </c>
      <c r="F173" s="4">
        <v>0.35</v>
      </c>
      <c r="J173" s="3" t="str">
        <f>IF(AND(Tabla19[[#This Row],[Valor logrado]]&gt;=Tabla19[[#This Row],[Meta]],Tabla19[[#This Row],[Valor logrado]]&gt;0,Tabla19[[#This Row],[Meta]]&gt;0),"Sí","No")</f>
        <v>No</v>
      </c>
    </row>
    <row r="174" spans="1:10" x14ac:dyDescent="0.25">
      <c r="A174" s="1" t="s">
        <v>360</v>
      </c>
      <c r="B174" s="1" t="s">
        <v>361</v>
      </c>
      <c r="C174" s="1" t="s">
        <v>365</v>
      </c>
      <c r="D174">
        <v>170001</v>
      </c>
      <c r="E174" s="2" t="s">
        <v>33</v>
      </c>
      <c r="F174" s="4">
        <v>0.45</v>
      </c>
      <c r="J174" s="3" t="str">
        <f>IF(AND(Tabla19[[#This Row],[Valor logrado]]&gt;=Tabla19[[#This Row],[Meta]],Tabla19[[#This Row],[Valor logrado]]&gt;0,Tabla19[[#This Row],[Meta]]&gt;0),"Sí","No")</f>
        <v>No</v>
      </c>
    </row>
    <row r="175" spans="1:10" x14ac:dyDescent="0.25">
      <c r="A175" s="1" t="s">
        <v>366</v>
      </c>
      <c r="B175" s="1" t="s">
        <v>367</v>
      </c>
      <c r="C175" s="1" t="s">
        <v>368</v>
      </c>
      <c r="D175">
        <v>180000</v>
      </c>
      <c r="E175" s="2" t="s">
        <v>91</v>
      </c>
      <c r="F175" s="4">
        <v>0.45</v>
      </c>
      <c r="J175" s="3" t="str">
        <f>IF(AND(Tabla19[[#This Row],[Valor logrado]]&gt;=Tabla19[[#This Row],[Meta]],Tabla19[[#This Row],[Valor logrado]]&gt;0,Tabla19[[#This Row],[Meta]]&gt;0),"Sí","No")</f>
        <v>No</v>
      </c>
    </row>
    <row r="176" spans="1:10" ht="25.5" x14ac:dyDescent="0.25">
      <c r="A176" s="1" t="s">
        <v>366</v>
      </c>
      <c r="B176" s="1" t="s">
        <v>367</v>
      </c>
      <c r="C176" s="1" t="s">
        <v>369</v>
      </c>
      <c r="D176">
        <v>180005</v>
      </c>
      <c r="E176" s="2" t="s">
        <v>33</v>
      </c>
      <c r="F176" s="4">
        <v>0.4</v>
      </c>
      <c r="J176" s="3" t="str">
        <f>IF(AND(Tabla19[[#This Row],[Valor logrado]]&gt;=Tabla19[[#This Row],[Meta]],Tabla19[[#This Row],[Valor logrado]]&gt;0,Tabla19[[#This Row],[Meta]]&gt;0),"Sí","No")</f>
        <v>No</v>
      </c>
    </row>
    <row r="177" spans="1:10" x14ac:dyDescent="0.25">
      <c r="A177" s="1" t="s">
        <v>366</v>
      </c>
      <c r="B177" s="1" t="s">
        <v>370</v>
      </c>
      <c r="C177" s="1" t="s">
        <v>371</v>
      </c>
      <c r="D177">
        <v>180003</v>
      </c>
      <c r="E177" s="2" t="s">
        <v>13</v>
      </c>
      <c r="F177" s="4">
        <v>0.45</v>
      </c>
      <c r="J177" s="3" t="str">
        <f>IF(AND(Tabla19[[#This Row],[Valor logrado]]&gt;=Tabla19[[#This Row],[Meta]],Tabla19[[#This Row],[Valor logrado]]&gt;0,Tabla19[[#This Row],[Meta]]&gt;0),"Sí","No")</f>
        <v>No</v>
      </c>
    </row>
    <row r="178" spans="1:10" x14ac:dyDescent="0.25">
      <c r="A178" s="1" t="s">
        <v>366</v>
      </c>
      <c r="B178" s="1" t="s">
        <v>372</v>
      </c>
      <c r="C178" s="1" t="s">
        <v>373</v>
      </c>
      <c r="D178">
        <v>180001</v>
      </c>
      <c r="E178" s="2" t="s">
        <v>13</v>
      </c>
      <c r="F178" s="4">
        <v>0.45</v>
      </c>
      <c r="J178" s="3" t="str">
        <f>IF(AND(Tabla19[[#This Row],[Valor logrado]]&gt;=Tabla19[[#This Row],[Meta]],Tabla19[[#This Row],[Valor logrado]]&gt;0,Tabla19[[#This Row],[Meta]]&gt;0),"Sí","No")</f>
        <v>No</v>
      </c>
    </row>
    <row r="179" spans="1:10" x14ac:dyDescent="0.25">
      <c r="A179" s="1" t="s">
        <v>366</v>
      </c>
      <c r="B179" s="1" t="s">
        <v>374</v>
      </c>
      <c r="C179" s="1" t="s">
        <v>375</v>
      </c>
      <c r="D179">
        <v>180002</v>
      </c>
      <c r="E179" s="2" t="s">
        <v>13</v>
      </c>
      <c r="F179" s="4">
        <v>0.4</v>
      </c>
      <c r="J179" s="3" t="str">
        <f>IF(AND(Tabla19[[#This Row],[Valor logrado]]&gt;=Tabla19[[#This Row],[Meta]],Tabla19[[#This Row],[Valor logrado]]&gt;0,Tabla19[[#This Row],[Meta]]&gt;0),"Sí","No")</f>
        <v>No</v>
      </c>
    </row>
    <row r="180" spans="1:10" x14ac:dyDescent="0.25">
      <c r="A180" s="1" t="s">
        <v>376</v>
      </c>
      <c r="B180" s="1" t="s">
        <v>377</v>
      </c>
      <c r="C180" s="1" t="s">
        <v>378</v>
      </c>
      <c r="D180">
        <v>190000</v>
      </c>
      <c r="E180" s="2" t="s">
        <v>16</v>
      </c>
      <c r="F180" s="4">
        <v>0.43</v>
      </c>
      <c r="J180" s="3" t="str">
        <f>IF(AND(Tabla19[[#This Row],[Valor logrado]]&gt;=Tabla19[[#This Row],[Meta]],Tabla19[[#This Row],[Valor logrado]]&gt;0,Tabla19[[#This Row],[Meta]]&gt;0),"Sí","No")</f>
        <v>No</v>
      </c>
    </row>
    <row r="181" spans="1:10" x14ac:dyDescent="0.25">
      <c r="A181" s="1" t="s">
        <v>376</v>
      </c>
      <c r="B181" s="1" t="s">
        <v>379</v>
      </c>
      <c r="C181" s="1" t="s">
        <v>380</v>
      </c>
      <c r="D181">
        <v>190006</v>
      </c>
      <c r="E181" s="2" t="s">
        <v>33</v>
      </c>
      <c r="F181" s="4">
        <v>0.4</v>
      </c>
      <c r="J181" s="3" t="str">
        <f>IF(AND(Tabla19[[#This Row],[Valor logrado]]&gt;=Tabla19[[#This Row],[Meta]],Tabla19[[#This Row],[Valor logrado]]&gt;0,Tabla19[[#This Row],[Meta]]&gt;0),"Sí","No")</f>
        <v>No</v>
      </c>
    </row>
    <row r="182" spans="1:10" x14ac:dyDescent="0.25">
      <c r="A182" s="1" t="s">
        <v>376</v>
      </c>
      <c r="B182" s="1" t="s">
        <v>379</v>
      </c>
      <c r="C182" s="1" t="s">
        <v>381</v>
      </c>
      <c r="D182">
        <v>190003</v>
      </c>
      <c r="E182" s="2" t="s">
        <v>13</v>
      </c>
      <c r="F182" s="4">
        <v>0.4</v>
      </c>
      <c r="J182" s="3" t="str">
        <f>IF(AND(Tabla19[[#This Row],[Valor logrado]]&gt;=Tabla19[[#This Row],[Meta]],Tabla19[[#This Row],[Valor logrado]]&gt;0,Tabla19[[#This Row],[Meta]]&gt;0),"Sí","No")</f>
        <v>No</v>
      </c>
    </row>
    <row r="183" spans="1:10" x14ac:dyDescent="0.25">
      <c r="A183" s="1" t="s">
        <v>376</v>
      </c>
      <c r="B183" s="1" t="s">
        <v>382</v>
      </c>
      <c r="C183" s="1" t="s">
        <v>383</v>
      </c>
      <c r="D183">
        <v>190002</v>
      </c>
      <c r="E183" s="2" t="s">
        <v>13</v>
      </c>
      <c r="F183" s="4">
        <v>0.4</v>
      </c>
      <c r="J183" s="3" t="str">
        <f>IF(AND(Tabla19[[#This Row],[Valor logrado]]&gt;=Tabla19[[#This Row],[Meta]],Tabla19[[#This Row],[Valor logrado]]&gt;0,Tabla19[[#This Row],[Meta]]&gt;0),"Sí","No")</f>
        <v>No</v>
      </c>
    </row>
    <row r="184" spans="1:10" x14ac:dyDescent="0.25">
      <c r="A184" s="1" t="s">
        <v>376</v>
      </c>
      <c r="B184" s="1" t="s">
        <v>384</v>
      </c>
      <c r="C184" s="1" t="s">
        <v>385</v>
      </c>
      <c r="D184">
        <v>190001</v>
      </c>
      <c r="E184" s="2" t="s">
        <v>13</v>
      </c>
      <c r="F184" s="4">
        <v>0.45</v>
      </c>
      <c r="J184" s="3" t="str">
        <f>IF(AND(Tabla19[[#This Row],[Valor logrado]]&gt;=Tabla19[[#This Row],[Meta]],Tabla19[[#This Row],[Valor logrado]]&gt;0,Tabla19[[#This Row],[Meta]]&gt;0),"Sí","No")</f>
        <v>No</v>
      </c>
    </row>
    <row r="185" spans="1:10" x14ac:dyDescent="0.25">
      <c r="A185" s="1" t="s">
        <v>386</v>
      </c>
      <c r="B185" s="1" t="s">
        <v>387</v>
      </c>
      <c r="C185" s="1" t="s">
        <v>388</v>
      </c>
      <c r="D185">
        <v>200004</v>
      </c>
      <c r="E185" s="2" t="s">
        <v>33</v>
      </c>
      <c r="F185" s="4">
        <v>0.45</v>
      </c>
      <c r="J185" s="3" t="str">
        <f>IF(AND(Tabla19[[#This Row],[Valor logrado]]&gt;=Tabla19[[#This Row],[Meta]],Tabla19[[#This Row],[Valor logrado]]&gt;0,Tabla19[[#This Row],[Meta]]&gt;0),"Sí","No")</f>
        <v>No</v>
      </c>
    </row>
    <row r="186" spans="1:10" x14ac:dyDescent="0.25">
      <c r="A186" s="1" t="s">
        <v>386</v>
      </c>
      <c r="B186" s="1" t="s">
        <v>387</v>
      </c>
      <c r="C186" s="1" t="s">
        <v>389</v>
      </c>
      <c r="D186">
        <v>200003</v>
      </c>
      <c r="E186" s="2" t="s">
        <v>33</v>
      </c>
      <c r="F186" s="4">
        <v>0.45</v>
      </c>
      <c r="J186" s="3" t="str">
        <f>IF(AND(Tabla19[[#This Row],[Valor logrado]]&gt;=Tabla19[[#This Row],[Meta]],Tabla19[[#This Row],[Valor logrado]]&gt;0,Tabla19[[#This Row],[Meta]]&gt;0),"Sí","No")</f>
        <v>No</v>
      </c>
    </row>
    <row r="187" spans="1:10" x14ac:dyDescent="0.25">
      <c r="A187" s="1" t="s">
        <v>386</v>
      </c>
      <c r="B187" s="1" t="s">
        <v>387</v>
      </c>
      <c r="C187" s="1" t="s">
        <v>390</v>
      </c>
      <c r="D187">
        <v>200000</v>
      </c>
      <c r="E187" s="2" t="s">
        <v>16</v>
      </c>
      <c r="F187" s="4">
        <v>0.43</v>
      </c>
      <c r="J187" s="3" t="str">
        <f>IF(AND(Tabla19[[#This Row],[Valor logrado]]&gt;=Tabla19[[#This Row],[Meta]],Tabla19[[#This Row],[Valor logrado]]&gt;0,Tabla19[[#This Row],[Meta]]&gt;0),"Sí","No")</f>
        <v>No</v>
      </c>
    </row>
    <row r="188" spans="1:10" x14ac:dyDescent="0.25">
      <c r="A188" s="1" t="s">
        <v>386</v>
      </c>
      <c r="B188" s="1" t="s">
        <v>387</v>
      </c>
      <c r="C188" s="1" t="s">
        <v>391</v>
      </c>
      <c r="D188">
        <v>200001</v>
      </c>
      <c r="E188" s="2" t="s">
        <v>33</v>
      </c>
      <c r="F188" s="4">
        <v>0.45</v>
      </c>
      <c r="J188" s="3" t="str">
        <f>IF(AND(Tabla19[[#This Row],[Valor logrado]]&gt;=Tabla19[[#This Row],[Meta]],Tabla19[[#This Row],[Valor logrado]]&gt;0,Tabla19[[#This Row],[Meta]]&gt;0),"Sí","No")</f>
        <v>No</v>
      </c>
    </row>
    <row r="189" spans="1:10" x14ac:dyDescent="0.25">
      <c r="A189" s="1" t="s">
        <v>386</v>
      </c>
      <c r="B189" s="1" t="s">
        <v>387</v>
      </c>
      <c r="C189" s="1" t="s">
        <v>392</v>
      </c>
      <c r="D189">
        <v>200002</v>
      </c>
      <c r="E189" s="2" t="s">
        <v>33</v>
      </c>
      <c r="F189" s="4">
        <v>0.4</v>
      </c>
      <c r="J189" s="3" t="str">
        <f>IF(AND(Tabla19[[#This Row],[Valor logrado]]&gt;=Tabla19[[#This Row],[Meta]],Tabla19[[#This Row],[Valor logrado]]&gt;0,Tabla19[[#This Row],[Meta]]&gt;0),"Sí","No")</f>
        <v>No</v>
      </c>
    </row>
    <row r="190" spans="1:10" x14ac:dyDescent="0.25">
      <c r="A190" s="1" t="s">
        <v>386</v>
      </c>
      <c r="B190" s="1" t="s">
        <v>393</v>
      </c>
      <c r="C190" s="1" t="s">
        <v>394</v>
      </c>
      <c r="D190">
        <v>200010</v>
      </c>
      <c r="E190" s="2" t="s">
        <v>13</v>
      </c>
      <c r="F190" s="4">
        <v>0.45</v>
      </c>
      <c r="J190" s="3" t="str">
        <f>IF(AND(Tabla19[[#This Row],[Valor logrado]]&gt;=Tabla19[[#This Row],[Meta]],Tabla19[[#This Row],[Valor logrado]]&gt;0,Tabla19[[#This Row],[Meta]]&gt;0),"Sí","No")</f>
        <v>No</v>
      </c>
    </row>
    <row r="191" spans="1:10" x14ac:dyDescent="0.25">
      <c r="A191" s="1" t="s">
        <v>386</v>
      </c>
      <c r="B191" s="1" t="s">
        <v>395</v>
      </c>
      <c r="C191" s="1" t="s">
        <v>396</v>
      </c>
      <c r="D191">
        <v>200007</v>
      </c>
      <c r="E191" s="2" t="s">
        <v>13</v>
      </c>
      <c r="F191" s="4">
        <v>0.4</v>
      </c>
      <c r="J191" s="3" t="str">
        <f>IF(AND(Tabla19[[#This Row],[Valor logrado]]&gt;=Tabla19[[#This Row],[Meta]],Tabla19[[#This Row],[Valor logrado]]&gt;0,Tabla19[[#This Row],[Meta]]&gt;0),"Sí","No")</f>
        <v>No</v>
      </c>
    </row>
    <row r="192" spans="1:10" x14ac:dyDescent="0.25">
      <c r="A192" s="1" t="s">
        <v>386</v>
      </c>
      <c r="B192" s="1" t="s">
        <v>397</v>
      </c>
      <c r="C192" s="1" t="s">
        <v>398</v>
      </c>
      <c r="D192">
        <v>200009</v>
      </c>
      <c r="E192" s="2" t="s">
        <v>13</v>
      </c>
      <c r="F192" s="4">
        <v>0.45</v>
      </c>
      <c r="J192" s="3" t="str">
        <f>IF(AND(Tabla19[[#This Row],[Valor logrado]]&gt;=Tabla19[[#This Row],[Meta]],Tabla19[[#This Row],[Valor logrado]]&gt;0,Tabla19[[#This Row],[Meta]]&gt;0),"Sí","No")</f>
        <v>No</v>
      </c>
    </row>
    <row r="193" spans="1:10" x14ac:dyDescent="0.25">
      <c r="A193" s="1" t="s">
        <v>386</v>
      </c>
      <c r="B193" s="1" t="s">
        <v>399</v>
      </c>
      <c r="C193" s="1" t="s">
        <v>400</v>
      </c>
      <c r="D193">
        <v>200011</v>
      </c>
      <c r="E193" s="2" t="s">
        <v>13</v>
      </c>
      <c r="F193" s="4">
        <v>0.45</v>
      </c>
      <c r="J193" s="3" t="str">
        <f>IF(AND(Tabla19[[#This Row],[Valor logrado]]&gt;=Tabla19[[#This Row],[Meta]],Tabla19[[#This Row],[Valor logrado]]&gt;0,Tabla19[[#This Row],[Meta]]&gt;0),"Sí","No")</f>
        <v>No</v>
      </c>
    </row>
    <row r="194" spans="1:10" x14ac:dyDescent="0.25">
      <c r="A194" s="1" t="s">
        <v>386</v>
      </c>
      <c r="B194" s="1" t="s">
        <v>401</v>
      </c>
      <c r="C194" s="1" t="s">
        <v>402</v>
      </c>
      <c r="D194">
        <v>200008</v>
      </c>
      <c r="E194" s="2" t="s">
        <v>13</v>
      </c>
      <c r="F194" s="4">
        <v>0.35</v>
      </c>
      <c r="J194" s="3" t="str">
        <f>IF(AND(Tabla19[[#This Row],[Valor logrado]]&gt;=Tabla19[[#This Row],[Meta]],Tabla19[[#This Row],[Valor logrado]]&gt;0,Tabla19[[#This Row],[Meta]]&gt;0),"Sí","No")</f>
        <v>No</v>
      </c>
    </row>
    <row r="195" spans="1:10" x14ac:dyDescent="0.25">
      <c r="A195" s="1" t="s">
        <v>386</v>
      </c>
      <c r="B195" s="1" t="s">
        <v>403</v>
      </c>
      <c r="C195" s="1" t="s">
        <v>404</v>
      </c>
      <c r="D195">
        <v>200005</v>
      </c>
      <c r="E195" s="2" t="s">
        <v>13</v>
      </c>
      <c r="F195" s="4">
        <v>0.35</v>
      </c>
      <c r="J195" s="3" t="str">
        <f>IF(AND(Tabla19[[#This Row],[Valor logrado]]&gt;=Tabla19[[#This Row],[Meta]],Tabla19[[#This Row],[Valor logrado]]&gt;0,Tabla19[[#This Row],[Meta]]&gt;0),"Sí","No")</f>
        <v>No</v>
      </c>
    </row>
    <row r="196" spans="1:10" ht="25.5" x14ac:dyDescent="0.25">
      <c r="A196" s="1" t="s">
        <v>386</v>
      </c>
      <c r="B196" s="1" t="s">
        <v>405</v>
      </c>
      <c r="C196" s="1" t="s">
        <v>406</v>
      </c>
      <c r="D196">
        <v>200006</v>
      </c>
      <c r="E196" s="2" t="s">
        <v>13</v>
      </c>
      <c r="F196" s="4">
        <v>0.4</v>
      </c>
      <c r="J196" s="3" t="str">
        <f>IF(AND(Tabla19[[#This Row],[Valor logrado]]&gt;=Tabla19[[#This Row],[Meta]],Tabla19[[#This Row],[Valor logrado]]&gt;0,Tabla19[[#This Row],[Meta]]&gt;0),"Sí","No")</f>
        <v>No</v>
      </c>
    </row>
    <row r="197" spans="1:10" x14ac:dyDescent="0.25">
      <c r="A197" s="1" t="s">
        <v>386</v>
      </c>
      <c r="B197" s="1" t="s">
        <v>407</v>
      </c>
      <c r="C197" s="1" t="s">
        <v>408</v>
      </c>
      <c r="D197">
        <v>200012</v>
      </c>
      <c r="E197" s="2" t="s">
        <v>13</v>
      </c>
      <c r="F197" s="4">
        <v>0.35</v>
      </c>
      <c r="J197" s="3" t="str">
        <f>IF(AND(Tabla19[[#This Row],[Valor logrado]]&gt;=Tabla19[[#This Row],[Meta]],Tabla19[[#This Row],[Valor logrado]]&gt;0,Tabla19[[#This Row],[Meta]]&gt;0),"Sí","No")</f>
        <v>No</v>
      </c>
    </row>
    <row r="198" spans="1:10" x14ac:dyDescent="0.25">
      <c r="A198" s="1" t="s">
        <v>409</v>
      </c>
      <c r="B198" s="1" t="s">
        <v>410</v>
      </c>
      <c r="C198" s="1" t="s">
        <v>411</v>
      </c>
      <c r="D198">
        <v>210000</v>
      </c>
      <c r="E198" s="2" t="s">
        <v>16</v>
      </c>
      <c r="F198" s="4">
        <v>0.44</v>
      </c>
      <c r="J198" s="3" t="str">
        <f>IF(AND(Tabla19[[#This Row],[Valor logrado]]&gt;=Tabla19[[#This Row],[Meta]],Tabla19[[#This Row],[Valor logrado]]&gt;0,Tabla19[[#This Row],[Meta]]&gt;0),"Sí","No")</f>
        <v>No</v>
      </c>
    </row>
    <row r="199" spans="1:10" x14ac:dyDescent="0.25">
      <c r="A199" s="1" t="s">
        <v>409</v>
      </c>
      <c r="B199" s="1" t="s">
        <v>412</v>
      </c>
      <c r="C199" s="1" t="s">
        <v>413</v>
      </c>
      <c r="D199">
        <v>210011</v>
      </c>
      <c r="E199" s="2" t="s">
        <v>13</v>
      </c>
      <c r="F199" s="4">
        <v>0.45</v>
      </c>
      <c r="J199" s="3" t="str">
        <f>IF(AND(Tabla19[[#This Row],[Valor logrado]]&gt;=Tabla19[[#This Row],[Meta]],Tabla19[[#This Row],[Valor logrado]]&gt;0,Tabla19[[#This Row],[Meta]]&gt;0),"Sí","No")</f>
        <v>No</v>
      </c>
    </row>
    <row r="200" spans="1:10" x14ac:dyDescent="0.25">
      <c r="A200" s="1" t="s">
        <v>409</v>
      </c>
      <c r="B200" s="1" t="s">
        <v>414</v>
      </c>
      <c r="C200" s="1" t="s">
        <v>415</v>
      </c>
      <c r="D200">
        <v>210010</v>
      </c>
      <c r="E200" s="2" t="s">
        <v>13</v>
      </c>
      <c r="F200" s="4">
        <v>0.45</v>
      </c>
      <c r="J200" s="3" t="str">
        <f>IF(AND(Tabla19[[#This Row],[Valor logrado]]&gt;=Tabla19[[#This Row],[Meta]],Tabla19[[#This Row],[Valor logrado]]&gt;0,Tabla19[[#This Row],[Meta]]&gt;0),"Sí","No")</f>
        <v>No</v>
      </c>
    </row>
    <row r="201" spans="1:10" x14ac:dyDescent="0.25">
      <c r="A201" s="1" t="s">
        <v>409</v>
      </c>
      <c r="B201" s="1" t="s">
        <v>416</v>
      </c>
      <c r="C201" s="1" t="s">
        <v>417</v>
      </c>
      <c r="D201">
        <v>210002</v>
      </c>
      <c r="E201" s="2" t="s">
        <v>13</v>
      </c>
      <c r="F201" s="4">
        <v>0.45</v>
      </c>
      <c r="J201" s="3" t="str">
        <f>IF(AND(Tabla19[[#This Row],[Valor logrado]]&gt;=Tabla19[[#This Row],[Meta]],Tabla19[[#This Row],[Valor logrado]]&gt;0,Tabla19[[#This Row],[Meta]]&gt;0),"Sí","No")</f>
        <v>No</v>
      </c>
    </row>
    <row r="202" spans="1:10" x14ac:dyDescent="0.25">
      <c r="A202" s="1" t="s">
        <v>409</v>
      </c>
      <c r="B202" s="1" t="s">
        <v>418</v>
      </c>
      <c r="C202" s="1" t="s">
        <v>419</v>
      </c>
      <c r="D202">
        <v>210006</v>
      </c>
      <c r="E202" s="2" t="s">
        <v>13</v>
      </c>
      <c r="F202" s="4">
        <v>0.4</v>
      </c>
      <c r="J202" s="3" t="str">
        <f>IF(AND(Tabla19[[#This Row],[Valor logrado]]&gt;=Tabla19[[#This Row],[Meta]],Tabla19[[#This Row],[Valor logrado]]&gt;0,Tabla19[[#This Row],[Meta]]&gt;0),"Sí","No")</f>
        <v>No</v>
      </c>
    </row>
    <row r="203" spans="1:10" x14ac:dyDescent="0.25">
      <c r="A203" s="1" t="s">
        <v>409</v>
      </c>
      <c r="B203" s="1" t="s">
        <v>420</v>
      </c>
      <c r="C203" s="1" t="s">
        <v>421</v>
      </c>
      <c r="D203">
        <v>210007</v>
      </c>
      <c r="E203" s="2" t="s">
        <v>13</v>
      </c>
      <c r="F203" s="4">
        <v>0.4</v>
      </c>
      <c r="J203" s="3" t="str">
        <f>IF(AND(Tabla19[[#This Row],[Valor logrado]]&gt;=Tabla19[[#This Row],[Meta]],Tabla19[[#This Row],[Valor logrado]]&gt;0,Tabla19[[#This Row],[Meta]]&gt;0),"Sí","No")</f>
        <v>No</v>
      </c>
    </row>
    <row r="204" spans="1:10" x14ac:dyDescent="0.25">
      <c r="A204" s="1" t="s">
        <v>409</v>
      </c>
      <c r="B204" s="1" t="s">
        <v>422</v>
      </c>
      <c r="C204" s="1" t="s">
        <v>423</v>
      </c>
      <c r="D204">
        <v>210004</v>
      </c>
      <c r="E204" s="2" t="s">
        <v>13</v>
      </c>
      <c r="F204" s="4">
        <v>0.45</v>
      </c>
      <c r="J204" s="3" t="str">
        <f>IF(AND(Tabla19[[#This Row],[Valor logrado]]&gt;=Tabla19[[#This Row],[Meta]],Tabla19[[#This Row],[Valor logrado]]&gt;0,Tabla19[[#This Row],[Meta]]&gt;0),"Sí","No")</f>
        <v>No</v>
      </c>
    </row>
    <row r="205" spans="1:10" x14ac:dyDescent="0.25">
      <c r="A205" s="1" t="s">
        <v>409</v>
      </c>
      <c r="B205" s="1" t="s">
        <v>424</v>
      </c>
      <c r="C205" s="1" t="s">
        <v>425</v>
      </c>
      <c r="D205">
        <v>210005</v>
      </c>
      <c r="E205" s="2" t="s">
        <v>13</v>
      </c>
      <c r="F205" s="4">
        <v>0.4</v>
      </c>
      <c r="J205" s="3" t="str">
        <f>IF(AND(Tabla19[[#This Row],[Valor logrado]]&gt;=Tabla19[[#This Row],[Meta]],Tabla19[[#This Row],[Valor logrado]]&gt;0,Tabla19[[#This Row],[Meta]]&gt;0),"Sí","No")</f>
        <v>No</v>
      </c>
    </row>
    <row r="206" spans="1:10" x14ac:dyDescent="0.25">
      <c r="A206" s="1" t="s">
        <v>409</v>
      </c>
      <c r="B206" s="1" t="s">
        <v>426</v>
      </c>
      <c r="C206" s="1" t="s">
        <v>427</v>
      </c>
      <c r="D206">
        <v>210013</v>
      </c>
      <c r="E206" s="2" t="s">
        <v>13</v>
      </c>
      <c r="F206" s="4">
        <v>0.4</v>
      </c>
      <c r="J206" s="3" t="str">
        <f>IF(AND(Tabla19[[#This Row],[Valor logrado]]&gt;=Tabla19[[#This Row],[Meta]],Tabla19[[#This Row],[Valor logrado]]&gt;0,Tabla19[[#This Row],[Meta]]&gt;0),"Sí","No")</f>
        <v>No</v>
      </c>
    </row>
    <row r="207" spans="1:10" x14ac:dyDescent="0.25">
      <c r="A207" s="1" t="s">
        <v>409</v>
      </c>
      <c r="B207" s="1" t="s">
        <v>428</v>
      </c>
      <c r="C207" s="1" t="s">
        <v>429</v>
      </c>
      <c r="D207">
        <v>210003</v>
      </c>
      <c r="E207" s="2" t="s">
        <v>13</v>
      </c>
      <c r="F207" s="4">
        <v>0.4</v>
      </c>
      <c r="J207" s="3" t="str">
        <f>IF(AND(Tabla19[[#This Row],[Valor logrado]]&gt;=Tabla19[[#This Row],[Meta]],Tabla19[[#This Row],[Valor logrado]]&gt;0,Tabla19[[#This Row],[Meta]]&gt;0),"Sí","No")</f>
        <v>No</v>
      </c>
    </row>
    <row r="208" spans="1:10" x14ac:dyDescent="0.25">
      <c r="A208" s="1" t="s">
        <v>409</v>
      </c>
      <c r="B208" s="1" t="s">
        <v>430</v>
      </c>
      <c r="C208" s="1" t="s">
        <v>431</v>
      </c>
      <c r="D208">
        <v>210012</v>
      </c>
      <c r="E208" s="2" t="s">
        <v>13</v>
      </c>
      <c r="F208" s="4">
        <v>0.4</v>
      </c>
      <c r="J208" s="3" t="str">
        <f>IF(AND(Tabla19[[#This Row],[Valor logrado]]&gt;=Tabla19[[#This Row],[Meta]],Tabla19[[#This Row],[Valor logrado]]&gt;0,Tabla19[[#This Row],[Meta]]&gt;0),"Sí","No")</f>
        <v>No</v>
      </c>
    </row>
    <row r="209" spans="1:10" x14ac:dyDescent="0.25">
      <c r="A209" s="1" t="s">
        <v>409</v>
      </c>
      <c r="B209" s="1" t="s">
        <v>432</v>
      </c>
      <c r="C209" s="1" t="s">
        <v>433</v>
      </c>
      <c r="D209">
        <v>210001</v>
      </c>
      <c r="E209" s="2" t="s">
        <v>13</v>
      </c>
      <c r="F209" s="4">
        <v>0.45</v>
      </c>
      <c r="J209" s="3" t="str">
        <f>IF(AND(Tabla19[[#This Row],[Valor logrado]]&gt;=Tabla19[[#This Row],[Meta]],Tabla19[[#This Row],[Valor logrado]]&gt;0,Tabla19[[#This Row],[Meta]]&gt;0),"Sí","No")</f>
        <v>No</v>
      </c>
    </row>
    <row r="210" spans="1:10" x14ac:dyDescent="0.25">
      <c r="A210" s="1" t="s">
        <v>409</v>
      </c>
      <c r="B210" s="1" t="s">
        <v>434</v>
      </c>
      <c r="C210" s="1" t="s">
        <v>435</v>
      </c>
      <c r="D210">
        <v>210009</v>
      </c>
      <c r="E210" s="2" t="s">
        <v>13</v>
      </c>
      <c r="F210" s="4">
        <v>0.45</v>
      </c>
      <c r="J210" s="3" t="str">
        <f>IF(AND(Tabla19[[#This Row],[Valor logrado]]&gt;=Tabla19[[#This Row],[Meta]],Tabla19[[#This Row],[Valor logrado]]&gt;0,Tabla19[[#This Row],[Meta]]&gt;0),"Sí","No")</f>
        <v>No</v>
      </c>
    </row>
    <row r="211" spans="1:10" x14ac:dyDescent="0.25">
      <c r="A211" s="1" t="s">
        <v>409</v>
      </c>
      <c r="B211" s="1" t="s">
        <v>436</v>
      </c>
      <c r="C211" s="1" t="s">
        <v>437</v>
      </c>
      <c r="D211">
        <v>210008</v>
      </c>
      <c r="E211" s="2" t="s">
        <v>13</v>
      </c>
      <c r="F211" s="4">
        <v>0.4</v>
      </c>
      <c r="J211" s="3" t="str">
        <f>IF(AND(Tabla19[[#This Row],[Valor logrado]]&gt;=Tabla19[[#This Row],[Meta]],Tabla19[[#This Row],[Valor logrado]]&gt;0,Tabla19[[#This Row],[Meta]]&gt;0),"Sí","No")</f>
        <v>No</v>
      </c>
    </row>
    <row r="212" spans="1:10" x14ac:dyDescent="0.25">
      <c r="A212" s="1" t="s">
        <v>409</v>
      </c>
      <c r="B212" s="1" t="s">
        <v>438</v>
      </c>
      <c r="C212" s="1" t="s">
        <v>439</v>
      </c>
      <c r="D212">
        <v>210014</v>
      </c>
      <c r="E212" s="2" t="s">
        <v>13</v>
      </c>
      <c r="F212" s="4">
        <v>0.4</v>
      </c>
      <c r="J212" s="3" t="str">
        <f>IF(AND(Tabla19[[#This Row],[Valor logrado]]&gt;=Tabla19[[#This Row],[Meta]],Tabla19[[#This Row],[Valor logrado]]&gt;0,Tabla19[[#This Row],[Meta]]&gt;0),"Sí","No")</f>
        <v>No</v>
      </c>
    </row>
    <row r="213" spans="1:10" x14ac:dyDescent="0.25">
      <c r="A213" s="1" t="s">
        <v>440</v>
      </c>
      <c r="B213" s="1" t="s">
        <v>441</v>
      </c>
      <c r="C213" s="1" t="s">
        <v>442</v>
      </c>
      <c r="D213">
        <v>220001</v>
      </c>
      <c r="E213" s="2" t="s">
        <v>33</v>
      </c>
      <c r="F213" s="4">
        <v>0.45</v>
      </c>
      <c r="J213" s="3" t="str">
        <f>IF(AND(Tabla19[[#This Row],[Valor logrado]]&gt;=Tabla19[[#This Row],[Meta]],Tabla19[[#This Row],[Valor logrado]]&gt;0,Tabla19[[#This Row],[Meta]]&gt;0),"Sí","No")</f>
        <v>No</v>
      </c>
    </row>
    <row r="214" spans="1:10" x14ac:dyDescent="0.25">
      <c r="A214" s="1" t="s">
        <v>440</v>
      </c>
      <c r="B214" s="1" t="s">
        <v>441</v>
      </c>
      <c r="C214" s="1" t="s">
        <v>443</v>
      </c>
      <c r="D214">
        <v>220000</v>
      </c>
      <c r="E214" s="2" t="s">
        <v>16</v>
      </c>
      <c r="F214" s="4">
        <v>0.43</v>
      </c>
      <c r="J214" s="3" t="str">
        <f>IF(AND(Tabla19[[#This Row],[Valor logrado]]&gt;=Tabla19[[#This Row],[Meta]],Tabla19[[#This Row],[Valor logrado]]&gt;0,Tabla19[[#This Row],[Meta]]&gt;0),"Sí","No")</f>
        <v>No</v>
      </c>
    </row>
    <row r="215" spans="1:10" x14ac:dyDescent="0.25">
      <c r="A215" s="1" t="s">
        <v>440</v>
      </c>
      <c r="B215" s="1" t="s">
        <v>444</v>
      </c>
      <c r="C215" s="1" t="s">
        <v>445</v>
      </c>
      <c r="D215">
        <v>220005</v>
      </c>
      <c r="E215" s="2" t="s">
        <v>13</v>
      </c>
      <c r="F215" s="4">
        <v>0.4</v>
      </c>
      <c r="J215" s="3" t="str">
        <f>IF(AND(Tabla19[[#This Row],[Valor logrado]]&gt;=Tabla19[[#This Row],[Meta]],Tabla19[[#This Row],[Valor logrado]]&gt;0,Tabla19[[#This Row],[Meta]]&gt;0),"Sí","No")</f>
        <v>No</v>
      </c>
    </row>
    <row r="216" spans="1:10" x14ac:dyDescent="0.25">
      <c r="A216" s="1" t="s">
        <v>440</v>
      </c>
      <c r="B216" s="1" t="s">
        <v>444</v>
      </c>
      <c r="C216" s="1" t="s">
        <v>446</v>
      </c>
      <c r="D216">
        <v>220009</v>
      </c>
      <c r="E216" s="2" t="s">
        <v>33</v>
      </c>
      <c r="F216" s="4">
        <v>0.45</v>
      </c>
      <c r="J216" s="3" t="str">
        <f>IF(AND(Tabla19[[#This Row],[Valor logrado]]&gt;=Tabla19[[#This Row],[Meta]],Tabla19[[#This Row],[Valor logrado]]&gt;0,Tabla19[[#This Row],[Meta]]&gt;0),"Sí","No")</f>
        <v>No</v>
      </c>
    </row>
    <row r="217" spans="1:10" x14ac:dyDescent="0.25">
      <c r="A217" s="1" t="s">
        <v>440</v>
      </c>
      <c r="B217" s="1" t="s">
        <v>444</v>
      </c>
      <c r="C217" s="1" t="s">
        <v>447</v>
      </c>
      <c r="D217">
        <v>220007</v>
      </c>
      <c r="E217" s="2" t="s">
        <v>33</v>
      </c>
      <c r="F217" s="4">
        <v>0.4</v>
      </c>
      <c r="J217" s="3" t="str">
        <f>IF(AND(Tabla19[[#This Row],[Valor logrado]]&gt;=Tabla19[[#This Row],[Meta]],Tabla19[[#This Row],[Valor logrado]]&gt;0,Tabla19[[#This Row],[Meta]]&gt;0),"Sí","No")</f>
        <v>No</v>
      </c>
    </row>
    <row r="218" spans="1:10" x14ac:dyDescent="0.25">
      <c r="A218" s="1" t="s">
        <v>440</v>
      </c>
      <c r="B218" s="1" t="s">
        <v>448</v>
      </c>
      <c r="C218" s="1" t="s">
        <v>449</v>
      </c>
      <c r="D218">
        <v>220003</v>
      </c>
      <c r="E218" s="2" t="s">
        <v>33</v>
      </c>
      <c r="F218" s="4">
        <v>0.4</v>
      </c>
      <c r="J218" s="3" t="str">
        <f>IF(AND(Tabla19[[#This Row],[Valor logrado]]&gt;=Tabla19[[#This Row],[Meta]],Tabla19[[#This Row],[Valor logrado]]&gt;0,Tabla19[[#This Row],[Meta]]&gt;0),"Sí","No")</f>
        <v>No</v>
      </c>
    </row>
    <row r="219" spans="1:10" x14ac:dyDescent="0.25">
      <c r="A219" s="1" t="s">
        <v>440</v>
      </c>
      <c r="B219" s="1" t="s">
        <v>448</v>
      </c>
      <c r="C219" s="1" t="s">
        <v>450</v>
      </c>
      <c r="D219">
        <v>220006</v>
      </c>
      <c r="E219" s="2" t="s">
        <v>13</v>
      </c>
      <c r="F219" s="4">
        <v>0.4</v>
      </c>
      <c r="J219" s="3" t="str">
        <f>IF(AND(Tabla19[[#This Row],[Valor logrado]]&gt;=Tabla19[[#This Row],[Meta]],Tabla19[[#This Row],[Valor logrado]]&gt;0,Tabla19[[#This Row],[Meta]]&gt;0),"Sí","No")</f>
        <v>No</v>
      </c>
    </row>
    <row r="220" spans="1:10" x14ac:dyDescent="0.25">
      <c r="A220" s="1" t="s">
        <v>440</v>
      </c>
      <c r="B220" s="1" t="s">
        <v>451</v>
      </c>
      <c r="C220" s="1" t="s">
        <v>452</v>
      </c>
      <c r="D220">
        <v>220010</v>
      </c>
      <c r="E220" s="2" t="s">
        <v>13</v>
      </c>
      <c r="F220" s="4">
        <v>0.4</v>
      </c>
      <c r="J220" s="3" t="str">
        <f>IF(AND(Tabla19[[#This Row],[Valor logrado]]&gt;=Tabla19[[#This Row],[Meta]],Tabla19[[#This Row],[Valor logrado]]&gt;0,Tabla19[[#This Row],[Meta]]&gt;0),"Sí","No")</f>
        <v>No</v>
      </c>
    </row>
    <row r="221" spans="1:10" x14ac:dyDescent="0.25">
      <c r="A221" s="1" t="s">
        <v>440</v>
      </c>
      <c r="B221" s="1" t="s">
        <v>453</v>
      </c>
      <c r="C221" s="1" t="s">
        <v>454</v>
      </c>
      <c r="D221">
        <v>220004</v>
      </c>
      <c r="E221" s="2" t="s">
        <v>13</v>
      </c>
      <c r="F221" s="4">
        <v>0.4</v>
      </c>
      <c r="J221" s="3" t="str">
        <f>IF(AND(Tabla19[[#This Row],[Valor logrado]]&gt;=Tabla19[[#This Row],[Meta]],Tabla19[[#This Row],[Valor logrado]]&gt;0,Tabla19[[#This Row],[Meta]]&gt;0),"Sí","No")</f>
        <v>No</v>
      </c>
    </row>
    <row r="222" spans="1:10" x14ac:dyDescent="0.25">
      <c r="A222" s="1" t="s">
        <v>440</v>
      </c>
      <c r="B222" s="1" t="s">
        <v>455</v>
      </c>
      <c r="C222" s="1" t="s">
        <v>456</v>
      </c>
      <c r="D222">
        <v>220008</v>
      </c>
      <c r="E222" s="2" t="s">
        <v>13</v>
      </c>
      <c r="F222" s="4">
        <v>0.45</v>
      </c>
      <c r="J222" s="3" t="str">
        <f>IF(AND(Tabla19[[#This Row],[Valor logrado]]&gt;=Tabla19[[#This Row],[Meta]],Tabla19[[#This Row],[Valor logrado]]&gt;0,Tabla19[[#This Row],[Meta]]&gt;0),"Sí","No")</f>
        <v>No</v>
      </c>
    </row>
    <row r="223" spans="1:10" x14ac:dyDescent="0.25">
      <c r="A223" s="1" t="s">
        <v>440</v>
      </c>
      <c r="B223" s="1" t="s">
        <v>457</v>
      </c>
      <c r="C223" s="1" t="s">
        <v>458</v>
      </c>
      <c r="D223">
        <v>220002</v>
      </c>
      <c r="E223" s="2" t="s">
        <v>13</v>
      </c>
      <c r="F223" s="4">
        <v>0.4</v>
      </c>
      <c r="J223" s="3" t="str">
        <f>IF(AND(Tabla19[[#This Row],[Valor logrado]]&gt;=Tabla19[[#This Row],[Meta]],Tabla19[[#This Row],[Valor logrado]]&gt;0,Tabla19[[#This Row],[Meta]]&gt;0),"Sí","No")</f>
        <v>No</v>
      </c>
    </row>
    <row r="224" spans="1:10" x14ac:dyDescent="0.25">
      <c r="A224" s="1" t="s">
        <v>459</v>
      </c>
      <c r="B224" s="1" t="s">
        <v>460</v>
      </c>
      <c r="C224" s="1" t="s">
        <v>461</v>
      </c>
      <c r="D224">
        <v>230003</v>
      </c>
      <c r="E224" s="2" t="s">
        <v>33</v>
      </c>
      <c r="F224" s="4">
        <v>0.4</v>
      </c>
      <c r="J224" s="3" t="str">
        <f>IF(AND(Tabla19[[#This Row],[Valor logrado]]&gt;=Tabla19[[#This Row],[Meta]],Tabla19[[#This Row],[Valor logrado]]&gt;0,Tabla19[[#This Row],[Meta]]&gt;0),"Sí","No")</f>
        <v>No</v>
      </c>
    </row>
    <row r="225" spans="1:10" x14ac:dyDescent="0.25">
      <c r="A225" s="1" t="s">
        <v>459</v>
      </c>
      <c r="B225" s="1" t="s">
        <v>460</v>
      </c>
      <c r="C225" s="1" t="s">
        <v>462</v>
      </c>
      <c r="D225">
        <v>230002</v>
      </c>
      <c r="E225" s="2" t="s">
        <v>33</v>
      </c>
      <c r="F225" s="4">
        <v>0.4</v>
      </c>
      <c r="J225" s="3" t="str">
        <f>IF(AND(Tabla19[[#This Row],[Valor logrado]]&gt;=Tabla19[[#This Row],[Meta]],Tabla19[[#This Row],[Valor logrado]]&gt;0,Tabla19[[#This Row],[Meta]]&gt;0),"Sí","No")</f>
        <v>No</v>
      </c>
    </row>
    <row r="226" spans="1:10" x14ac:dyDescent="0.25">
      <c r="A226" s="1" t="s">
        <v>459</v>
      </c>
      <c r="B226" s="1" t="s">
        <v>460</v>
      </c>
      <c r="C226" s="1" t="s">
        <v>463</v>
      </c>
      <c r="D226">
        <v>230004</v>
      </c>
      <c r="E226" s="2" t="s">
        <v>33</v>
      </c>
      <c r="F226" s="4">
        <v>0.4</v>
      </c>
      <c r="J226" s="3" t="str">
        <f>IF(AND(Tabla19[[#This Row],[Valor logrado]]&gt;=Tabla19[[#This Row],[Meta]],Tabla19[[#This Row],[Valor logrado]]&gt;0,Tabla19[[#This Row],[Meta]]&gt;0),"Sí","No")</f>
        <v>No</v>
      </c>
    </row>
    <row r="227" spans="1:10" x14ac:dyDescent="0.25">
      <c r="A227" s="1" t="s">
        <v>459</v>
      </c>
      <c r="B227" s="1" t="s">
        <v>460</v>
      </c>
      <c r="C227" s="1" t="s">
        <v>464</v>
      </c>
      <c r="D227">
        <v>230000</v>
      </c>
      <c r="E227" s="2" t="s">
        <v>16</v>
      </c>
      <c r="F227" s="4">
        <v>0.45</v>
      </c>
      <c r="J227" s="3" t="str">
        <f>IF(AND(Tabla19[[#This Row],[Valor logrado]]&gt;=Tabla19[[#This Row],[Meta]],Tabla19[[#This Row],[Valor logrado]]&gt;0,Tabla19[[#This Row],[Meta]]&gt;0),"Sí","No")</f>
        <v>No</v>
      </c>
    </row>
    <row r="228" spans="1:10" x14ac:dyDescent="0.25">
      <c r="A228" s="1" t="s">
        <v>459</v>
      </c>
      <c r="B228" s="1" t="s">
        <v>465</v>
      </c>
      <c r="C228" s="1" t="s">
        <v>466</v>
      </c>
      <c r="D228">
        <v>230001</v>
      </c>
      <c r="E228" s="2" t="s">
        <v>13</v>
      </c>
      <c r="F228" s="4">
        <v>0.45</v>
      </c>
      <c r="J228" s="3" t="str">
        <f>IF(AND(Tabla19[[#This Row],[Valor logrado]]&gt;=Tabla19[[#This Row],[Meta]],Tabla19[[#This Row],[Valor logrado]]&gt;0,Tabla19[[#This Row],[Meta]]&gt;0),"Sí","No")</f>
        <v>No</v>
      </c>
    </row>
    <row r="229" spans="1:10" x14ac:dyDescent="0.25">
      <c r="A229" s="1" t="s">
        <v>467</v>
      </c>
      <c r="B229" s="1" t="s">
        <v>468</v>
      </c>
      <c r="C229" s="1" t="s">
        <v>469</v>
      </c>
      <c r="D229">
        <v>240000</v>
      </c>
      <c r="E229" s="2" t="s">
        <v>16</v>
      </c>
      <c r="F229" s="4">
        <v>0.45</v>
      </c>
      <c r="J229" s="3" t="str">
        <f>IF(AND(Tabla19[[#This Row],[Valor logrado]]&gt;=Tabla19[[#This Row],[Meta]],Tabla19[[#This Row],[Valor logrado]]&gt;0,Tabla19[[#This Row],[Meta]]&gt;0),"Sí","No")</f>
        <v>No</v>
      </c>
    </row>
    <row r="230" spans="1:10" x14ac:dyDescent="0.25">
      <c r="A230" s="1" t="s">
        <v>467</v>
      </c>
      <c r="B230" s="1" t="s">
        <v>470</v>
      </c>
      <c r="C230" s="1" t="s">
        <v>471</v>
      </c>
      <c r="D230">
        <v>240001</v>
      </c>
      <c r="E230" s="2" t="s">
        <v>13</v>
      </c>
      <c r="F230" s="4">
        <v>0.45</v>
      </c>
      <c r="J230" s="3" t="str">
        <f>IF(AND(Tabla19[[#This Row],[Valor logrado]]&gt;=Tabla19[[#This Row],[Meta]],Tabla19[[#This Row],[Valor logrado]]&gt;0,Tabla19[[#This Row],[Meta]]&gt;0),"Sí","No")</f>
        <v>No</v>
      </c>
    </row>
    <row r="231" spans="1:10" ht="25.5" x14ac:dyDescent="0.25">
      <c r="A231" s="1" t="s">
        <v>467</v>
      </c>
      <c r="B231" s="1" t="s">
        <v>472</v>
      </c>
      <c r="C231" s="1" t="s">
        <v>473</v>
      </c>
      <c r="D231">
        <v>240002</v>
      </c>
      <c r="E231" s="2" t="s">
        <v>13</v>
      </c>
      <c r="F231" s="4">
        <v>0.45</v>
      </c>
      <c r="J231" s="3" t="str">
        <f>IF(AND(Tabla19[[#This Row],[Valor logrado]]&gt;=Tabla19[[#This Row],[Meta]],Tabla19[[#This Row],[Valor logrado]]&gt;0,Tabla19[[#This Row],[Meta]]&gt;0),"Sí","No")</f>
        <v>No</v>
      </c>
    </row>
    <row r="232" spans="1:10" x14ac:dyDescent="0.25">
      <c r="A232" s="1" t="s">
        <v>467</v>
      </c>
      <c r="B232" s="1" t="s">
        <v>474</v>
      </c>
      <c r="C232" s="1" t="s">
        <v>475</v>
      </c>
      <c r="D232">
        <v>240003</v>
      </c>
      <c r="E232" s="2" t="s">
        <v>13</v>
      </c>
      <c r="F232" s="4">
        <v>0.45</v>
      </c>
      <c r="J232" s="3" t="str">
        <f>IF(AND(Tabla19[[#This Row],[Valor logrado]]&gt;=Tabla19[[#This Row],[Meta]],Tabla19[[#This Row],[Valor logrado]]&gt;0,Tabla19[[#This Row],[Meta]]&gt;0),"Sí","No")</f>
        <v>No</v>
      </c>
    </row>
    <row r="233" spans="1:10" x14ac:dyDescent="0.25">
      <c r="A233" s="1" t="s">
        <v>476</v>
      </c>
      <c r="B233" s="1" t="s">
        <v>477</v>
      </c>
      <c r="C233" s="1" t="s">
        <v>478</v>
      </c>
      <c r="D233">
        <v>250000</v>
      </c>
      <c r="E233" s="2" t="s">
        <v>16</v>
      </c>
      <c r="F233" s="4">
        <v>0.4</v>
      </c>
      <c r="J233" s="3" t="str">
        <f>IF(AND(Tabla19[[#This Row],[Valor logrado]]&gt;=Tabla19[[#This Row],[Meta]],Tabla19[[#This Row],[Valor logrado]]&gt;0,Tabla19[[#This Row],[Meta]]&gt;0),"Sí","No")</f>
        <v>No</v>
      </c>
    </row>
    <row r="234" spans="1:10" x14ac:dyDescent="0.25">
      <c r="A234" s="1" t="s">
        <v>476</v>
      </c>
      <c r="B234" s="1" t="s">
        <v>479</v>
      </c>
      <c r="C234" s="1" t="s">
        <v>480</v>
      </c>
      <c r="D234">
        <v>250004</v>
      </c>
      <c r="E234" s="2" t="s">
        <v>13</v>
      </c>
      <c r="F234" s="4">
        <v>0.35</v>
      </c>
      <c r="J234" s="3" t="str">
        <f>IF(AND(Tabla19[[#This Row],[Valor logrado]]&gt;=Tabla19[[#This Row],[Meta]],Tabla19[[#This Row],[Valor logrado]]&gt;0,Tabla19[[#This Row],[Meta]]&gt;0),"Sí","No")</f>
        <v>No</v>
      </c>
    </row>
    <row r="235" spans="1:10" x14ac:dyDescent="0.25">
      <c r="A235" s="1" t="s">
        <v>476</v>
      </c>
      <c r="B235" s="1" t="s">
        <v>481</v>
      </c>
      <c r="C235" s="1" t="s">
        <v>482</v>
      </c>
      <c r="D235">
        <v>250002</v>
      </c>
      <c r="E235" s="2" t="s">
        <v>13</v>
      </c>
      <c r="F235" s="4">
        <v>0.35</v>
      </c>
      <c r="J235" s="3" t="str">
        <f>IF(AND(Tabla19[[#This Row],[Valor logrado]]&gt;=Tabla19[[#This Row],[Meta]],Tabla19[[#This Row],[Valor logrado]]&gt;0,Tabla19[[#This Row],[Meta]]&gt;0),"Sí","No")</f>
        <v>No</v>
      </c>
    </row>
    <row r="236" spans="1:10" x14ac:dyDescent="0.25">
      <c r="A236" s="1" t="s">
        <v>476</v>
      </c>
      <c r="B236" s="1" t="s">
        <v>483</v>
      </c>
      <c r="C236" s="1" t="s">
        <v>484</v>
      </c>
      <c r="D236">
        <v>250001</v>
      </c>
      <c r="E236" s="2" t="s">
        <v>13</v>
      </c>
      <c r="F236" s="4">
        <v>0.4</v>
      </c>
      <c r="J236" s="3" t="str">
        <f>IF(AND(Tabla19[[#This Row],[Valor logrado]]&gt;=Tabla19[[#This Row],[Meta]],Tabla19[[#This Row],[Valor logrado]]&gt;0,Tabla19[[#This Row],[Meta]]&gt;0),"Sí","No")</f>
        <v>No</v>
      </c>
    </row>
    <row r="237" spans="1:10" x14ac:dyDescent="0.25">
      <c r="A237" s="1" t="s">
        <v>476</v>
      </c>
      <c r="B237" s="1" t="s">
        <v>485</v>
      </c>
      <c r="C237" s="1" t="s">
        <v>486</v>
      </c>
      <c r="D237">
        <v>250003</v>
      </c>
      <c r="E237" s="2" t="s">
        <v>13</v>
      </c>
      <c r="F237" s="4">
        <v>0.4</v>
      </c>
      <c r="J237" s="3" t="str">
        <f>IF(AND(Tabla19[[#This Row],[Valor logrado]]&gt;=Tabla19[[#This Row],[Meta]],Tabla19[[#This Row],[Valor logrado]]&gt;0,Tabla19[[#This Row],[Meta]]&gt;0),"Sí","No")</f>
        <v>No</v>
      </c>
    </row>
    <row r="238" spans="1:10" x14ac:dyDescent="0.25">
      <c r="A238" s="1" t="s">
        <v>487</v>
      </c>
      <c r="B238" s="1" t="s">
        <v>488</v>
      </c>
      <c r="C238" s="1" t="s">
        <v>489</v>
      </c>
      <c r="D238">
        <v>150200</v>
      </c>
      <c r="E238" s="2" t="s">
        <v>16</v>
      </c>
      <c r="F238" s="4">
        <v>0.45</v>
      </c>
      <c r="J238" s="3" t="str">
        <f>IF(AND(Tabla19[[#This Row],[Valor logrado]]&gt;=Tabla19[[#This Row],[Meta]],Tabla19[[#This Row],[Valor logrado]]&gt;0,Tabla19[[#This Row],[Meta]]&gt;0),"Sí","No")</f>
        <v>No</v>
      </c>
    </row>
    <row r="239" spans="1:10" x14ac:dyDescent="0.25">
      <c r="A239" s="1" t="s">
        <v>487</v>
      </c>
      <c r="B239" s="1" t="s">
        <v>490</v>
      </c>
      <c r="C239" s="1" t="s">
        <v>491</v>
      </c>
      <c r="D239">
        <v>150201</v>
      </c>
      <c r="E239" s="2" t="s">
        <v>13</v>
      </c>
      <c r="F239" s="4">
        <v>0.45</v>
      </c>
      <c r="J239" s="3" t="str">
        <f>IF(AND(Tabla19[[#This Row],[Valor logrado]]&gt;=Tabla19[[#This Row],[Meta]],Tabla19[[#This Row],[Valor logrado]]&gt;0,Tabla19[[#This Row],[Meta]]&gt;0),"Sí","No")</f>
        <v>No</v>
      </c>
    </row>
    <row r="240" spans="1:10" x14ac:dyDescent="0.25">
      <c r="A240" s="1" t="s">
        <v>487</v>
      </c>
      <c r="B240" s="1" t="s">
        <v>492</v>
      </c>
      <c r="C240" s="1" t="s">
        <v>493</v>
      </c>
      <c r="D240">
        <v>150202</v>
      </c>
      <c r="E240" s="2" t="s">
        <v>13</v>
      </c>
      <c r="F240" s="4">
        <v>0.45</v>
      </c>
      <c r="J240" s="3" t="str">
        <f>IF(AND(Tabla19[[#This Row],[Valor logrado]]&gt;=Tabla19[[#This Row],[Meta]],Tabla19[[#This Row],[Valor logrado]]&gt;0,Tabla19[[#This Row],[Meta]]&gt;0),"Sí","No")</f>
        <v>No</v>
      </c>
    </row>
    <row r="241" spans="1:10" x14ac:dyDescent="0.25">
      <c r="A241" s="1" t="s">
        <v>487</v>
      </c>
      <c r="B241" s="1" t="s">
        <v>494</v>
      </c>
      <c r="C241" s="1" t="s">
        <v>495</v>
      </c>
      <c r="D241">
        <v>150203</v>
      </c>
      <c r="E241" s="2" t="s">
        <v>13</v>
      </c>
      <c r="F241" s="4">
        <v>0.45</v>
      </c>
      <c r="J241" s="3" t="str">
        <f>IF(AND(Tabla19[[#This Row],[Valor logrado]]&gt;=Tabla19[[#This Row],[Meta]],Tabla19[[#This Row],[Valor logrado]]&gt;0,Tabla19[[#This Row],[Meta]]&gt;0),"Sí","No")</f>
        <v>No</v>
      </c>
    </row>
    <row r="242" spans="1:10" x14ac:dyDescent="0.25">
      <c r="A242" s="1" t="s">
        <v>487</v>
      </c>
      <c r="B242" s="1" t="s">
        <v>496</v>
      </c>
      <c r="C242" s="1" t="s">
        <v>497</v>
      </c>
      <c r="D242">
        <v>150204</v>
      </c>
      <c r="E242" s="2" t="s">
        <v>13</v>
      </c>
      <c r="F242" s="4">
        <v>0.35</v>
      </c>
      <c r="J242" s="3" t="str">
        <f>IF(AND(Tabla19[[#This Row],[Valor logrado]]&gt;=Tabla19[[#This Row],[Meta]],Tabla19[[#This Row],[Valor logrado]]&gt;0,Tabla19[[#This Row],[Meta]]&gt;0),"Sí","No")</f>
        <v>No</v>
      </c>
    </row>
    <row r="243" spans="1:10" x14ac:dyDescent="0.25">
      <c r="A243" s="1" t="s">
        <v>487</v>
      </c>
      <c r="B243" s="1" t="s">
        <v>498</v>
      </c>
      <c r="C243" s="1" t="s">
        <v>499</v>
      </c>
      <c r="D243">
        <v>150205</v>
      </c>
      <c r="E243" s="2" t="s">
        <v>13</v>
      </c>
      <c r="F243" s="4">
        <v>0.4</v>
      </c>
      <c r="J243" s="3" t="str">
        <f>IF(AND(Tabla19[[#This Row],[Valor logrado]]&gt;=Tabla19[[#This Row],[Meta]],Tabla19[[#This Row],[Valor logrado]]&gt;0,Tabla19[[#This Row],[Meta]]&gt;0),"Sí","No")</f>
        <v>No</v>
      </c>
    </row>
    <row r="244" spans="1:10" x14ac:dyDescent="0.25">
      <c r="A244" s="1" t="s">
        <v>487</v>
      </c>
      <c r="B244" s="1" t="s">
        <v>500</v>
      </c>
      <c r="C244" s="1" t="s">
        <v>501</v>
      </c>
      <c r="D244">
        <v>150206</v>
      </c>
      <c r="E244" s="2" t="s">
        <v>13</v>
      </c>
      <c r="F244" s="4">
        <v>0.4</v>
      </c>
      <c r="J244" s="3" t="str">
        <f>IF(AND(Tabla19[[#This Row],[Valor logrado]]&gt;=Tabla19[[#This Row],[Meta]],Tabla19[[#This Row],[Valor logrado]]&gt;0,Tabla19[[#This Row],[Meta]]&gt;0),"Sí","No")</f>
        <v>No</v>
      </c>
    </row>
    <row r="245" spans="1:10" x14ac:dyDescent="0.25">
      <c r="A245" s="1" t="s">
        <v>487</v>
      </c>
      <c r="B245" s="1" t="s">
        <v>502</v>
      </c>
      <c r="C245" s="1" t="s">
        <v>503</v>
      </c>
      <c r="D245">
        <v>150207</v>
      </c>
      <c r="E245" s="2" t="s">
        <v>13</v>
      </c>
      <c r="F245" s="4">
        <v>0.4</v>
      </c>
      <c r="J245" s="3" t="str">
        <f>IF(AND(Tabla19[[#This Row],[Valor logrado]]&gt;=Tabla19[[#This Row],[Meta]],Tabla19[[#This Row],[Valor logrado]]&gt;0,Tabla19[[#This Row],[Meta]]&gt;0),"Sí","No")</f>
        <v>No</v>
      </c>
    </row>
    <row r="246" spans="1:10" x14ac:dyDescent="0.25">
      <c r="A246" s="1" t="s">
        <v>487</v>
      </c>
      <c r="B246" s="1" t="s">
        <v>504</v>
      </c>
      <c r="C246" s="1" t="s">
        <v>505</v>
      </c>
      <c r="D246">
        <v>150208</v>
      </c>
      <c r="E246" s="2" t="s">
        <v>13</v>
      </c>
      <c r="F246" s="4">
        <v>0.45</v>
      </c>
      <c r="J246" s="3" t="str">
        <f>IF(AND(Tabla19[[#This Row],[Valor logrado]]&gt;=Tabla19[[#This Row],[Meta]],Tabla19[[#This Row],[Valor logrado]]&gt;0,Tabla19[[#This Row],[Meta]]&gt;0),"Sí","No")</f>
        <v>No</v>
      </c>
    </row>
    <row r="247" spans="1:10" x14ac:dyDescent="0.25">
      <c r="A247" s="1" t="s">
        <v>487</v>
      </c>
      <c r="B247" s="1" t="s">
        <v>506</v>
      </c>
      <c r="C247" s="1" t="s">
        <v>507</v>
      </c>
      <c r="D247">
        <v>150209</v>
      </c>
      <c r="E247" s="2" t="s">
        <v>13</v>
      </c>
      <c r="F247" s="4">
        <v>0.45</v>
      </c>
      <c r="J247" s="3" t="str">
        <f>IF(AND(Tabla19[[#This Row],[Valor logrado]]&gt;=Tabla19[[#This Row],[Meta]],Tabla19[[#This Row],[Valor logrado]]&gt;0,Tabla19[[#This Row],[Meta]]&gt;0),"Sí","No")</f>
        <v>No</v>
      </c>
    </row>
    <row r="248" spans="1:10" x14ac:dyDescent="0.25">
      <c r="A248" s="1" t="s">
        <v>508</v>
      </c>
      <c r="B248" s="1" t="s">
        <v>509</v>
      </c>
      <c r="C248" s="1" t="s">
        <v>510</v>
      </c>
      <c r="D248">
        <v>70101</v>
      </c>
      <c r="E248" s="2" t="s">
        <v>16</v>
      </c>
      <c r="F248" s="4">
        <v>0.42</v>
      </c>
      <c r="J248" s="3" t="str">
        <f>IF(AND(Tabla19[[#This Row],[Valor logrado]]&gt;=Tabla19[[#This Row],[Meta]],Tabla19[[#This Row],[Valor logrado]]&gt;0,Tabla19[[#This Row],[Meta]]&gt;0),"Sí","No")</f>
        <v>No</v>
      </c>
    </row>
    <row r="249" spans="1:10" x14ac:dyDescent="0.25">
      <c r="A249" s="1" t="s">
        <v>508</v>
      </c>
      <c r="B249" s="1" t="s">
        <v>511</v>
      </c>
      <c r="C249" s="1" t="s">
        <v>512</v>
      </c>
      <c r="D249">
        <v>70102</v>
      </c>
      <c r="E249" s="2" t="s">
        <v>13</v>
      </c>
      <c r="F249" s="4">
        <v>0.45</v>
      </c>
      <c r="J249" s="3" t="str">
        <f>IF(AND(Tabla19[[#This Row],[Valor logrado]]&gt;=Tabla19[[#This Row],[Meta]],Tabla19[[#This Row],[Valor logrado]]&gt;0,Tabla19[[#This Row],[Meta]]&gt;0),"Sí","No")</f>
        <v>No</v>
      </c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96FCB-8BB3-495B-9FFF-EB9EB6620BA7}">
  <sheetPr codeName="Hoja9">
    <tabColor theme="3"/>
  </sheetPr>
  <dimension ref="A1:J249"/>
  <sheetViews>
    <sheetView workbookViewId="0"/>
  </sheetViews>
  <sheetFormatPr baseColWidth="10" defaultColWidth="11.42578125" defaultRowHeight="15" x14ac:dyDescent="0.25"/>
  <cols>
    <col min="1" max="1" width="21.7109375" bestFit="1" customWidth="1"/>
    <col min="2" max="2" width="74.85546875" customWidth="1"/>
    <col min="3" max="3" width="36.28515625" customWidth="1"/>
    <col min="4" max="4" width="25.140625" customWidth="1"/>
    <col min="5" max="5" width="17.7109375" bestFit="1" customWidth="1"/>
    <col min="6" max="6" width="14.7109375" style="4" customWidth="1"/>
    <col min="7" max="7" width="13.28515625" style="3" customWidth="1"/>
    <col min="8" max="8" width="15.28515625" style="3" customWidth="1"/>
    <col min="9" max="9" width="15" style="4" customWidth="1"/>
    <col min="10" max="10" width="15.85546875" style="3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4" t="s">
        <v>5</v>
      </c>
      <c r="G1" s="3" t="s">
        <v>6</v>
      </c>
      <c r="H1" s="3" t="s">
        <v>7</v>
      </c>
      <c r="I1" s="4" t="s">
        <v>8</v>
      </c>
      <c r="J1" s="3" t="s">
        <v>9</v>
      </c>
    </row>
    <row r="2" spans="1:10" x14ac:dyDescent="0.25">
      <c r="A2" s="1" t="s">
        <v>10</v>
      </c>
      <c r="B2" s="1" t="s">
        <v>11</v>
      </c>
      <c r="C2" s="1" t="s">
        <v>12</v>
      </c>
      <c r="D2">
        <v>150102</v>
      </c>
      <c r="E2" s="2" t="s">
        <v>13</v>
      </c>
      <c r="F2" s="4">
        <v>0.65</v>
      </c>
      <c r="J2" s="3" t="str">
        <f>IF(AND(Tabla110[[#This Row],[Valor logrado]]&gt;=Tabla110[[#This Row],[Meta]],Tabla110[[#This Row],[Valor logrado]]&gt;0,Tabla110[[#This Row],[Meta]]&gt;0),"Sí","No")</f>
        <v>No</v>
      </c>
    </row>
    <row r="3" spans="1:10" x14ac:dyDescent="0.25">
      <c r="A3" s="1" t="s">
        <v>10</v>
      </c>
      <c r="B3" s="1" t="s">
        <v>14</v>
      </c>
      <c r="C3" s="1" t="s">
        <v>15</v>
      </c>
      <c r="D3">
        <v>150101</v>
      </c>
      <c r="E3" s="2" t="s">
        <v>16</v>
      </c>
      <c r="F3" s="4">
        <v>0.65</v>
      </c>
      <c r="J3" s="3" t="str">
        <f>IF(AND(Tabla110[[#This Row],[Valor logrado]]&gt;=Tabla110[[#This Row],[Meta]],Tabla110[[#This Row],[Valor logrado]]&gt;0,Tabla110[[#This Row],[Meta]]&gt;0),"Sí","No")</f>
        <v>No</v>
      </c>
    </row>
    <row r="4" spans="1:10" x14ac:dyDescent="0.25">
      <c r="A4" s="1" t="s">
        <v>10</v>
      </c>
      <c r="B4" s="1" t="s">
        <v>18</v>
      </c>
      <c r="C4" s="1" t="s">
        <v>19</v>
      </c>
      <c r="D4">
        <v>150103</v>
      </c>
      <c r="E4" s="2" t="s">
        <v>13</v>
      </c>
      <c r="F4" s="4">
        <v>0.65</v>
      </c>
      <c r="J4" s="3" t="str">
        <f>IF(AND(Tabla110[[#This Row],[Valor logrado]]&gt;=Tabla110[[#This Row],[Meta]],Tabla110[[#This Row],[Valor logrado]]&gt;0,Tabla110[[#This Row],[Meta]]&gt;0),"Sí","No")</f>
        <v>No</v>
      </c>
    </row>
    <row r="5" spans="1:10" x14ac:dyDescent="0.25">
      <c r="A5" s="1" t="s">
        <v>10</v>
      </c>
      <c r="B5" s="1" t="s">
        <v>20</v>
      </c>
      <c r="C5" s="1" t="s">
        <v>21</v>
      </c>
      <c r="D5">
        <v>150104</v>
      </c>
      <c r="E5" s="2" t="s">
        <v>13</v>
      </c>
      <c r="F5" s="4">
        <v>0.65</v>
      </c>
      <c r="J5" s="3" t="str">
        <f>IF(AND(Tabla110[[#This Row],[Valor logrado]]&gt;=Tabla110[[#This Row],[Meta]],Tabla110[[#This Row],[Valor logrado]]&gt;0,Tabla110[[#This Row],[Meta]]&gt;0),"Sí","No")</f>
        <v>No</v>
      </c>
    </row>
    <row r="6" spans="1:10" x14ac:dyDescent="0.25">
      <c r="A6" s="1" t="s">
        <v>10</v>
      </c>
      <c r="B6" s="1" t="s">
        <v>22</v>
      </c>
      <c r="C6" s="1" t="s">
        <v>23</v>
      </c>
      <c r="D6">
        <v>150105</v>
      </c>
      <c r="E6" s="2" t="s">
        <v>13</v>
      </c>
      <c r="F6" s="4">
        <v>0.65</v>
      </c>
      <c r="J6" s="3" t="str">
        <f>IF(AND(Tabla110[[#This Row],[Valor logrado]]&gt;=Tabla110[[#This Row],[Meta]],Tabla110[[#This Row],[Valor logrado]]&gt;0,Tabla110[[#This Row],[Meta]]&gt;0),"Sí","No")</f>
        <v>No</v>
      </c>
    </row>
    <row r="7" spans="1:10" x14ac:dyDescent="0.25">
      <c r="A7" s="1" t="s">
        <v>10</v>
      </c>
      <c r="B7" s="1" t="s">
        <v>24</v>
      </c>
      <c r="C7" s="1" t="s">
        <v>25</v>
      </c>
      <c r="D7">
        <v>150106</v>
      </c>
      <c r="E7" s="2" t="s">
        <v>13</v>
      </c>
      <c r="F7" s="4">
        <v>0.65</v>
      </c>
      <c r="J7" s="3" t="str">
        <f>IF(AND(Tabla110[[#This Row],[Valor logrado]]&gt;=Tabla110[[#This Row],[Meta]],Tabla110[[#This Row],[Valor logrado]]&gt;0,Tabla110[[#This Row],[Meta]]&gt;0),"Sí","No")</f>
        <v>No</v>
      </c>
    </row>
    <row r="8" spans="1:10" x14ac:dyDescent="0.25">
      <c r="A8" s="1" t="s">
        <v>10</v>
      </c>
      <c r="B8" s="1" t="s">
        <v>26</v>
      </c>
      <c r="C8" s="1" t="s">
        <v>27</v>
      </c>
      <c r="D8">
        <v>150107</v>
      </c>
      <c r="E8" s="2" t="s">
        <v>13</v>
      </c>
      <c r="F8" s="4">
        <v>0.65</v>
      </c>
      <c r="J8" s="3" t="str">
        <f>IF(AND(Tabla110[[#This Row],[Valor logrado]]&gt;=Tabla110[[#This Row],[Meta]],Tabla110[[#This Row],[Valor logrado]]&gt;0,Tabla110[[#This Row],[Meta]]&gt;0),"Sí","No")</f>
        <v>No</v>
      </c>
    </row>
    <row r="9" spans="1:10" x14ac:dyDescent="0.25">
      <c r="A9" s="1" t="s">
        <v>10</v>
      </c>
      <c r="B9" s="1" t="s">
        <v>28</v>
      </c>
      <c r="C9" s="1" t="s">
        <v>29</v>
      </c>
      <c r="D9">
        <v>150108</v>
      </c>
      <c r="E9" s="2" t="s">
        <v>13</v>
      </c>
      <c r="F9" s="4">
        <v>0.65</v>
      </c>
      <c r="J9" s="3" t="str">
        <f>IF(AND(Tabla110[[#This Row],[Valor logrado]]&gt;=Tabla110[[#This Row],[Meta]],Tabla110[[#This Row],[Valor logrado]]&gt;0,Tabla110[[#This Row],[Meta]]&gt;0),"Sí","No")</f>
        <v>No</v>
      </c>
    </row>
    <row r="10" spans="1:10" x14ac:dyDescent="0.25">
      <c r="A10" s="1" t="s">
        <v>30</v>
      </c>
      <c r="B10" s="1" t="s">
        <v>31</v>
      </c>
      <c r="C10" s="1" t="s">
        <v>32</v>
      </c>
      <c r="D10">
        <v>10003</v>
      </c>
      <c r="E10" s="2" t="s">
        <v>33</v>
      </c>
      <c r="F10" s="4">
        <v>0.65</v>
      </c>
      <c r="J10" s="3" t="str">
        <f>IF(AND(Tabla110[[#This Row],[Valor logrado]]&gt;=Tabla110[[#This Row],[Meta]],Tabla110[[#This Row],[Valor logrado]]&gt;0,Tabla110[[#This Row],[Meta]]&gt;0),"Sí","No")</f>
        <v>No</v>
      </c>
    </row>
    <row r="11" spans="1:10" x14ac:dyDescent="0.25">
      <c r="A11" s="1" t="s">
        <v>30</v>
      </c>
      <c r="B11" s="1" t="s">
        <v>31</v>
      </c>
      <c r="C11" s="1" t="s">
        <v>34</v>
      </c>
      <c r="D11">
        <v>10001</v>
      </c>
      <c r="E11" s="2" t="s">
        <v>33</v>
      </c>
      <c r="F11" s="4">
        <v>0.65</v>
      </c>
      <c r="J11" s="3" t="str">
        <f>IF(AND(Tabla110[[#This Row],[Valor logrado]]&gt;=Tabla110[[#This Row],[Meta]],Tabla110[[#This Row],[Valor logrado]]&gt;0,Tabla110[[#This Row],[Meta]]&gt;0),"Sí","No")</f>
        <v>No</v>
      </c>
    </row>
    <row r="12" spans="1:10" x14ac:dyDescent="0.25">
      <c r="A12" s="1" t="s">
        <v>30</v>
      </c>
      <c r="B12" s="1" t="s">
        <v>31</v>
      </c>
      <c r="C12" s="1" t="s">
        <v>35</v>
      </c>
      <c r="D12">
        <v>10000</v>
      </c>
      <c r="E12" s="2" t="s">
        <v>16</v>
      </c>
      <c r="F12" s="4">
        <v>0.62</v>
      </c>
      <c r="J12" s="3" t="str">
        <f>IF(AND(Tabla110[[#This Row],[Valor logrado]]&gt;=Tabla110[[#This Row],[Meta]],Tabla110[[#This Row],[Valor logrado]]&gt;0,Tabla110[[#This Row],[Meta]]&gt;0),"Sí","No")</f>
        <v>No</v>
      </c>
    </row>
    <row r="13" spans="1:10" x14ac:dyDescent="0.25">
      <c r="A13" s="1" t="s">
        <v>30</v>
      </c>
      <c r="B13" s="1" t="s">
        <v>31</v>
      </c>
      <c r="C13" s="1" t="s">
        <v>36</v>
      </c>
      <c r="D13">
        <v>10005</v>
      </c>
      <c r="E13" s="2" t="s">
        <v>33</v>
      </c>
      <c r="F13" s="4">
        <v>0.6</v>
      </c>
      <c r="J13" s="3" t="str">
        <f>IF(AND(Tabla110[[#This Row],[Valor logrado]]&gt;=Tabla110[[#This Row],[Meta]],Tabla110[[#This Row],[Valor logrado]]&gt;0,Tabla110[[#This Row],[Meta]]&gt;0),"Sí","No")</f>
        <v>No</v>
      </c>
    </row>
    <row r="14" spans="1:10" x14ac:dyDescent="0.25">
      <c r="A14" s="1" t="s">
        <v>30</v>
      </c>
      <c r="B14" s="1" t="s">
        <v>31</v>
      </c>
      <c r="C14" s="1" t="s">
        <v>37</v>
      </c>
      <c r="D14">
        <v>10006</v>
      </c>
      <c r="E14" s="2" t="s">
        <v>33</v>
      </c>
      <c r="F14" s="4">
        <v>0.6</v>
      </c>
      <c r="J14" s="3" t="str">
        <f>IF(AND(Tabla110[[#This Row],[Valor logrado]]&gt;=Tabla110[[#This Row],[Meta]],Tabla110[[#This Row],[Valor logrado]]&gt;0,Tabla110[[#This Row],[Meta]]&gt;0),"Sí","No")</f>
        <v>No</v>
      </c>
    </row>
    <row r="15" spans="1:10" x14ac:dyDescent="0.25">
      <c r="A15" s="1" t="s">
        <v>30</v>
      </c>
      <c r="B15" s="1" t="s">
        <v>38</v>
      </c>
      <c r="C15" s="1" t="s">
        <v>39</v>
      </c>
      <c r="D15">
        <v>10007</v>
      </c>
      <c r="E15" s="2" t="s">
        <v>13</v>
      </c>
      <c r="F15" s="4">
        <v>0.6</v>
      </c>
      <c r="J15" s="3" t="str">
        <f>IF(AND(Tabla110[[#This Row],[Valor logrado]]&gt;=Tabla110[[#This Row],[Meta]],Tabla110[[#This Row],[Valor logrado]]&gt;0,Tabla110[[#This Row],[Meta]]&gt;0),"Sí","No")</f>
        <v>No</v>
      </c>
    </row>
    <row r="16" spans="1:10" x14ac:dyDescent="0.25">
      <c r="A16" s="1" t="s">
        <v>30</v>
      </c>
      <c r="B16" s="1" t="s">
        <v>40</v>
      </c>
      <c r="C16" s="1" t="s">
        <v>41</v>
      </c>
      <c r="D16">
        <v>10004</v>
      </c>
      <c r="E16" s="2" t="s">
        <v>13</v>
      </c>
      <c r="F16" s="4">
        <v>0.55000000000000004</v>
      </c>
      <c r="J16" s="3" t="str">
        <f>IF(AND(Tabla110[[#This Row],[Valor logrado]]&gt;=Tabla110[[#This Row],[Meta]],Tabla110[[#This Row],[Valor logrado]]&gt;0,Tabla110[[#This Row],[Meta]]&gt;0),"Sí","No")</f>
        <v>No</v>
      </c>
    </row>
    <row r="17" spans="1:10" x14ac:dyDescent="0.25">
      <c r="A17" s="1" t="s">
        <v>30</v>
      </c>
      <c r="B17" s="1" t="s">
        <v>42</v>
      </c>
      <c r="C17" s="1" t="s">
        <v>43</v>
      </c>
      <c r="D17">
        <v>10002</v>
      </c>
      <c r="E17" s="2" t="s">
        <v>13</v>
      </c>
      <c r="F17" s="4">
        <v>0.65</v>
      </c>
      <c r="J17" s="3" t="str">
        <f>IF(AND(Tabla110[[#This Row],[Valor logrado]]&gt;=Tabla110[[#This Row],[Meta]],Tabla110[[#This Row],[Valor logrado]]&gt;0,Tabla110[[#This Row],[Meta]]&gt;0),"Sí","No")</f>
        <v>No</v>
      </c>
    </row>
    <row r="18" spans="1:10" x14ac:dyDescent="0.25">
      <c r="A18" s="1" t="s">
        <v>30</v>
      </c>
      <c r="B18" s="1" t="s">
        <v>42</v>
      </c>
      <c r="C18" s="1" t="s">
        <v>44</v>
      </c>
      <c r="D18">
        <v>10009</v>
      </c>
      <c r="E18" s="2" t="s">
        <v>33</v>
      </c>
      <c r="F18" s="4">
        <v>0.55000000000000004</v>
      </c>
      <c r="J18" s="3" t="str">
        <f>IF(AND(Tabla110[[#This Row],[Valor logrado]]&gt;=Tabla110[[#This Row],[Meta]],Tabla110[[#This Row],[Valor logrado]]&gt;0,Tabla110[[#This Row],[Meta]]&gt;0),"Sí","No")</f>
        <v>No</v>
      </c>
    </row>
    <row r="19" spans="1:10" x14ac:dyDescent="0.25">
      <c r="A19" s="1" t="s">
        <v>45</v>
      </c>
      <c r="B19" s="1" t="s">
        <v>46</v>
      </c>
      <c r="C19" s="1" t="s">
        <v>47</v>
      </c>
      <c r="D19">
        <v>20000</v>
      </c>
      <c r="E19" s="2" t="s">
        <v>16</v>
      </c>
      <c r="F19" s="4">
        <v>0.63</v>
      </c>
      <c r="J19" s="3" t="str">
        <f>IF(AND(Tabla110[[#This Row],[Valor logrado]]&gt;=Tabla110[[#This Row],[Meta]],Tabla110[[#This Row],[Valor logrado]]&gt;0,Tabla110[[#This Row],[Meta]]&gt;0),"Sí","No")</f>
        <v>No</v>
      </c>
    </row>
    <row r="20" spans="1:10" x14ac:dyDescent="0.25">
      <c r="A20" s="1" t="s">
        <v>45</v>
      </c>
      <c r="B20" s="1" t="s">
        <v>48</v>
      </c>
      <c r="C20" s="1" t="s">
        <v>49</v>
      </c>
      <c r="D20">
        <v>20018</v>
      </c>
      <c r="E20" s="2" t="s">
        <v>13</v>
      </c>
      <c r="F20" s="4">
        <v>0.65</v>
      </c>
      <c r="J20" s="3" t="str">
        <f>IF(AND(Tabla110[[#This Row],[Valor logrado]]&gt;=Tabla110[[#This Row],[Meta]],Tabla110[[#This Row],[Valor logrado]]&gt;0,Tabla110[[#This Row],[Meta]]&gt;0),"Sí","No")</f>
        <v>No</v>
      </c>
    </row>
    <row r="21" spans="1:10" x14ac:dyDescent="0.25">
      <c r="A21" s="1" t="s">
        <v>45</v>
      </c>
      <c r="B21" s="1" t="s">
        <v>50</v>
      </c>
      <c r="C21" s="1" t="s">
        <v>51</v>
      </c>
      <c r="D21">
        <v>20012</v>
      </c>
      <c r="E21" s="2" t="s">
        <v>13</v>
      </c>
      <c r="F21" s="4">
        <v>0.6</v>
      </c>
      <c r="J21" s="3" t="str">
        <f>IF(AND(Tabla110[[#This Row],[Valor logrado]]&gt;=Tabla110[[#This Row],[Meta]],Tabla110[[#This Row],[Valor logrado]]&gt;0,Tabla110[[#This Row],[Meta]]&gt;0),"Sí","No")</f>
        <v>No</v>
      </c>
    </row>
    <row r="22" spans="1:10" x14ac:dyDescent="0.25">
      <c r="A22" s="1" t="s">
        <v>45</v>
      </c>
      <c r="B22" s="1" t="s">
        <v>52</v>
      </c>
      <c r="C22" s="1" t="s">
        <v>53</v>
      </c>
      <c r="D22">
        <v>20011</v>
      </c>
      <c r="E22" s="2" t="s">
        <v>13</v>
      </c>
      <c r="F22" s="4">
        <v>0.6</v>
      </c>
      <c r="J22" s="3" t="str">
        <f>IF(AND(Tabla110[[#This Row],[Valor logrado]]&gt;=Tabla110[[#This Row],[Meta]],Tabla110[[#This Row],[Valor logrado]]&gt;0,Tabla110[[#This Row],[Meta]]&gt;0),"Sí","No")</f>
        <v>No</v>
      </c>
    </row>
    <row r="23" spans="1:10" x14ac:dyDescent="0.25">
      <c r="A23" s="1" t="s">
        <v>45</v>
      </c>
      <c r="B23" s="1" t="s">
        <v>54</v>
      </c>
      <c r="C23" s="1" t="s">
        <v>55</v>
      </c>
      <c r="D23">
        <v>20002</v>
      </c>
      <c r="E23" s="2" t="s">
        <v>13</v>
      </c>
      <c r="F23" s="4">
        <v>0.6</v>
      </c>
      <c r="J23" s="3" t="str">
        <f>IF(AND(Tabla110[[#This Row],[Valor logrado]]&gt;=Tabla110[[#This Row],[Meta]],Tabla110[[#This Row],[Valor logrado]]&gt;0,Tabla110[[#This Row],[Meta]]&gt;0),"Sí","No")</f>
        <v>No</v>
      </c>
    </row>
    <row r="24" spans="1:10" x14ac:dyDescent="0.25">
      <c r="A24" s="1" t="s">
        <v>45</v>
      </c>
      <c r="B24" s="1" t="s">
        <v>56</v>
      </c>
      <c r="C24" s="1" t="s">
        <v>57</v>
      </c>
      <c r="D24">
        <v>20016</v>
      </c>
      <c r="E24" s="2" t="s">
        <v>13</v>
      </c>
      <c r="F24" s="4">
        <v>0.6</v>
      </c>
      <c r="J24" s="3" t="str">
        <f>IF(AND(Tabla110[[#This Row],[Valor logrado]]&gt;=Tabla110[[#This Row],[Meta]],Tabla110[[#This Row],[Valor logrado]]&gt;0,Tabla110[[#This Row],[Meta]]&gt;0),"Sí","No")</f>
        <v>No</v>
      </c>
    </row>
    <row r="25" spans="1:10" x14ac:dyDescent="0.25">
      <c r="A25" s="1" t="s">
        <v>45</v>
      </c>
      <c r="B25" s="1" t="s">
        <v>58</v>
      </c>
      <c r="C25" s="1" t="s">
        <v>59</v>
      </c>
      <c r="D25">
        <v>20019</v>
      </c>
      <c r="E25" s="2" t="s">
        <v>13</v>
      </c>
      <c r="F25" s="4">
        <v>0.6</v>
      </c>
      <c r="J25" s="3" t="str">
        <f>IF(AND(Tabla110[[#This Row],[Valor logrado]]&gt;=Tabla110[[#This Row],[Meta]],Tabla110[[#This Row],[Valor logrado]]&gt;0,Tabla110[[#This Row],[Meta]]&gt;0),"Sí","No")</f>
        <v>No</v>
      </c>
    </row>
    <row r="26" spans="1:10" x14ac:dyDescent="0.25">
      <c r="A26" s="1" t="s">
        <v>45</v>
      </c>
      <c r="B26" s="1" t="s">
        <v>60</v>
      </c>
      <c r="C26" s="1" t="s">
        <v>61</v>
      </c>
      <c r="D26">
        <v>20007</v>
      </c>
      <c r="E26" s="2" t="s">
        <v>13</v>
      </c>
      <c r="F26" s="4">
        <v>0.6</v>
      </c>
      <c r="J26" s="3" t="str">
        <f>IF(AND(Tabla110[[#This Row],[Valor logrado]]&gt;=Tabla110[[#This Row],[Meta]],Tabla110[[#This Row],[Valor logrado]]&gt;0,Tabla110[[#This Row],[Meta]]&gt;0),"Sí","No")</f>
        <v>No</v>
      </c>
    </row>
    <row r="27" spans="1:10" x14ac:dyDescent="0.25">
      <c r="A27" s="1" t="s">
        <v>45</v>
      </c>
      <c r="B27" s="1" t="s">
        <v>62</v>
      </c>
      <c r="C27" s="1" t="s">
        <v>63</v>
      </c>
      <c r="D27">
        <v>20010</v>
      </c>
      <c r="E27" s="2" t="s">
        <v>13</v>
      </c>
      <c r="F27" s="4">
        <v>0.6</v>
      </c>
      <c r="J27" s="3" t="str">
        <f>IF(AND(Tabla110[[#This Row],[Valor logrado]]&gt;=Tabla110[[#This Row],[Meta]],Tabla110[[#This Row],[Valor logrado]]&gt;0,Tabla110[[#This Row],[Meta]]&gt;0),"Sí","No")</f>
        <v>No</v>
      </c>
    </row>
    <row r="28" spans="1:10" x14ac:dyDescent="0.25">
      <c r="A28" s="1" t="s">
        <v>45</v>
      </c>
      <c r="B28" s="1" t="s">
        <v>64</v>
      </c>
      <c r="C28" s="1" t="s">
        <v>65</v>
      </c>
      <c r="D28">
        <v>20015</v>
      </c>
      <c r="E28" s="2" t="s">
        <v>13</v>
      </c>
      <c r="F28" s="4">
        <v>0.6</v>
      </c>
      <c r="J28" s="3" t="str">
        <f>IF(AND(Tabla110[[#This Row],[Valor logrado]]&gt;=Tabla110[[#This Row],[Meta]],Tabla110[[#This Row],[Valor logrado]]&gt;0,Tabla110[[#This Row],[Meta]]&gt;0),"Sí","No")</f>
        <v>No</v>
      </c>
    </row>
    <row r="29" spans="1:10" x14ac:dyDescent="0.25">
      <c r="A29" s="1" t="s">
        <v>45</v>
      </c>
      <c r="B29" s="1" t="s">
        <v>66</v>
      </c>
      <c r="C29" s="1" t="s">
        <v>67</v>
      </c>
      <c r="D29">
        <v>20008</v>
      </c>
      <c r="E29" s="2" t="s">
        <v>13</v>
      </c>
      <c r="F29" s="4">
        <v>0.65</v>
      </c>
      <c r="J29" s="3" t="str">
        <f>IF(AND(Tabla110[[#This Row],[Valor logrado]]&gt;=Tabla110[[#This Row],[Meta]],Tabla110[[#This Row],[Valor logrado]]&gt;0,Tabla110[[#This Row],[Meta]]&gt;0),"Sí","No")</f>
        <v>No</v>
      </c>
    </row>
    <row r="30" spans="1:10" x14ac:dyDescent="0.25">
      <c r="A30" s="1" t="s">
        <v>45</v>
      </c>
      <c r="B30" s="1" t="s">
        <v>68</v>
      </c>
      <c r="C30" s="1" t="s">
        <v>69</v>
      </c>
      <c r="D30">
        <v>20001</v>
      </c>
      <c r="E30" s="2" t="s">
        <v>13</v>
      </c>
      <c r="F30" s="4">
        <v>0.65</v>
      </c>
      <c r="J30" s="3" t="str">
        <f>IF(AND(Tabla110[[#This Row],[Valor logrado]]&gt;=Tabla110[[#This Row],[Meta]],Tabla110[[#This Row],[Valor logrado]]&gt;0,Tabla110[[#This Row],[Meta]]&gt;0),"Sí","No")</f>
        <v>No</v>
      </c>
    </row>
    <row r="31" spans="1:10" x14ac:dyDescent="0.25">
      <c r="A31" s="1" t="s">
        <v>45</v>
      </c>
      <c r="B31" s="1" t="s">
        <v>70</v>
      </c>
      <c r="C31" s="1" t="s">
        <v>71</v>
      </c>
      <c r="D31">
        <v>20003</v>
      </c>
      <c r="E31" s="2" t="s">
        <v>13</v>
      </c>
      <c r="F31" s="4">
        <v>0.6</v>
      </c>
      <c r="J31" s="3" t="str">
        <f>IF(AND(Tabla110[[#This Row],[Valor logrado]]&gt;=Tabla110[[#This Row],[Meta]],Tabla110[[#This Row],[Valor logrado]]&gt;0,Tabla110[[#This Row],[Meta]]&gt;0),"Sí","No")</f>
        <v>No</v>
      </c>
    </row>
    <row r="32" spans="1:10" x14ac:dyDescent="0.25">
      <c r="A32" s="1" t="s">
        <v>45</v>
      </c>
      <c r="B32" s="1" t="s">
        <v>72</v>
      </c>
      <c r="C32" s="1" t="s">
        <v>73</v>
      </c>
      <c r="D32">
        <v>20005</v>
      </c>
      <c r="E32" s="2" t="s">
        <v>13</v>
      </c>
      <c r="F32" s="4">
        <v>0.6</v>
      </c>
      <c r="J32" s="3" t="str">
        <f>IF(AND(Tabla110[[#This Row],[Valor logrado]]&gt;=Tabla110[[#This Row],[Meta]],Tabla110[[#This Row],[Valor logrado]]&gt;0,Tabla110[[#This Row],[Meta]]&gt;0),"Sí","No")</f>
        <v>No</v>
      </c>
    </row>
    <row r="33" spans="1:10" x14ac:dyDescent="0.25">
      <c r="A33" s="1" t="s">
        <v>45</v>
      </c>
      <c r="B33" s="1" t="s">
        <v>74</v>
      </c>
      <c r="C33" s="1" t="s">
        <v>75</v>
      </c>
      <c r="D33">
        <v>20004</v>
      </c>
      <c r="E33" s="2" t="s">
        <v>13</v>
      </c>
      <c r="F33" s="4">
        <v>0.6</v>
      </c>
      <c r="J33" s="3" t="str">
        <f>IF(AND(Tabla110[[#This Row],[Valor logrado]]&gt;=Tabla110[[#This Row],[Meta]],Tabla110[[#This Row],[Valor logrado]]&gt;0,Tabla110[[#This Row],[Meta]]&gt;0),"Sí","No")</f>
        <v>No</v>
      </c>
    </row>
    <row r="34" spans="1:10" x14ac:dyDescent="0.25">
      <c r="A34" s="1" t="s">
        <v>45</v>
      </c>
      <c r="B34" s="1" t="s">
        <v>76</v>
      </c>
      <c r="C34" s="1" t="s">
        <v>77</v>
      </c>
      <c r="D34">
        <v>20006</v>
      </c>
      <c r="E34" s="2" t="s">
        <v>13</v>
      </c>
      <c r="F34" s="4">
        <v>0.65</v>
      </c>
      <c r="J34" s="3" t="str">
        <f>IF(AND(Tabla110[[#This Row],[Valor logrado]]&gt;=Tabla110[[#This Row],[Meta]],Tabla110[[#This Row],[Valor logrado]]&gt;0,Tabla110[[#This Row],[Meta]]&gt;0),"Sí","No")</f>
        <v>No</v>
      </c>
    </row>
    <row r="35" spans="1:10" x14ac:dyDescent="0.25">
      <c r="A35" s="1" t="s">
        <v>45</v>
      </c>
      <c r="B35" s="1" t="s">
        <v>78</v>
      </c>
      <c r="C35" s="1" t="s">
        <v>79</v>
      </c>
      <c r="D35">
        <v>20013</v>
      </c>
      <c r="E35" s="2" t="s">
        <v>13</v>
      </c>
      <c r="F35" s="4">
        <v>0.55000000000000004</v>
      </c>
      <c r="J35" s="3" t="str">
        <f>IF(AND(Tabla110[[#This Row],[Valor logrado]]&gt;=Tabla110[[#This Row],[Meta]],Tabla110[[#This Row],[Valor logrado]]&gt;0,Tabla110[[#This Row],[Meta]]&gt;0),"Sí","No")</f>
        <v>No</v>
      </c>
    </row>
    <row r="36" spans="1:10" x14ac:dyDescent="0.25">
      <c r="A36" s="1" t="s">
        <v>45</v>
      </c>
      <c r="B36" s="1" t="s">
        <v>80</v>
      </c>
      <c r="C36" s="1" t="s">
        <v>81</v>
      </c>
      <c r="D36">
        <v>20014</v>
      </c>
      <c r="E36" s="2" t="s">
        <v>13</v>
      </c>
      <c r="F36" s="4">
        <v>0.6</v>
      </c>
      <c r="J36" s="3" t="str">
        <f>IF(AND(Tabla110[[#This Row],[Valor logrado]]&gt;=Tabla110[[#This Row],[Meta]],Tabla110[[#This Row],[Valor logrado]]&gt;0,Tabla110[[#This Row],[Meta]]&gt;0),"Sí","No")</f>
        <v>No</v>
      </c>
    </row>
    <row r="37" spans="1:10" x14ac:dyDescent="0.25">
      <c r="A37" s="1" t="s">
        <v>45</v>
      </c>
      <c r="B37" s="1" t="s">
        <v>82</v>
      </c>
      <c r="C37" s="1" t="s">
        <v>83</v>
      </c>
      <c r="D37">
        <v>20017</v>
      </c>
      <c r="E37" s="2" t="s">
        <v>13</v>
      </c>
      <c r="F37" s="4">
        <v>0.65</v>
      </c>
      <c r="J37" s="3" t="str">
        <f>IF(AND(Tabla110[[#This Row],[Valor logrado]]&gt;=Tabla110[[#This Row],[Meta]],Tabla110[[#This Row],[Valor logrado]]&gt;0,Tabla110[[#This Row],[Meta]]&gt;0),"Sí","No")</f>
        <v>No</v>
      </c>
    </row>
    <row r="38" spans="1:10" x14ac:dyDescent="0.25">
      <c r="A38" s="1" t="s">
        <v>45</v>
      </c>
      <c r="B38" s="1" t="s">
        <v>84</v>
      </c>
      <c r="C38" s="1" t="s">
        <v>85</v>
      </c>
      <c r="D38">
        <v>20020</v>
      </c>
      <c r="E38" s="2" t="s">
        <v>13</v>
      </c>
      <c r="F38" s="4">
        <v>0.6</v>
      </c>
      <c r="J38" s="3" t="str">
        <f>IF(AND(Tabla110[[#This Row],[Valor logrado]]&gt;=Tabla110[[#This Row],[Meta]],Tabla110[[#This Row],[Valor logrado]]&gt;0,Tabla110[[#This Row],[Meta]]&gt;0),"Sí","No")</f>
        <v>No</v>
      </c>
    </row>
    <row r="39" spans="1:10" x14ac:dyDescent="0.25">
      <c r="A39" s="1" t="s">
        <v>45</v>
      </c>
      <c r="B39" s="1" t="s">
        <v>86</v>
      </c>
      <c r="C39" s="1" t="s">
        <v>87</v>
      </c>
      <c r="D39">
        <v>20009</v>
      </c>
      <c r="E39" s="2" t="s">
        <v>13</v>
      </c>
      <c r="F39" s="4">
        <v>0.6</v>
      </c>
      <c r="J39" s="3" t="str">
        <f>IF(AND(Tabla110[[#This Row],[Valor logrado]]&gt;=Tabla110[[#This Row],[Meta]],Tabla110[[#This Row],[Valor logrado]]&gt;0,Tabla110[[#This Row],[Meta]]&gt;0),"Sí","No")</f>
        <v>No</v>
      </c>
    </row>
    <row r="40" spans="1:10" x14ac:dyDescent="0.25">
      <c r="A40" s="1" t="s">
        <v>88</v>
      </c>
      <c r="B40" s="1" t="s">
        <v>89</v>
      </c>
      <c r="C40" s="1" t="s">
        <v>90</v>
      </c>
      <c r="D40">
        <v>30000</v>
      </c>
      <c r="E40" s="2" t="s">
        <v>91</v>
      </c>
      <c r="F40" s="4">
        <v>0.63</v>
      </c>
      <c r="J40" s="3" t="str">
        <f>IF(AND(Tabla110[[#This Row],[Valor logrado]]&gt;=Tabla110[[#This Row],[Meta]],Tabla110[[#This Row],[Valor logrado]]&gt;0,Tabla110[[#This Row],[Meta]]&gt;0),"Sí","No")</f>
        <v>No</v>
      </c>
    </row>
    <row r="41" spans="1:10" x14ac:dyDescent="0.25">
      <c r="A41" s="1" t="s">
        <v>88</v>
      </c>
      <c r="B41" s="1" t="s">
        <v>92</v>
      </c>
      <c r="C41" s="1" t="s">
        <v>93</v>
      </c>
      <c r="D41">
        <v>30002</v>
      </c>
      <c r="E41" s="2" t="s">
        <v>13</v>
      </c>
      <c r="F41" s="4">
        <v>0.65</v>
      </c>
      <c r="J41" s="3" t="str">
        <f>IF(AND(Tabla110[[#This Row],[Valor logrado]]&gt;=Tabla110[[#This Row],[Meta]],Tabla110[[#This Row],[Valor logrado]]&gt;0,Tabla110[[#This Row],[Meta]]&gt;0),"Sí","No")</f>
        <v>No</v>
      </c>
    </row>
    <row r="42" spans="1:10" x14ac:dyDescent="0.25">
      <c r="A42" s="1" t="s">
        <v>88</v>
      </c>
      <c r="B42" s="1" t="s">
        <v>94</v>
      </c>
      <c r="C42" s="1" t="s">
        <v>95</v>
      </c>
      <c r="D42">
        <v>30005</v>
      </c>
      <c r="E42" s="2" t="s">
        <v>13</v>
      </c>
      <c r="F42" s="4">
        <v>0.55000000000000004</v>
      </c>
      <c r="J42" s="3" t="str">
        <f>IF(AND(Tabla110[[#This Row],[Valor logrado]]&gt;=Tabla110[[#This Row],[Meta]],Tabla110[[#This Row],[Valor logrado]]&gt;0,Tabla110[[#This Row],[Meta]]&gt;0),"Sí","No")</f>
        <v>No</v>
      </c>
    </row>
    <row r="43" spans="1:10" x14ac:dyDescent="0.25">
      <c r="A43" s="1" t="s">
        <v>88</v>
      </c>
      <c r="B43" s="1" t="s">
        <v>96</v>
      </c>
      <c r="C43" s="1" t="s">
        <v>97</v>
      </c>
      <c r="D43">
        <v>30006</v>
      </c>
      <c r="E43" s="2" t="s">
        <v>13</v>
      </c>
      <c r="F43" s="4">
        <v>0.6</v>
      </c>
      <c r="J43" s="3" t="str">
        <f>IF(AND(Tabla110[[#This Row],[Valor logrado]]&gt;=Tabla110[[#This Row],[Meta]],Tabla110[[#This Row],[Valor logrado]]&gt;0,Tabla110[[#This Row],[Meta]]&gt;0),"Sí","No")</f>
        <v>No</v>
      </c>
    </row>
    <row r="44" spans="1:10" x14ac:dyDescent="0.25">
      <c r="A44" s="1" t="s">
        <v>88</v>
      </c>
      <c r="B44" s="1" t="s">
        <v>98</v>
      </c>
      <c r="C44" s="1" t="s">
        <v>99</v>
      </c>
      <c r="D44">
        <v>30007</v>
      </c>
      <c r="E44" s="2" t="s">
        <v>13</v>
      </c>
      <c r="F44" s="4">
        <v>0.6</v>
      </c>
      <c r="J44" s="3" t="str">
        <f>IF(AND(Tabla110[[#This Row],[Valor logrado]]&gt;=Tabla110[[#This Row],[Meta]],Tabla110[[#This Row],[Valor logrado]]&gt;0,Tabla110[[#This Row],[Meta]]&gt;0),"Sí","No")</f>
        <v>No</v>
      </c>
    </row>
    <row r="45" spans="1:10" x14ac:dyDescent="0.25">
      <c r="A45" s="1" t="s">
        <v>88</v>
      </c>
      <c r="B45" s="1" t="s">
        <v>100</v>
      </c>
      <c r="C45" s="1" t="s">
        <v>101</v>
      </c>
      <c r="D45">
        <v>30008</v>
      </c>
      <c r="E45" s="2" t="s">
        <v>13</v>
      </c>
      <c r="F45" s="4">
        <v>0.6</v>
      </c>
      <c r="J45" s="3" t="str">
        <f>IF(AND(Tabla110[[#This Row],[Valor logrado]]&gt;=Tabla110[[#This Row],[Meta]],Tabla110[[#This Row],[Valor logrado]]&gt;0,Tabla110[[#This Row],[Meta]]&gt;0),"Sí","No")</f>
        <v>No</v>
      </c>
    </row>
    <row r="46" spans="1:10" x14ac:dyDescent="0.25">
      <c r="A46" s="1" t="s">
        <v>88</v>
      </c>
      <c r="B46" s="1" t="s">
        <v>102</v>
      </c>
      <c r="C46" s="1" t="s">
        <v>103</v>
      </c>
      <c r="D46">
        <v>30004</v>
      </c>
      <c r="E46" s="2" t="s">
        <v>13</v>
      </c>
      <c r="F46" s="4">
        <v>0.6</v>
      </c>
      <c r="J46" s="3" t="str">
        <f>IF(AND(Tabla110[[#This Row],[Valor logrado]]&gt;=Tabla110[[#This Row],[Meta]],Tabla110[[#This Row],[Valor logrado]]&gt;0,Tabla110[[#This Row],[Meta]]&gt;0),"Sí","No")</f>
        <v>No</v>
      </c>
    </row>
    <row r="47" spans="1:10" x14ac:dyDescent="0.25">
      <c r="A47" s="1" t="s">
        <v>88</v>
      </c>
      <c r="B47" s="1" t="s">
        <v>104</v>
      </c>
      <c r="C47" s="1" t="s">
        <v>105</v>
      </c>
      <c r="D47">
        <v>30001</v>
      </c>
      <c r="E47" s="2" t="s">
        <v>13</v>
      </c>
      <c r="F47" s="4">
        <v>0.65</v>
      </c>
      <c r="J47" s="3" t="str">
        <f>IF(AND(Tabla110[[#This Row],[Valor logrado]]&gt;=Tabla110[[#This Row],[Meta]],Tabla110[[#This Row],[Valor logrado]]&gt;0,Tabla110[[#This Row],[Meta]]&gt;0),"Sí","No")</f>
        <v>No</v>
      </c>
    </row>
    <row r="48" spans="1:10" x14ac:dyDescent="0.25">
      <c r="A48" s="1" t="s">
        <v>88</v>
      </c>
      <c r="B48" s="1" t="s">
        <v>106</v>
      </c>
      <c r="C48" s="1" t="s">
        <v>107</v>
      </c>
      <c r="D48">
        <v>30003</v>
      </c>
      <c r="E48" s="2" t="s">
        <v>13</v>
      </c>
      <c r="F48" s="4">
        <v>0.6</v>
      </c>
      <c r="J48" s="3" t="str">
        <f>IF(AND(Tabla110[[#This Row],[Valor logrado]]&gt;=Tabla110[[#This Row],[Meta]],Tabla110[[#This Row],[Valor logrado]]&gt;0,Tabla110[[#This Row],[Meta]]&gt;0),"Sí","No")</f>
        <v>No</v>
      </c>
    </row>
    <row r="49" spans="1:10" x14ac:dyDescent="0.25">
      <c r="A49" s="1" t="s">
        <v>108</v>
      </c>
      <c r="B49" s="1" t="s">
        <v>109</v>
      </c>
      <c r="C49" s="1" t="s">
        <v>110</v>
      </c>
      <c r="D49">
        <v>40000</v>
      </c>
      <c r="E49" s="2" t="s">
        <v>91</v>
      </c>
      <c r="F49" s="4">
        <v>0.64</v>
      </c>
      <c r="J49" s="3" t="str">
        <f>IF(AND(Tabla110[[#This Row],[Valor logrado]]&gt;=Tabla110[[#This Row],[Meta]],Tabla110[[#This Row],[Valor logrado]]&gt;0,Tabla110[[#This Row],[Meta]]&gt;0),"Sí","No")</f>
        <v>No</v>
      </c>
    </row>
    <row r="50" spans="1:10" x14ac:dyDescent="0.25">
      <c r="A50" s="1" t="s">
        <v>108</v>
      </c>
      <c r="B50" s="1" t="s">
        <v>111</v>
      </c>
      <c r="C50" s="1" t="s">
        <v>112</v>
      </c>
      <c r="D50">
        <v>40001</v>
      </c>
      <c r="E50" s="2" t="s">
        <v>13</v>
      </c>
      <c r="F50" s="4">
        <v>0.65</v>
      </c>
      <c r="J50" s="3" t="str">
        <f>IF(AND(Tabla110[[#This Row],[Valor logrado]]&gt;=Tabla110[[#This Row],[Meta]],Tabla110[[#This Row],[Valor logrado]]&gt;0,Tabla110[[#This Row],[Meta]]&gt;0),"Sí","No")</f>
        <v>No</v>
      </c>
    </row>
    <row r="51" spans="1:10" x14ac:dyDescent="0.25">
      <c r="A51" s="1" t="s">
        <v>108</v>
      </c>
      <c r="B51" s="1" t="s">
        <v>113</v>
      </c>
      <c r="C51" s="1" t="s">
        <v>114</v>
      </c>
      <c r="D51">
        <v>40002</v>
      </c>
      <c r="E51" s="2" t="s">
        <v>13</v>
      </c>
      <c r="F51" s="4">
        <v>0.65</v>
      </c>
      <c r="J51" s="3" t="str">
        <f>IF(AND(Tabla110[[#This Row],[Valor logrado]]&gt;=Tabla110[[#This Row],[Meta]],Tabla110[[#This Row],[Valor logrado]]&gt;0,Tabla110[[#This Row],[Meta]]&gt;0),"Sí","No")</f>
        <v>No</v>
      </c>
    </row>
    <row r="52" spans="1:10" x14ac:dyDescent="0.25">
      <c r="A52" s="1" t="s">
        <v>108</v>
      </c>
      <c r="B52" s="1" t="s">
        <v>115</v>
      </c>
      <c r="C52" s="1" t="s">
        <v>116</v>
      </c>
      <c r="D52">
        <v>40003</v>
      </c>
      <c r="E52" s="2" t="s">
        <v>13</v>
      </c>
      <c r="F52" s="4">
        <v>0.65</v>
      </c>
      <c r="J52" s="3" t="str">
        <f>IF(AND(Tabla110[[#This Row],[Valor logrado]]&gt;=Tabla110[[#This Row],[Meta]],Tabla110[[#This Row],[Valor logrado]]&gt;0,Tabla110[[#This Row],[Meta]]&gt;0),"Sí","No")</f>
        <v>No</v>
      </c>
    </row>
    <row r="53" spans="1:10" x14ac:dyDescent="0.25">
      <c r="A53" s="1" t="s">
        <v>108</v>
      </c>
      <c r="B53" s="1" t="s">
        <v>117</v>
      </c>
      <c r="C53" s="1" t="s">
        <v>118</v>
      </c>
      <c r="D53">
        <v>40004</v>
      </c>
      <c r="E53" s="2" t="s">
        <v>13</v>
      </c>
      <c r="F53" s="4">
        <v>0.6</v>
      </c>
      <c r="J53" s="3" t="str">
        <f>IF(AND(Tabla110[[#This Row],[Valor logrado]]&gt;=Tabla110[[#This Row],[Meta]],Tabla110[[#This Row],[Valor logrado]]&gt;0,Tabla110[[#This Row],[Meta]]&gt;0),"Sí","No")</f>
        <v>No</v>
      </c>
    </row>
    <row r="54" spans="1:10" x14ac:dyDescent="0.25">
      <c r="A54" s="1" t="s">
        <v>108</v>
      </c>
      <c r="B54" s="1" t="s">
        <v>119</v>
      </c>
      <c r="C54" s="1" t="s">
        <v>120</v>
      </c>
      <c r="D54">
        <v>40005</v>
      </c>
      <c r="E54" s="2" t="s">
        <v>13</v>
      </c>
      <c r="F54" s="4">
        <v>0.65</v>
      </c>
      <c r="J54" s="3" t="str">
        <f>IF(AND(Tabla110[[#This Row],[Valor logrado]]&gt;=Tabla110[[#This Row],[Meta]],Tabla110[[#This Row],[Valor logrado]]&gt;0,Tabla110[[#This Row],[Meta]]&gt;0),"Sí","No")</f>
        <v>No</v>
      </c>
    </row>
    <row r="55" spans="1:10" x14ac:dyDescent="0.25">
      <c r="A55" s="1" t="s">
        <v>108</v>
      </c>
      <c r="B55" s="1" t="s">
        <v>121</v>
      </c>
      <c r="C55" s="1" t="s">
        <v>122</v>
      </c>
      <c r="D55">
        <v>40007</v>
      </c>
      <c r="E55" s="2" t="s">
        <v>13</v>
      </c>
      <c r="F55" s="4">
        <v>0.6</v>
      </c>
      <c r="J55" s="3" t="str">
        <f>IF(AND(Tabla110[[#This Row],[Valor logrado]]&gt;=Tabla110[[#This Row],[Meta]],Tabla110[[#This Row],[Valor logrado]]&gt;0,Tabla110[[#This Row],[Meta]]&gt;0),"Sí","No")</f>
        <v>No</v>
      </c>
    </row>
    <row r="56" spans="1:10" x14ac:dyDescent="0.25">
      <c r="A56" s="1" t="s">
        <v>108</v>
      </c>
      <c r="B56" s="1" t="s">
        <v>123</v>
      </c>
      <c r="C56" s="1" t="s">
        <v>124</v>
      </c>
      <c r="D56">
        <v>40008</v>
      </c>
      <c r="E56" s="2" t="s">
        <v>13</v>
      </c>
      <c r="F56" s="4">
        <v>0.65</v>
      </c>
      <c r="J56" s="3" t="str">
        <f>IF(AND(Tabla110[[#This Row],[Valor logrado]]&gt;=Tabla110[[#This Row],[Meta]],Tabla110[[#This Row],[Valor logrado]]&gt;0,Tabla110[[#This Row],[Meta]]&gt;0),"Sí","No")</f>
        <v>No</v>
      </c>
    </row>
    <row r="57" spans="1:10" x14ac:dyDescent="0.25">
      <c r="A57" s="1" t="s">
        <v>108</v>
      </c>
      <c r="B57" s="1" t="s">
        <v>125</v>
      </c>
      <c r="C57" s="1" t="s">
        <v>126</v>
      </c>
      <c r="D57">
        <v>40009</v>
      </c>
      <c r="E57" s="2" t="s">
        <v>13</v>
      </c>
      <c r="F57" s="4">
        <v>0.6</v>
      </c>
      <c r="J57" s="3" t="str">
        <f>IF(AND(Tabla110[[#This Row],[Valor logrado]]&gt;=Tabla110[[#This Row],[Meta]],Tabla110[[#This Row],[Valor logrado]]&gt;0,Tabla110[[#This Row],[Meta]]&gt;0),"Sí","No")</f>
        <v>No</v>
      </c>
    </row>
    <row r="58" spans="1:10" x14ac:dyDescent="0.25">
      <c r="A58" s="1" t="s">
        <v>108</v>
      </c>
      <c r="B58" s="1" t="s">
        <v>127</v>
      </c>
      <c r="C58" s="1" t="s">
        <v>128</v>
      </c>
      <c r="D58">
        <v>40006</v>
      </c>
      <c r="E58" s="2" t="s">
        <v>13</v>
      </c>
      <c r="F58" s="4">
        <v>0.6</v>
      </c>
      <c r="J58" s="3" t="str">
        <f>IF(AND(Tabla110[[#This Row],[Valor logrado]]&gt;=Tabla110[[#This Row],[Meta]],Tabla110[[#This Row],[Valor logrado]]&gt;0,Tabla110[[#This Row],[Meta]]&gt;0),"Sí","No")</f>
        <v>No</v>
      </c>
    </row>
    <row r="59" spans="1:10" x14ac:dyDescent="0.25">
      <c r="A59" s="1" t="s">
        <v>108</v>
      </c>
      <c r="B59" s="1" t="s">
        <v>129</v>
      </c>
      <c r="C59" s="1" t="s">
        <v>130</v>
      </c>
      <c r="D59">
        <v>40010</v>
      </c>
      <c r="E59" s="2" t="s">
        <v>13</v>
      </c>
      <c r="F59" s="4">
        <v>0.65</v>
      </c>
      <c r="J59" s="3" t="str">
        <f>IF(AND(Tabla110[[#This Row],[Valor logrado]]&gt;=Tabla110[[#This Row],[Meta]],Tabla110[[#This Row],[Valor logrado]]&gt;0,Tabla110[[#This Row],[Meta]]&gt;0),"Sí","No")</f>
        <v>No</v>
      </c>
    </row>
    <row r="60" spans="1:10" x14ac:dyDescent="0.25">
      <c r="A60" s="1" t="s">
        <v>131</v>
      </c>
      <c r="B60" s="1" t="s">
        <v>132</v>
      </c>
      <c r="C60" s="1" t="s">
        <v>133</v>
      </c>
      <c r="D60">
        <v>50000</v>
      </c>
      <c r="E60" s="2" t="s">
        <v>16</v>
      </c>
      <c r="F60" s="4">
        <v>0.62</v>
      </c>
      <c r="J60" s="3" t="str">
        <f>IF(AND(Tabla110[[#This Row],[Valor logrado]]&gt;=Tabla110[[#This Row],[Meta]],Tabla110[[#This Row],[Valor logrado]]&gt;0,Tabla110[[#This Row],[Meta]]&gt;0),"Sí","No")</f>
        <v>No</v>
      </c>
    </row>
    <row r="61" spans="1:10" x14ac:dyDescent="0.25">
      <c r="A61" s="1" t="s">
        <v>131</v>
      </c>
      <c r="B61" s="1" t="s">
        <v>134</v>
      </c>
      <c r="C61" s="1" t="s">
        <v>135</v>
      </c>
      <c r="D61">
        <v>50002</v>
      </c>
      <c r="E61" s="2" t="s">
        <v>13</v>
      </c>
      <c r="F61" s="4">
        <v>0.6</v>
      </c>
      <c r="J61" s="3" t="str">
        <f>IF(AND(Tabla110[[#This Row],[Valor logrado]]&gt;=Tabla110[[#This Row],[Meta]],Tabla110[[#This Row],[Valor logrado]]&gt;0,Tabla110[[#This Row],[Meta]]&gt;0),"Sí","No")</f>
        <v>No</v>
      </c>
    </row>
    <row r="62" spans="1:10" x14ac:dyDescent="0.25">
      <c r="A62" s="1" t="s">
        <v>131</v>
      </c>
      <c r="B62" s="1" t="s">
        <v>136</v>
      </c>
      <c r="C62" s="1" t="s">
        <v>137</v>
      </c>
      <c r="D62">
        <v>50006</v>
      </c>
      <c r="E62" s="2" t="s">
        <v>13</v>
      </c>
      <c r="F62" s="4">
        <v>0.6</v>
      </c>
      <c r="J62" s="3" t="str">
        <f>IF(AND(Tabla110[[#This Row],[Valor logrado]]&gt;=Tabla110[[#This Row],[Meta]],Tabla110[[#This Row],[Valor logrado]]&gt;0,Tabla110[[#This Row],[Meta]]&gt;0),"Sí","No")</f>
        <v>No</v>
      </c>
    </row>
    <row r="63" spans="1:10" x14ac:dyDescent="0.25">
      <c r="A63" s="1" t="s">
        <v>131</v>
      </c>
      <c r="B63" s="1" t="s">
        <v>138</v>
      </c>
      <c r="C63" s="1" t="s">
        <v>139</v>
      </c>
      <c r="D63">
        <v>50007</v>
      </c>
      <c r="E63" s="2" t="s">
        <v>13</v>
      </c>
      <c r="F63" s="4">
        <v>0.6</v>
      </c>
      <c r="J63" s="3" t="str">
        <f>IF(AND(Tabla110[[#This Row],[Valor logrado]]&gt;=Tabla110[[#This Row],[Meta]],Tabla110[[#This Row],[Valor logrado]]&gt;0,Tabla110[[#This Row],[Meta]]&gt;0),"Sí","No")</f>
        <v>No</v>
      </c>
    </row>
    <row r="64" spans="1:10" x14ac:dyDescent="0.25">
      <c r="A64" s="1" t="s">
        <v>131</v>
      </c>
      <c r="B64" s="1" t="s">
        <v>140</v>
      </c>
      <c r="C64" s="1" t="s">
        <v>141</v>
      </c>
      <c r="D64">
        <v>50008</v>
      </c>
      <c r="E64" s="2" t="s">
        <v>13</v>
      </c>
      <c r="F64" s="4">
        <v>0.6</v>
      </c>
      <c r="J64" s="3" t="str">
        <f>IF(AND(Tabla110[[#This Row],[Valor logrado]]&gt;=Tabla110[[#This Row],[Meta]],Tabla110[[#This Row],[Valor logrado]]&gt;0,Tabla110[[#This Row],[Meta]]&gt;0),"Sí","No")</f>
        <v>No</v>
      </c>
    </row>
    <row r="65" spans="1:10" x14ac:dyDescent="0.25">
      <c r="A65" s="1" t="s">
        <v>131</v>
      </c>
      <c r="B65" s="1" t="s">
        <v>142</v>
      </c>
      <c r="C65" s="1" t="s">
        <v>143</v>
      </c>
      <c r="D65">
        <v>50004</v>
      </c>
      <c r="E65" s="2" t="s">
        <v>13</v>
      </c>
      <c r="F65" s="4">
        <v>0.6</v>
      </c>
      <c r="J65" s="3" t="str">
        <f>IF(AND(Tabla110[[#This Row],[Valor logrado]]&gt;=Tabla110[[#This Row],[Meta]],Tabla110[[#This Row],[Valor logrado]]&gt;0,Tabla110[[#This Row],[Meta]]&gt;0),"Sí","No")</f>
        <v>No</v>
      </c>
    </row>
    <row r="66" spans="1:10" x14ac:dyDescent="0.25">
      <c r="A66" s="1" t="s">
        <v>131</v>
      </c>
      <c r="B66" s="1" t="s">
        <v>144</v>
      </c>
      <c r="C66" s="1" t="s">
        <v>145</v>
      </c>
      <c r="D66">
        <v>50005</v>
      </c>
      <c r="E66" s="2" t="s">
        <v>13</v>
      </c>
      <c r="F66" s="4">
        <v>0.6</v>
      </c>
      <c r="J66" s="3" t="str">
        <f>IF(AND(Tabla110[[#This Row],[Valor logrado]]&gt;=Tabla110[[#This Row],[Meta]],Tabla110[[#This Row],[Valor logrado]]&gt;0,Tabla110[[#This Row],[Meta]]&gt;0),"Sí","No")</f>
        <v>No</v>
      </c>
    </row>
    <row r="67" spans="1:10" x14ac:dyDescent="0.25">
      <c r="A67" s="1" t="s">
        <v>131</v>
      </c>
      <c r="B67" s="1" t="s">
        <v>146</v>
      </c>
      <c r="C67" s="1" t="s">
        <v>147</v>
      </c>
      <c r="D67">
        <v>50001</v>
      </c>
      <c r="E67" s="2" t="s">
        <v>13</v>
      </c>
      <c r="F67" s="4">
        <v>0.65</v>
      </c>
      <c r="J67" s="3" t="str">
        <f>IF(AND(Tabla110[[#This Row],[Valor logrado]]&gt;=Tabla110[[#This Row],[Meta]],Tabla110[[#This Row],[Valor logrado]]&gt;0,Tabla110[[#This Row],[Meta]]&gt;0),"Sí","No")</f>
        <v>No</v>
      </c>
    </row>
    <row r="68" spans="1:10" x14ac:dyDescent="0.25">
      <c r="A68" s="1" t="s">
        <v>131</v>
      </c>
      <c r="B68" s="1" t="s">
        <v>148</v>
      </c>
      <c r="C68" s="1" t="s">
        <v>149</v>
      </c>
      <c r="D68">
        <v>50009</v>
      </c>
      <c r="E68" s="2" t="s">
        <v>13</v>
      </c>
      <c r="F68" s="4">
        <v>0.6</v>
      </c>
      <c r="J68" s="3" t="str">
        <f>IF(AND(Tabla110[[#This Row],[Valor logrado]]&gt;=Tabla110[[#This Row],[Meta]],Tabla110[[#This Row],[Valor logrado]]&gt;0,Tabla110[[#This Row],[Meta]]&gt;0),"Sí","No")</f>
        <v>No</v>
      </c>
    </row>
    <row r="69" spans="1:10" x14ac:dyDescent="0.25">
      <c r="A69" s="1" t="s">
        <v>131</v>
      </c>
      <c r="B69" s="1" t="s">
        <v>150</v>
      </c>
      <c r="C69" s="1" t="s">
        <v>151</v>
      </c>
      <c r="D69">
        <v>50010</v>
      </c>
      <c r="E69" s="2" t="s">
        <v>13</v>
      </c>
      <c r="F69" s="4">
        <v>0.6</v>
      </c>
      <c r="J69" s="3" t="str">
        <f>IF(AND(Tabla110[[#This Row],[Valor logrado]]&gt;=Tabla110[[#This Row],[Meta]],Tabla110[[#This Row],[Valor logrado]]&gt;0,Tabla110[[#This Row],[Meta]]&gt;0),"Sí","No")</f>
        <v>No</v>
      </c>
    </row>
    <row r="70" spans="1:10" x14ac:dyDescent="0.25">
      <c r="A70" s="1" t="s">
        <v>131</v>
      </c>
      <c r="B70" s="1" t="s">
        <v>152</v>
      </c>
      <c r="C70" s="1" t="s">
        <v>153</v>
      </c>
      <c r="D70">
        <v>50011</v>
      </c>
      <c r="E70" s="2" t="s">
        <v>13</v>
      </c>
      <c r="F70" s="4">
        <v>0.6</v>
      </c>
      <c r="J70" s="3" t="str">
        <f>IF(AND(Tabla110[[#This Row],[Valor logrado]]&gt;=Tabla110[[#This Row],[Meta]],Tabla110[[#This Row],[Valor logrado]]&gt;0,Tabla110[[#This Row],[Meta]]&gt;0),"Sí","No")</f>
        <v>No</v>
      </c>
    </row>
    <row r="71" spans="1:10" x14ac:dyDescent="0.25">
      <c r="A71" s="1" t="s">
        <v>131</v>
      </c>
      <c r="B71" s="1" t="s">
        <v>154</v>
      </c>
      <c r="C71" s="1" t="s">
        <v>155</v>
      </c>
      <c r="D71">
        <v>50003</v>
      </c>
      <c r="E71" s="2" t="s">
        <v>13</v>
      </c>
      <c r="F71" s="4">
        <v>0.65</v>
      </c>
      <c r="J71" s="3" t="str">
        <f>IF(AND(Tabla110[[#This Row],[Valor logrado]]&gt;=Tabla110[[#This Row],[Meta]],Tabla110[[#This Row],[Valor logrado]]&gt;0,Tabla110[[#This Row],[Meta]]&gt;0),"Sí","No")</f>
        <v>No</v>
      </c>
    </row>
    <row r="72" spans="1:10" x14ac:dyDescent="0.25">
      <c r="A72" s="1" t="s">
        <v>156</v>
      </c>
      <c r="B72" s="1" t="s">
        <v>157</v>
      </c>
      <c r="C72" s="1" t="s">
        <v>158</v>
      </c>
      <c r="D72">
        <v>60000</v>
      </c>
      <c r="E72" s="2" t="s">
        <v>16</v>
      </c>
      <c r="F72" s="4">
        <v>0.63</v>
      </c>
      <c r="J72" s="3" t="str">
        <f>IF(AND(Tabla110[[#This Row],[Valor logrado]]&gt;=Tabla110[[#This Row],[Meta]],Tabla110[[#This Row],[Valor logrado]]&gt;0,Tabla110[[#This Row],[Meta]]&gt;0),"Sí","No")</f>
        <v>No</v>
      </c>
    </row>
    <row r="73" spans="1:10" x14ac:dyDescent="0.25">
      <c r="A73" s="1" t="s">
        <v>156</v>
      </c>
      <c r="B73" s="1" t="s">
        <v>159</v>
      </c>
      <c r="C73" s="1" t="s">
        <v>160</v>
      </c>
      <c r="D73">
        <v>60004</v>
      </c>
      <c r="E73" s="2" t="s">
        <v>13</v>
      </c>
      <c r="F73" s="4">
        <v>0.65</v>
      </c>
      <c r="J73" s="3" t="str">
        <f>IF(AND(Tabla110[[#This Row],[Valor logrado]]&gt;=Tabla110[[#This Row],[Meta]],Tabla110[[#This Row],[Valor logrado]]&gt;0,Tabla110[[#This Row],[Meta]]&gt;0),"Sí","No")</f>
        <v>No</v>
      </c>
    </row>
    <row r="74" spans="1:10" x14ac:dyDescent="0.25">
      <c r="A74" s="1" t="s">
        <v>156</v>
      </c>
      <c r="B74" s="1" t="s">
        <v>161</v>
      </c>
      <c r="C74" s="1" t="s">
        <v>162</v>
      </c>
      <c r="D74">
        <v>60006</v>
      </c>
      <c r="E74" s="2" t="s">
        <v>13</v>
      </c>
      <c r="F74" s="4">
        <v>0.6</v>
      </c>
      <c r="J74" s="3" t="str">
        <f>IF(AND(Tabla110[[#This Row],[Valor logrado]]&gt;=Tabla110[[#This Row],[Meta]],Tabla110[[#This Row],[Valor logrado]]&gt;0,Tabla110[[#This Row],[Meta]]&gt;0),"Sí","No")</f>
        <v>No</v>
      </c>
    </row>
    <row r="75" spans="1:10" x14ac:dyDescent="0.25">
      <c r="A75" s="1" t="s">
        <v>156</v>
      </c>
      <c r="B75" s="1" t="s">
        <v>163</v>
      </c>
      <c r="C75" s="1" t="s">
        <v>164</v>
      </c>
      <c r="D75">
        <v>60008</v>
      </c>
      <c r="E75" s="2" t="s">
        <v>13</v>
      </c>
      <c r="F75" s="4">
        <v>0.65</v>
      </c>
      <c r="J75" s="3" t="str">
        <f>IF(AND(Tabla110[[#This Row],[Valor logrado]]&gt;=Tabla110[[#This Row],[Meta]],Tabla110[[#This Row],[Valor logrado]]&gt;0,Tabla110[[#This Row],[Meta]]&gt;0),"Sí","No")</f>
        <v>No</v>
      </c>
    </row>
    <row r="76" spans="1:10" x14ac:dyDescent="0.25">
      <c r="A76" s="1" t="s">
        <v>156</v>
      </c>
      <c r="B76" s="1" t="s">
        <v>165</v>
      </c>
      <c r="C76" s="1" t="s">
        <v>166</v>
      </c>
      <c r="D76">
        <v>60009</v>
      </c>
      <c r="E76" s="2" t="s">
        <v>13</v>
      </c>
      <c r="F76" s="4">
        <v>0.6</v>
      </c>
      <c r="J76" s="3" t="str">
        <f>IF(AND(Tabla110[[#This Row],[Valor logrado]]&gt;=Tabla110[[#This Row],[Meta]],Tabla110[[#This Row],[Valor logrado]]&gt;0,Tabla110[[#This Row],[Meta]]&gt;0),"Sí","No")</f>
        <v>No</v>
      </c>
    </row>
    <row r="77" spans="1:10" x14ac:dyDescent="0.25">
      <c r="A77" s="1" t="s">
        <v>156</v>
      </c>
      <c r="B77" s="1" t="s">
        <v>167</v>
      </c>
      <c r="C77" s="1" t="s">
        <v>168</v>
      </c>
      <c r="D77">
        <v>60013</v>
      </c>
      <c r="E77" s="2" t="s">
        <v>13</v>
      </c>
      <c r="F77" s="4">
        <v>0.6</v>
      </c>
      <c r="J77" s="3" t="str">
        <f>IF(AND(Tabla110[[#This Row],[Valor logrado]]&gt;=Tabla110[[#This Row],[Meta]],Tabla110[[#This Row],[Valor logrado]]&gt;0,Tabla110[[#This Row],[Meta]]&gt;0),"Sí","No")</f>
        <v>No</v>
      </c>
    </row>
    <row r="78" spans="1:10" x14ac:dyDescent="0.25">
      <c r="A78" s="1" t="s">
        <v>156</v>
      </c>
      <c r="B78" s="1" t="s">
        <v>169</v>
      </c>
      <c r="C78" s="1" t="s">
        <v>170</v>
      </c>
      <c r="D78">
        <v>60002</v>
      </c>
      <c r="E78" s="2" t="s">
        <v>13</v>
      </c>
      <c r="F78" s="4">
        <v>0.6</v>
      </c>
      <c r="J78" s="3" t="str">
        <f>IF(AND(Tabla110[[#This Row],[Valor logrado]]&gt;=Tabla110[[#This Row],[Meta]],Tabla110[[#This Row],[Valor logrado]]&gt;0,Tabla110[[#This Row],[Meta]]&gt;0),"Sí","No")</f>
        <v>No</v>
      </c>
    </row>
    <row r="79" spans="1:10" x14ac:dyDescent="0.25">
      <c r="A79" s="1" t="s">
        <v>156</v>
      </c>
      <c r="B79" s="1" t="s">
        <v>171</v>
      </c>
      <c r="C79" s="1" t="s">
        <v>172</v>
      </c>
      <c r="D79">
        <v>60007</v>
      </c>
      <c r="E79" s="2" t="s">
        <v>13</v>
      </c>
      <c r="F79" s="4">
        <v>0.65</v>
      </c>
      <c r="J79" s="3" t="str">
        <f>IF(AND(Tabla110[[#This Row],[Valor logrado]]&gt;=Tabla110[[#This Row],[Meta]],Tabla110[[#This Row],[Valor logrado]]&gt;0,Tabla110[[#This Row],[Meta]]&gt;0),"Sí","No")</f>
        <v>No</v>
      </c>
    </row>
    <row r="80" spans="1:10" x14ac:dyDescent="0.25">
      <c r="A80" s="1" t="s">
        <v>156</v>
      </c>
      <c r="B80" s="1" t="s">
        <v>173</v>
      </c>
      <c r="C80" s="1" t="s">
        <v>174</v>
      </c>
      <c r="D80">
        <v>60003</v>
      </c>
      <c r="E80" s="2" t="s">
        <v>13</v>
      </c>
      <c r="F80" s="4">
        <v>0.6</v>
      </c>
      <c r="J80" s="3" t="str">
        <f>IF(AND(Tabla110[[#This Row],[Valor logrado]]&gt;=Tabla110[[#This Row],[Meta]],Tabla110[[#This Row],[Valor logrado]]&gt;0,Tabla110[[#This Row],[Meta]]&gt;0),"Sí","No")</f>
        <v>No</v>
      </c>
    </row>
    <row r="81" spans="1:10" x14ac:dyDescent="0.25">
      <c r="A81" s="1" t="s">
        <v>156</v>
      </c>
      <c r="B81" s="1" t="s">
        <v>175</v>
      </c>
      <c r="C81" s="1" t="s">
        <v>176</v>
      </c>
      <c r="D81">
        <v>60001</v>
      </c>
      <c r="E81" s="2" t="s">
        <v>13</v>
      </c>
      <c r="F81" s="4">
        <v>0.65</v>
      </c>
      <c r="J81" s="3" t="str">
        <f>IF(AND(Tabla110[[#This Row],[Valor logrado]]&gt;=Tabla110[[#This Row],[Meta]],Tabla110[[#This Row],[Valor logrado]]&gt;0,Tabla110[[#This Row],[Meta]]&gt;0),"Sí","No")</f>
        <v>No</v>
      </c>
    </row>
    <row r="82" spans="1:10" x14ac:dyDescent="0.25">
      <c r="A82" s="1" t="s">
        <v>156</v>
      </c>
      <c r="B82" s="1" t="s">
        <v>177</v>
      </c>
      <c r="C82" s="1" t="s">
        <v>178</v>
      </c>
      <c r="D82">
        <v>60010</v>
      </c>
      <c r="E82" s="2" t="s">
        <v>13</v>
      </c>
      <c r="F82" s="4">
        <v>0.6</v>
      </c>
      <c r="J82" s="3" t="str">
        <f>IF(AND(Tabla110[[#This Row],[Valor logrado]]&gt;=Tabla110[[#This Row],[Meta]],Tabla110[[#This Row],[Valor logrado]]&gt;0,Tabla110[[#This Row],[Meta]]&gt;0),"Sí","No")</f>
        <v>No</v>
      </c>
    </row>
    <row r="83" spans="1:10" x14ac:dyDescent="0.25">
      <c r="A83" s="1" t="s">
        <v>156</v>
      </c>
      <c r="B83" s="1" t="s">
        <v>179</v>
      </c>
      <c r="C83" s="1" t="s">
        <v>180</v>
      </c>
      <c r="D83">
        <v>60005</v>
      </c>
      <c r="E83" s="2" t="s">
        <v>13</v>
      </c>
      <c r="F83" s="4">
        <v>0.65</v>
      </c>
      <c r="J83" s="3" t="str">
        <f>IF(AND(Tabla110[[#This Row],[Valor logrado]]&gt;=Tabla110[[#This Row],[Meta]],Tabla110[[#This Row],[Valor logrado]]&gt;0,Tabla110[[#This Row],[Meta]]&gt;0),"Sí","No")</f>
        <v>No</v>
      </c>
    </row>
    <row r="84" spans="1:10" x14ac:dyDescent="0.25">
      <c r="A84" s="1" t="s">
        <v>156</v>
      </c>
      <c r="B84" s="1" t="s">
        <v>181</v>
      </c>
      <c r="C84" s="1" t="s">
        <v>182</v>
      </c>
      <c r="D84">
        <v>60011</v>
      </c>
      <c r="E84" s="2" t="s">
        <v>13</v>
      </c>
      <c r="F84" s="4">
        <v>0.6</v>
      </c>
      <c r="J84" s="3" t="str">
        <f>IF(AND(Tabla110[[#This Row],[Valor logrado]]&gt;=Tabla110[[#This Row],[Meta]],Tabla110[[#This Row],[Valor logrado]]&gt;0,Tabla110[[#This Row],[Meta]]&gt;0),"Sí","No")</f>
        <v>No</v>
      </c>
    </row>
    <row r="85" spans="1:10" x14ac:dyDescent="0.25">
      <c r="A85" s="1" t="s">
        <v>156</v>
      </c>
      <c r="B85" s="1" t="s">
        <v>183</v>
      </c>
      <c r="C85" s="1" t="s">
        <v>184</v>
      </c>
      <c r="D85">
        <v>60012</v>
      </c>
      <c r="E85" s="2" t="s">
        <v>13</v>
      </c>
      <c r="F85" s="4">
        <v>0.6</v>
      </c>
      <c r="J85" s="3" t="str">
        <f>IF(AND(Tabla110[[#This Row],[Valor logrado]]&gt;=Tabla110[[#This Row],[Meta]],Tabla110[[#This Row],[Valor logrado]]&gt;0,Tabla110[[#This Row],[Meta]]&gt;0),"Sí","No")</f>
        <v>No</v>
      </c>
    </row>
    <row r="86" spans="1:10" x14ac:dyDescent="0.25">
      <c r="A86" s="1" t="s">
        <v>185</v>
      </c>
      <c r="B86" s="1" t="s">
        <v>186</v>
      </c>
      <c r="C86" s="1" t="s">
        <v>187</v>
      </c>
      <c r="D86">
        <v>80000</v>
      </c>
      <c r="E86" s="2" t="s">
        <v>16</v>
      </c>
      <c r="F86" s="4">
        <v>0.62</v>
      </c>
      <c r="J86" s="3" t="str">
        <f>IF(AND(Tabla110[[#This Row],[Valor logrado]]&gt;=Tabla110[[#This Row],[Meta]],Tabla110[[#This Row],[Valor logrado]]&gt;0,Tabla110[[#This Row],[Meta]]&gt;0),"Sí","No")</f>
        <v>No</v>
      </c>
    </row>
    <row r="87" spans="1:10" x14ac:dyDescent="0.25">
      <c r="A87" s="1" t="s">
        <v>185</v>
      </c>
      <c r="B87" s="1" t="s">
        <v>188</v>
      </c>
      <c r="C87" s="1" t="s">
        <v>189</v>
      </c>
      <c r="D87">
        <v>80006</v>
      </c>
      <c r="E87" s="2" t="s">
        <v>13</v>
      </c>
      <c r="F87" s="4">
        <v>0.6</v>
      </c>
      <c r="J87" s="3" t="str">
        <f>IF(AND(Tabla110[[#This Row],[Valor logrado]]&gt;=Tabla110[[#This Row],[Meta]],Tabla110[[#This Row],[Valor logrado]]&gt;0,Tabla110[[#This Row],[Meta]]&gt;0),"Sí","No")</f>
        <v>No</v>
      </c>
    </row>
    <row r="88" spans="1:10" x14ac:dyDescent="0.25">
      <c r="A88" s="1" t="s">
        <v>185</v>
      </c>
      <c r="B88" s="1" t="s">
        <v>190</v>
      </c>
      <c r="C88" s="1" t="s">
        <v>191</v>
      </c>
      <c r="D88">
        <v>80012</v>
      </c>
      <c r="E88" s="2" t="s">
        <v>13</v>
      </c>
      <c r="F88" s="4">
        <v>0.6</v>
      </c>
      <c r="J88" s="3" t="str">
        <f>IF(AND(Tabla110[[#This Row],[Valor logrado]]&gt;=Tabla110[[#This Row],[Meta]],Tabla110[[#This Row],[Valor logrado]]&gt;0,Tabla110[[#This Row],[Meta]]&gt;0),"Sí","No")</f>
        <v>No</v>
      </c>
    </row>
    <row r="89" spans="1:10" x14ac:dyDescent="0.25">
      <c r="A89" s="1" t="s">
        <v>185</v>
      </c>
      <c r="B89" s="1" t="s">
        <v>192</v>
      </c>
      <c r="C89" s="1" t="s">
        <v>193</v>
      </c>
      <c r="D89">
        <v>80009</v>
      </c>
      <c r="E89" s="2" t="s">
        <v>13</v>
      </c>
      <c r="F89" s="4">
        <v>0.6</v>
      </c>
      <c r="J89" s="3" t="str">
        <f>IF(AND(Tabla110[[#This Row],[Valor logrado]]&gt;=Tabla110[[#This Row],[Meta]],Tabla110[[#This Row],[Valor logrado]]&gt;0,Tabla110[[#This Row],[Meta]]&gt;0),"Sí","No")</f>
        <v>No</v>
      </c>
    </row>
    <row r="90" spans="1:10" x14ac:dyDescent="0.25">
      <c r="A90" s="1" t="s">
        <v>185</v>
      </c>
      <c r="B90" s="1" t="s">
        <v>194</v>
      </c>
      <c r="C90" s="1" t="s">
        <v>195</v>
      </c>
      <c r="D90">
        <v>80007</v>
      </c>
      <c r="E90" s="2" t="s">
        <v>13</v>
      </c>
      <c r="F90" s="4">
        <v>0.6</v>
      </c>
      <c r="J90" s="3" t="str">
        <f>IF(AND(Tabla110[[#This Row],[Valor logrado]]&gt;=Tabla110[[#This Row],[Meta]],Tabla110[[#This Row],[Valor logrado]]&gt;0,Tabla110[[#This Row],[Meta]]&gt;0),"Sí","No")</f>
        <v>No</v>
      </c>
    </row>
    <row r="91" spans="1:10" x14ac:dyDescent="0.25">
      <c r="A91" s="1" t="s">
        <v>185</v>
      </c>
      <c r="B91" s="1" t="s">
        <v>196</v>
      </c>
      <c r="C91" s="1" t="s">
        <v>197</v>
      </c>
      <c r="D91">
        <v>80010</v>
      </c>
      <c r="E91" s="2" t="s">
        <v>13</v>
      </c>
      <c r="F91" s="4">
        <v>0.6</v>
      </c>
      <c r="J91" s="3" t="str">
        <f>IF(AND(Tabla110[[#This Row],[Valor logrado]]&gt;=Tabla110[[#This Row],[Meta]],Tabla110[[#This Row],[Valor logrado]]&gt;0,Tabla110[[#This Row],[Meta]]&gt;0),"Sí","No")</f>
        <v>No</v>
      </c>
    </row>
    <row r="92" spans="1:10" x14ac:dyDescent="0.25">
      <c r="A92" s="1" t="s">
        <v>185</v>
      </c>
      <c r="B92" s="1" t="s">
        <v>198</v>
      </c>
      <c r="C92" s="1" t="s">
        <v>199</v>
      </c>
      <c r="D92">
        <v>80013</v>
      </c>
      <c r="E92" s="2" t="s">
        <v>13</v>
      </c>
      <c r="F92" s="4">
        <v>0.65</v>
      </c>
      <c r="J92" s="3" t="str">
        <f>IF(AND(Tabla110[[#This Row],[Valor logrado]]&gt;=Tabla110[[#This Row],[Meta]],Tabla110[[#This Row],[Valor logrado]]&gt;0,Tabla110[[#This Row],[Meta]]&gt;0),"Sí","No")</f>
        <v>No</v>
      </c>
    </row>
    <row r="93" spans="1:10" x14ac:dyDescent="0.25">
      <c r="A93" s="1" t="s">
        <v>185</v>
      </c>
      <c r="B93" s="1" t="s">
        <v>200</v>
      </c>
      <c r="C93" s="1" t="s">
        <v>201</v>
      </c>
      <c r="D93">
        <v>80011</v>
      </c>
      <c r="E93" s="2" t="s">
        <v>13</v>
      </c>
      <c r="F93" s="4">
        <v>0.6</v>
      </c>
      <c r="J93" s="3" t="str">
        <f>IF(AND(Tabla110[[#This Row],[Valor logrado]]&gt;=Tabla110[[#This Row],[Meta]],Tabla110[[#This Row],[Valor logrado]]&gt;0,Tabla110[[#This Row],[Meta]]&gt;0),"Sí","No")</f>
        <v>No</v>
      </c>
    </row>
    <row r="94" spans="1:10" x14ac:dyDescent="0.25">
      <c r="A94" s="1" t="s">
        <v>185</v>
      </c>
      <c r="B94" s="1" t="s">
        <v>202</v>
      </c>
      <c r="C94" s="1" t="s">
        <v>203</v>
      </c>
      <c r="D94">
        <v>80008</v>
      </c>
      <c r="E94" s="2" t="s">
        <v>13</v>
      </c>
      <c r="F94" s="4">
        <v>0.6</v>
      </c>
      <c r="J94" s="3" t="str">
        <f>IF(AND(Tabla110[[#This Row],[Valor logrado]]&gt;=Tabla110[[#This Row],[Meta]],Tabla110[[#This Row],[Valor logrado]]&gt;0,Tabla110[[#This Row],[Meta]]&gt;0),"Sí","No")</f>
        <v>No</v>
      </c>
    </row>
    <row r="95" spans="1:10" x14ac:dyDescent="0.25">
      <c r="A95" s="1" t="s">
        <v>185</v>
      </c>
      <c r="B95" s="1" t="s">
        <v>204</v>
      </c>
      <c r="C95" s="1" t="s">
        <v>205</v>
      </c>
      <c r="D95">
        <v>80004</v>
      </c>
      <c r="E95" s="2" t="s">
        <v>13</v>
      </c>
      <c r="F95" s="4">
        <v>0.65</v>
      </c>
      <c r="J95" s="3" t="str">
        <f>IF(AND(Tabla110[[#This Row],[Valor logrado]]&gt;=Tabla110[[#This Row],[Meta]],Tabla110[[#This Row],[Valor logrado]]&gt;0,Tabla110[[#This Row],[Meta]]&gt;0),"Sí","No")</f>
        <v>No</v>
      </c>
    </row>
    <row r="96" spans="1:10" x14ac:dyDescent="0.25">
      <c r="A96" s="1" t="s">
        <v>185</v>
      </c>
      <c r="B96" s="1" t="s">
        <v>206</v>
      </c>
      <c r="C96" s="1" t="s">
        <v>207</v>
      </c>
      <c r="D96">
        <v>80001</v>
      </c>
      <c r="E96" s="2" t="s">
        <v>13</v>
      </c>
      <c r="F96" s="4">
        <v>0.65</v>
      </c>
      <c r="J96" s="3" t="str">
        <f>IF(AND(Tabla110[[#This Row],[Valor logrado]]&gt;=Tabla110[[#This Row],[Meta]],Tabla110[[#This Row],[Valor logrado]]&gt;0,Tabla110[[#This Row],[Meta]]&gt;0),"Sí","No")</f>
        <v>No</v>
      </c>
    </row>
    <row r="97" spans="1:10" x14ac:dyDescent="0.25">
      <c r="A97" s="1" t="s">
        <v>185</v>
      </c>
      <c r="B97" s="1" t="s">
        <v>208</v>
      </c>
      <c r="C97" s="1" t="s">
        <v>209</v>
      </c>
      <c r="D97">
        <v>80005</v>
      </c>
      <c r="E97" s="2" t="s">
        <v>13</v>
      </c>
      <c r="F97" s="4">
        <v>0.6</v>
      </c>
      <c r="J97" s="3" t="str">
        <f>IF(AND(Tabla110[[#This Row],[Valor logrado]]&gt;=Tabla110[[#This Row],[Meta]],Tabla110[[#This Row],[Valor logrado]]&gt;0,Tabla110[[#This Row],[Meta]]&gt;0),"Sí","No")</f>
        <v>No</v>
      </c>
    </row>
    <row r="98" spans="1:10" x14ac:dyDescent="0.25">
      <c r="A98" s="1" t="s">
        <v>185</v>
      </c>
      <c r="B98" s="1" t="s">
        <v>210</v>
      </c>
      <c r="C98" s="1" t="s">
        <v>211</v>
      </c>
      <c r="D98">
        <v>80002</v>
      </c>
      <c r="E98" s="2" t="s">
        <v>13</v>
      </c>
      <c r="F98" s="4">
        <v>0.6</v>
      </c>
      <c r="J98" s="3" t="str">
        <f>IF(AND(Tabla110[[#This Row],[Valor logrado]]&gt;=Tabla110[[#This Row],[Meta]],Tabla110[[#This Row],[Valor logrado]]&gt;0,Tabla110[[#This Row],[Meta]]&gt;0),"Sí","No")</f>
        <v>No</v>
      </c>
    </row>
    <row r="99" spans="1:10" x14ac:dyDescent="0.25">
      <c r="A99" s="1" t="s">
        <v>185</v>
      </c>
      <c r="B99" s="1" t="s">
        <v>212</v>
      </c>
      <c r="C99" s="1" t="s">
        <v>213</v>
      </c>
      <c r="D99">
        <v>80003</v>
      </c>
      <c r="E99" s="2" t="s">
        <v>13</v>
      </c>
      <c r="F99" s="4">
        <v>0.6</v>
      </c>
      <c r="J99" s="3" t="str">
        <f>IF(AND(Tabla110[[#This Row],[Valor logrado]]&gt;=Tabla110[[#This Row],[Meta]],Tabla110[[#This Row],[Valor logrado]]&gt;0,Tabla110[[#This Row],[Meta]]&gt;0),"Sí","No")</f>
        <v>No</v>
      </c>
    </row>
    <row r="100" spans="1:10" ht="25.5" x14ac:dyDescent="0.25">
      <c r="A100" s="1" t="s">
        <v>185</v>
      </c>
      <c r="B100" s="1" t="s">
        <v>214</v>
      </c>
      <c r="C100" s="1" t="s">
        <v>215</v>
      </c>
      <c r="D100">
        <v>80014</v>
      </c>
      <c r="E100" s="2" t="s">
        <v>13</v>
      </c>
      <c r="F100" s="4">
        <v>0.6</v>
      </c>
      <c r="J100" s="3" t="str">
        <f>IF(AND(Tabla110[[#This Row],[Valor logrado]]&gt;=Tabla110[[#This Row],[Meta]],Tabla110[[#This Row],[Valor logrado]]&gt;0,Tabla110[[#This Row],[Meta]]&gt;0),"Sí","No")</f>
        <v>No</v>
      </c>
    </row>
    <row r="101" spans="1:10" x14ac:dyDescent="0.25">
      <c r="A101" s="1" t="s">
        <v>216</v>
      </c>
      <c r="B101" s="1" t="s">
        <v>217</v>
      </c>
      <c r="C101" s="1" t="s">
        <v>218</v>
      </c>
      <c r="D101">
        <v>90000</v>
      </c>
      <c r="E101" s="2" t="s">
        <v>16</v>
      </c>
      <c r="F101" s="4">
        <v>0.61</v>
      </c>
      <c r="J101" s="3" t="str">
        <f>IF(AND(Tabla110[[#This Row],[Valor logrado]]&gt;=Tabla110[[#This Row],[Meta]],Tabla110[[#This Row],[Valor logrado]]&gt;0,Tabla110[[#This Row],[Meta]]&gt;0),"Sí","No")</f>
        <v>No</v>
      </c>
    </row>
    <row r="102" spans="1:10" x14ac:dyDescent="0.25">
      <c r="A102" s="1" t="s">
        <v>216</v>
      </c>
      <c r="B102" s="1" t="s">
        <v>219</v>
      </c>
      <c r="C102" s="1" t="s">
        <v>220</v>
      </c>
      <c r="D102">
        <v>90003</v>
      </c>
      <c r="E102" s="2" t="s">
        <v>13</v>
      </c>
      <c r="F102" s="4">
        <v>0.6</v>
      </c>
      <c r="J102" s="3" t="str">
        <f>IF(AND(Tabla110[[#This Row],[Valor logrado]]&gt;=Tabla110[[#This Row],[Meta]],Tabla110[[#This Row],[Valor logrado]]&gt;0,Tabla110[[#This Row],[Meta]]&gt;0),"Sí","No")</f>
        <v>No</v>
      </c>
    </row>
    <row r="103" spans="1:10" x14ac:dyDescent="0.25">
      <c r="A103" s="1" t="s">
        <v>216</v>
      </c>
      <c r="B103" s="1" t="s">
        <v>221</v>
      </c>
      <c r="C103" s="1" t="s">
        <v>222</v>
      </c>
      <c r="D103">
        <v>90009</v>
      </c>
      <c r="E103" s="2" t="s">
        <v>13</v>
      </c>
      <c r="F103" s="4">
        <v>0.55000000000000004</v>
      </c>
      <c r="J103" s="3" t="str">
        <f>IF(AND(Tabla110[[#This Row],[Valor logrado]]&gt;=Tabla110[[#This Row],[Meta]],Tabla110[[#This Row],[Valor logrado]]&gt;0,Tabla110[[#This Row],[Meta]]&gt;0),"Sí","No")</f>
        <v>No</v>
      </c>
    </row>
    <row r="104" spans="1:10" x14ac:dyDescent="0.25">
      <c r="A104" s="1" t="s">
        <v>216</v>
      </c>
      <c r="B104" s="1" t="s">
        <v>223</v>
      </c>
      <c r="C104" s="1" t="s">
        <v>224</v>
      </c>
      <c r="D104">
        <v>90002</v>
      </c>
      <c r="E104" s="2" t="s">
        <v>13</v>
      </c>
      <c r="F104" s="4">
        <v>0.6</v>
      </c>
      <c r="J104" s="3" t="str">
        <f>IF(AND(Tabla110[[#This Row],[Valor logrado]]&gt;=Tabla110[[#This Row],[Meta]],Tabla110[[#This Row],[Valor logrado]]&gt;0,Tabla110[[#This Row],[Meta]]&gt;0),"Sí","No")</f>
        <v>No</v>
      </c>
    </row>
    <row r="105" spans="1:10" x14ac:dyDescent="0.25">
      <c r="A105" s="1" t="s">
        <v>216</v>
      </c>
      <c r="B105" s="1" t="s">
        <v>225</v>
      </c>
      <c r="C105" s="1" t="s">
        <v>226</v>
      </c>
      <c r="D105">
        <v>90001</v>
      </c>
      <c r="E105" s="2" t="s">
        <v>13</v>
      </c>
      <c r="F105" s="4">
        <v>0.65</v>
      </c>
      <c r="J105" s="3" t="str">
        <f>IF(AND(Tabla110[[#This Row],[Valor logrado]]&gt;=Tabla110[[#This Row],[Meta]],Tabla110[[#This Row],[Valor logrado]]&gt;0,Tabla110[[#This Row],[Meta]]&gt;0),"Sí","No")</f>
        <v>No</v>
      </c>
    </row>
    <row r="106" spans="1:10" x14ac:dyDescent="0.25">
      <c r="A106" s="1" t="s">
        <v>216</v>
      </c>
      <c r="B106" s="1" t="s">
        <v>227</v>
      </c>
      <c r="C106" s="1" t="s">
        <v>228</v>
      </c>
      <c r="D106">
        <v>90006</v>
      </c>
      <c r="E106" s="2" t="s">
        <v>13</v>
      </c>
      <c r="F106" s="4">
        <v>0.55000000000000004</v>
      </c>
      <c r="J106" s="3" t="str">
        <f>IF(AND(Tabla110[[#This Row],[Valor logrado]]&gt;=Tabla110[[#This Row],[Meta]],Tabla110[[#This Row],[Valor logrado]]&gt;0,Tabla110[[#This Row],[Meta]]&gt;0),"Sí","No")</f>
        <v>No</v>
      </c>
    </row>
    <row r="107" spans="1:10" x14ac:dyDescent="0.25">
      <c r="A107" s="1" t="s">
        <v>216</v>
      </c>
      <c r="B107" s="1" t="s">
        <v>229</v>
      </c>
      <c r="C107" s="1" t="s">
        <v>230</v>
      </c>
      <c r="D107">
        <v>90007</v>
      </c>
      <c r="E107" s="2" t="s">
        <v>13</v>
      </c>
      <c r="F107" s="4">
        <v>0.6</v>
      </c>
      <c r="J107" s="3" t="str">
        <f>IF(AND(Tabla110[[#This Row],[Valor logrado]]&gt;=Tabla110[[#This Row],[Meta]],Tabla110[[#This Row],[Valor logrado]]&gt;0,Tabla110[[#This Row],[Meta]]&gt;0),"Sí","No")</f>
        <v>No</v>
      </c>
    </row>
    <row r="108" spans="1:10" x14ac:dyDescent="0.25">
      <c r="A108" s="1" t="s">
        <v>216</v>
      </c>
      <c r="B108" s="1" t="s">
        <v>231</v>
      </c>
      <c r="C108" s="1" t="s">
        <v>232</v>
      </c>
      <c r="D108">
        <v>90004</v>
      </c>
      <c r="E108" s="2" t="s">
        <v>13</v>
      </c>
      <c r="F108" s="4">
        <v>0.55000000000000004</v>
      </c>
      <c r="J108" s="3" t="str">
        <f>IF(AND(Tabla110[[#This Row],[Valor logrado]]&gt;=Tabla110[[#This Row],[Meta]],Tabla110[[#This Row],[Valor logrado]]&gt;0,Tabla110[[#This Row],[Meta]]&gt;0),"Sí","No")</f>
        <v>No</v>
      </c>
    </row>
    <row r="109" spans="1:10" x14ac:dyDescent="0.25">
      <c r="A109" s="1" t="s">
        <v>216</v>
      </c>
      <c r="B109" s="1" t="s">
        <v>233</v>
      </c>
      <c r="C109" s="1" t="s">
        <v>234</v>
      </c>
      <c r="D109">
        <v>90005</v>
      </c>
      <c r="E109" s="2" t="s">
        <v>13</v>
      </c>
      <c r="F109" s="4">
        <v>0.6</v>
      </c>
      <c r="J109" s="3" t="str">
        <f>IF(AND(Tabla110[[#This Row],[Valor logrado]]&gt;=Tabla110[[#This Row],[Meta]],Tabla110[[#This Row],[Valor logrado]]&gt;0,Tabla110[[#This Row],[Meta]]&gt;0),"Sí","No")</f>
        <v>No</v>
      </c>
    </row>
    <row r="110" spans="1:10" x14ac:dyDescent="0.25">
      <c r="A110" s="1" t="s">
        <v>235</v>
      </c>
      <c r="B110" s="1" t="s">
        <v>236</v>
      </c>
      <c r="C110" s="1" t="s">
        <v>237</v>
      </c>
      <c r="D110">
        <v>100000</v>
      </c>
      <c r="E110" s="2" t="s">
        <v>16</v>
      </c>
      <c r="F110" s="4">
        <v>0.62</v>
      </c>
      <c r="J110" s="3" t="str">
        <f>IF(AND(Tabla110[[#This Row],[Valor logrado]]&gt;=Tabla110[[#This Row],[Meta]],Tabla110[[#This Row],[Valor logrado]]&gt;0,Tabla110[[#This Row],[Meta]]&gt;0),"Sí","No")</f>
        <v>No</v>
      </c>
    </row>
    <row r="111" spans="1:10" x14ac:dyDescent="0.25">
      <c r="A111" s="1" t="s">
        <v>235</v>
      </c>
      <c r="B111" s="1" t="s">
        <v>238</v>
      </c>
      <c r="C111" s="1" t="s">
        <v>239</v>
      </c>
      <c r="D111">
        <v>100009</v>
      </c>
      <c r="E111" s="2" t="s">
        <v>13</v>
      </c>
      <c r="F111" s="4">
        <v>0.6</v>
      </c>
      <c r="J111" s="3" t="str">
        <f>IF(AND(Tabla110[[#This Row],[Valor logrado]]&gt;=Tabla110[[#This Row],[Meta]],Tabla110[[#This Row],[Valor logrado]]&gt;0,Tabla110[[#This Row],[Meta]]&gt;0),"Sí","No")</f>
        <v>No</v>
      </c>
    </row>
    <row r="112" spans="1:10" x14ac:dyDescent="0.25">
      <c r="A112" s="1" t="s">
        <v>235</v>
      </c>
      <c r="B112" s="1" t="s">
        <v>240</v>
      </c>
      <c r="C112" s="1" t="s">
        <v>241</v>
      </c>
      <c r="D112">
        <v>100008</v>
      </c>
      <c r="E112" s="2" t="s">
        <v>13</v>
      </c>
      <c r="F112" s="4">
        <v>0.6</v>
      </c>
      <c r="J112" s="3" t="str">
        <f>IF(AND(Tabla110[[#This Row],[Valor logrado]]&gt;=Tabla110[[#This Row],[Meta]],Tabla110[[#This Row],[Valor logrado]]&gt;0,Tabla110[[#This Row],[Meta]]&gt;0),"Sí","No")</f>
        <v>No</v>
      </c>
    </row>
    <row r="113" spans="1:10" x14ac:dyDescent="0.25">
      <c r="A113" s="1" t="s">
        <v>235</v>
      </c>
      <c r="B113" s="1" t="s">
        <v>242</v>
      </c>
      <c r="C113" s="1" t="s">
        <v>243</v>
      </c>
      <c r="D113">
        <v>100003</v>
      </c>
      <c r="E113" s="2" t="s">
        <v>13</v>
      </c>
      <c r="F113" s="4">
        <v>0.6</v>
      </c>
      <c r="J113" s="3" t="str">
        <f>IF(AND(Tabla110[[#This Row],[Valor logrado]]&gt;=Tabla110[[#This Row],[Meta]],Tabla110[[#This Row],[Valor logrado]]&gt;0,Tabla110[[#This Row],[Meta]]&gt;0),"Sí","No")</f>
        <v>No</v>
      </c>
    </row>
    <row r="114" spans="1:10" x14ac:dyDescent="0.25">
      <c r="A114" s="1" t="s">
        <v>235</v>
      </c>
      <c r="B114" s="1" t="s">
        <v>244</v>
      </c>
      <c r="C114" s="1" t="s">
        <v>245</v>
      </c>
      <c r="D114">
        <v>100010</v>
      </c>
      <c r="E114" s="2" t="s">
        <v>13</v>
      </c>
      <c r="F114" s="4">
        <v>0.6</v>
      </c>
      <c r="J114" s="3" t="str">
        <f>IF(AND(Tabla110[[#This Row],[Valor logrado]]&gt;=Tabla110[[#This Row],[Meta]],Tabla110[[#This Row],[Valor logrado]]&gt;0,Tabla110[[#This Row],[Meta]]&gt;0),"Sí","No")</f>
        <v>No</v>
      </c>
    </row>
    <row r="115" spans="1:10" x14ac:dyDescent="0.25">
      <c r="A115" s="1" t="s">
        <v>235</v>
      </c>
      <c r="B115" s="1" t="s">
        <v>246</v>
      </c>
      <c r="C115" s="1" t="s">
        <v>247</v>
      </c>
      <c r="D115">
        <v>100007</v>
      </c>
      <c r="E115" s="2" t="s">
        <v>13</v>
      </c>
      <c r="F115" s="4">
        <v>0.6</v>
      </c>
      <c r="J115" s="3" t="str">
        <f>IF(AND(Tabla110[[#This Row],[Valor logrado]]&gt;=Tabla110[[#This Row],[Meta]],Tabla110[[#This Row],[Valor logrado]]&gt;0,Tabla110[[#This Row],[Meta]]&gt;0),"Sí","No")</f>
        <v>No</v>
      </c>
    </row>
    <row r="116" spans="1:10" x14ac:dyDescent="0.25">
      <c r="A116" s="1" t="s">
        <v>235</v>
      </c>
      <c r="B116" s="1" t="s">
        <v>248</v>
      </c>
      <c r="C116" s="1" t="s">
        <v>249</v>
      </c>
      <c r="D116">
        <v>100011</v>
      </c>
      <c r="E116" s="2" t="s">
        <v>13</v>
      </c>
      <c r="F116" s="4">
        <v>0.55000000000000004</v>
      </c>
      <c r="J116" s="3" t="str">
        <f>IF(AND(Tabla110[[#This Row],[Valor logrado]]&gt;=Tabla110[[#This Row],[Meta]],Tabla110[[#This Row],[Valor logrado]]&gt;0,Tabla110[[#This Row],[Meta]]&gt;0),"Sí","No")</f>
        <v>No</v>
      </c>
    </row>
    <row r="117" spans="1:10" x14ac:dyDescent="0.25">
      <c r="A117" s="1" t="s">
        <v>235</v>
      </c>
      <c r="B117" s="1" t="s">
        <v>250</v>
      </c>
      <c r="C117" s="1" t="s">
        <v>251</v>
      </c>
      <c r="D117">
        <v>100006</v>
      </c>
      <c r="E117" s="2" t="s">
        <v>13</v>
      </c>
      <c r="F117" s="4">
        <v>0.55000000000000004</v>
      </c>
      <c r="J117" s="3" t="str">
        <f>IF(AND(Tabla110[[#This Row],[Valor logrado]]&gt;=Tabla110[[#This Row],[Meta]],Tabla110[[#This Row],[Valor logrado]]&gt;0,Tabla110[[#This Row],[Meta]]&gt;0),"Sí","No")</f>
        <v>No</v>
      </c>
    </row>
    <row r="118" spans="1:10" x14ac:dyDescent="0.25">
      <c r="A118" s="1" t="s">
        <v>235</v>
      </c>
      <c r="B118" s="1" t="s">
        <v>252</v>
      </c>
      <c r="C118" s="1" t="s">
        <v>253</v>
      </c>
      <c r="D118">
        <v>100002</v>
      </c>
      <c r="E118" s="2" t="s">
        <v>13</v>
      </c>
      <c r="F118" s="4">
        <v>0.6</v>
      </c>
      <c r="J118" s="3" t="str">
        <f>IF(AND(Tabla110[[#This Row],[Valor logrado]]&gt;=Tabla110[[#This Row],[Meta]],Tabla110[[#This Row],[Valor logrado]]&gt;0,Tabla110[[#This Row],[Meta]]&gt;0),"Sí","No")</f>
        <v>No</v>
      </c>
    </row>
    <row r="119" spans="1:10" x14ac:dyDescent="0.25">
      <c r="A119" s="1" t="s">
        <v>235</v>
      </c>
      <c r="B119" s="1" t="s">
        <v>254</v>
      </c>
      <c r="C119" s="1" t="s">
        <v>255</v>
      </c>
      <c r="D119">
        <v>100004</v>
      </c>
      <c r="E119" s="2" t="s">
        <v>13</v>
      </c>
      <c r="F119" s="4">
        <v>0.55000000000000004</v>
      </c>
      <c r="J119" s="3" t="str">
        <f>IF(AND(Tabla110[[#This Row],[Valor logrado]]&gt;=Tabla110[[#This Row],[Meta]],Tabla110[[#This Row],[Valor logrado]]&gt;0,Tabla110[[#This Row],[Meta]]&gt;0),"Sí","No")</f>
        <v>No</v>
      </c>
    </row>
    <row r="120" spans="1:10" x14ac:dyDescent="0.25">
      <c r="A120" s="1" t="s">
        <v>235</v>
      </c>
      <c r="B120" s="1" t="s">
        <v>256</v>
      </c>
      <c r="C120" s="1" t="s">
        <v>257</v>
      </c>
      <c r="D120">
        <v>100005</v>
      </c>
      <c r="E120" s="2" t="s">
        <v>13</v>
      </c>
      <c r="F120" s="4">
        <v>0.6</v>
      </c>
      <c r="J120" s="3" t="str">
        <f>IF(AND(Tabla110[[#This Row],[Valor logrado]]&gt;=Tabla110[[#This Row],[Meta]],Tabla110[[#This Row],[Valor logrado]]&gt;0,Tabla110[[#This Row],[Meta]]&gt;0),"Sí","No")</f>
        <v>No</v>
      </c>
    </row>
    <row r="121" spans="1:10" x14ac:dyDescent="0.25">
      <c r="A121" s="1" t="s">
        <v>235</v>
      </c>
      <c r="B121" s="1" t="s">
        <v>258</v>
      </c>
      <c r="C121" s="1" t="s">
        <v>259</v>
      </c>
      <c r="D121">
        <v>100001</v>
      </c>
      <c r="E121" s="2" t="s">
        <v>13</v>
      </c>
      <c r="F121" s="4">
        <v>0.65</v>
      </c>
      <c r="J121" s="3" t="str">
        <f>IF(AND(Tabla110[[#This Row],[Valor logrado]]&gt;=Tabla110[[#This Row],[Meta]],Tabla110[[#This Row],[Valor logrado]]&gt;0,Tabla110[[#This Row],[Meta]]&gt;0),"Sí","No")</f>
        <v>No</v>
      </c>
    </row>
    <row r="122" spans="1:10" x14ac:dyDescent="0.25">
      <c r="A122" s="1" t="s">
        <v>260</v>
      </c>
      <c r="B122" s="1" t="s">
        <v>261</v>
      </c>
      <c r="C122" s="1" t="s">
        <v>262</v>
      </c>
      <c r="D122">
        <v>110000</v>
      </c>
      <c r="E122" s="2" t="s">
        <v>16</v>
      </c>
      <c r="F122" s="4">
        <v>0.65</v>
      </c>
      <c r="J122" s="3" t="str">
        <f>IF(AND(Tabla110[[#This Row],[Valor logrado]]&gt;=Tabla110[[#This Row],[Meta]],Tabla110[[#This Row],[Valor logrado]]&gt;0,Tabla110[[#This Row],[Meta]]&gt;0),"Sí","No")</f>
        <v>No</v>
      </c>
    </row>
    <row r="123" spans="1:10" x14ac:dyDescent="0.25">
      <c r="A123" s="1" t="s">
        <v>260</v>
      </c>
      <c r="B123" s="1" t="s">
        <v>261</v>
      </c>
      <c r="C123" s="1" t="s">
        <v>263</v>
      </c>
      <c r="D123">
        <v>110001</v>
      </c>
      <c r="E123" s="2" t="s">
        <v>33</v>
      </c>
      <c r="F123" s="4">
        <v>0.65</v>
      </c>
      <c r="J123" s="3" t="str">
        <f>IF(AND(Tabla110[[#This Row],[Valor logrado]]&gt;=Tabla110[[#This Row],[Meta]],Tabla110[[#This Row],[Valor logrado]]&gt;0,Tabla110[[#This Row],[Meta]]&gt;0),"Sí","No")</f>
        <v>No</v>
      </c>
    </row>
    <row r="124" spans="1:10" x14ac:dyDescent="0.25">
      <c r="A124" s="1" t="s">
        <v>260</v>
      </c>
      <c r="B124" s="1" t="s">
        <v>264</v>
      </c>
      <c r="C124" s="1" t="s">
        <v>265</v>
      </c>
      <c r="D124">
        <v>110002</v>
      </c>
      <c r="E124" s="2" t="s">
        <v>13</v>
      </c>
      <c r="F124" s="4">
        <v>0.65</v>
      </c>
      <c r="J124" s="3" t="str">
        <f>IF(AND(Tabla110[[#This Row],[Valor logrado]]&gt;=Tabla110[[#This Row],[Meta]],Tabla110[[#This Row],[Valor logrado]]&gt;0,Tabla110[[#This Row],[Meta]]&gt;0),"Sí","No")</f>
        <v>No</v>
      </c>
    </row>
    <row r="125" spans="1:10" x14ac:dyDescent="0.25">
      <c r="A125" s="1" t="s">
        <v>260</v>
      </c>
      <c r="B125" s="1" t="s">
        <v>266</v>
      </c>
      <c r="C125" s="1" t="s">
        <v>267</v>
      </c>
      <c r="D125">
        <v>110003</v>
      </c>
      <c r="E125" s="2" t="s">
        <v>13</v>
      </c>
      <c r="F125" s="4">
        <v>0.65</v>
      </c>
      <c r="J125" s="3" t="str">
        <f>IF(AND(Tabla110[[#This Row],[Valor logrado]]&gt;=Tabla110[[#This Row],[Meta]],Tabla110[[#This Row],[Valor logrado]]&gt;0,Tabla110[[#This Row],[Meta]]&gt;0),"Sí","No")</f>
        <v>No</v>
      </c>
    </row>
    <row r="126" spans="1:10" x14ac:dyDescent="0.25">
      <c r="A126" s="1" t="s">
        <v>260</v>
      </c>
      <c r="B126" s="1" t="s">
        <v>268</v>
      </c>
      <c r="C126" s="1" t="s">
        <v>269</v>
      </c>
      <c r="D126">
        <v>110005</v>
      </c>
      <c r="E126" s="2" t="s">
        <v>13</v>
      </c>
      <c r="F126" s="4">
        <v>0.65</v>
      </c>
      <c r="J126" s="3" t="str">
        <f>IF(AND(Tabla110[[#This Row],[Valor logrado]]&gt;=Tabla110[[#This Row],[Meta]],Tabla110[[#This Row],[Valor logrado]]&gt;0,Tabla110[[#This Row],[Meta]]&gt;0),"Sí","No")</f>
        <v>No</v>
      </c>
    </row>
    <row r="127" spans="1:10" x14ac:dyDescent="0.25">
      <c r="A127" s="1" t="s">
        <v>260</v>
      </c>
      <c r="B127" s="1" t="s">
        <v>270</v>
      </c>
      <c r="C127" s="1" t="s">
        <v>271</v>
      </c>
      <c r="D127">
        <v>110004</v>
      </c>
      <c r="E127" s="2" t="s">
        <v>13</v>
      </c>
      <c r="F127" s="4">
        <v>0.6</v>
      </c>
      <c r="J127" s="3" t="str">
        <f>IF(AND(Tabla110[[#This Row],[Valor logrado]]&gt;=Tabla110[[#This Row],[Meta]],Tabla110[[#This Row],[Valor logrado]]&gt;0,Tabla110[[#This Row],[Meta]]&gt;0),"Sí","No")</f>
        <v>No</v>
      </c>
    </row>
    <row r="128" spans="1:10" x14ac:dyDescent="0.25">
      <c r="A128" s="1" t="s">
        <v>272</v>
      </c>
      <c r="B128" s="1" t="s">
        <v>273</v>
      </c>
      <c r="C128" s="1" t="s">
        <v>274</v>
      </c>
      <c r="D128">
        <v>120000</v>
      </c>
      <c r="E128" s="2" t="s">
        <v>16</v>
      </c>
      <c r="F128" s="4">
        <v>0.63</v>
      </c>
      <c r="J128" s="3" t="str">
        <f>IF(AND(Tabla110[[#This Row],[Valor logrado]]&gt;=Tabla110[[#This Row],[Meta]],Tabla110[[#This Row],[Valor logrado]]&gt;0,Tabla110[[#This Row],[Meta]]&gt;0),"Sí","No")</f>
        <v>No</v>
      </c>
    </row>
    <row r="129" spans="1:10" x14ac:dyDescent="0.25">
      <c r="A129" s="1" t="s">
        <v>272</v>
      </c>
      <c r="B129" s="1" t="s">
        <v>275</v>
      </c>
      <c r="C129" s="1" t="s">
        <v>276</v>
      </c>
      <c r="D129">
        <v>120008</v>
      </c>
      <c r="E129" s="2" t="s">
        <v>13</v>
      </c>
      <c r="F129" s="4">
        <v>0.65</v>
      </c>
      <c r="J129" s="3" t="str">
        <f>IF(AND(Tabla110[[#This Row],[Valor logrado]]&gt;=Tabla110[[#This Row],[Meta]],Tabla110[[#This Row],[Valor logrado]]&gt;0,Tabla110[[#This Row],[Meta]]&gt;0),"Sí","No")</f>
        <v>No</v>
      </c>
    </row>
    <row r="130" spans="1:10" x14ac:dyDescent="0.25">
      <c r="A130" s="1" t="s">
        <v>272</v>
      </c>
      <c r="B130" s="1" t="s">
        <v>277</v>
      </c>
      <c r="C130" s="1" t="s">
        <v>278</v>
      </c>
      <c r="D130">
        <v>120007</v>
      </c>
      <c r="E130" s="2" t="s">
        <v>13</v>
      </c>
      <c r="F130" s="4">
        <v>0.6</v>
      </c>
      <c r="J130" s="3" t="str">
        <f>IF(AND(Tabla110[[#This Row],[Valor logrado]]&gt;=Tabla110[[#This Row],[Meta]],Tabla110[[#This Row],[Valor logrado]]&gt;0,Tabla110[[#This Row],[Meta]]&gt;0),"Sí","No")</f>
        <v>No</v>
      </c>
    </row>
    <row r="131" spans="1:10" x14ac:dyDescent="0.25">
      <c r="A131" s="1" t="s">
        <v>272</v>
      </c>
      <c r="B131" s="1" t="s">
        <v>277</v>
      </c>
      <c r="C131" s="1" t="s">
        <v>279</v>
      </c>
      <c r="D131">
        <v>120014</v>
      </c>
      <c r="E131" s="2" t="s">
        <v>33</v>
      </c>
      <c r="F131" s="4">
        <v>0.55000000000000004</v>
      </c>
      <c r="J131" s="3" t="str">
        <f>IF(AND(Tabla110[[#This Row],[Valor logrado]]&gt;=Tabla110[[#This Row],[Meta]],Tabla110[[#This Row],[Valor logrado]]&gt;0,Tabla110[[#This Row],[Meta]]&gt;0),"Sí","No")</f>
        <v>No</v>
      </c>
    </row>
    <row r="132" spans="1:10" x14ac:dyDescent="0.25">
      <c r="A132" s="1" t="s">
        <v>272</v>
      </c>
      <c r="B132" s="1" t="s">
        <v>280</v>
      </c>
      <c r="C132" s="1" t="s">
        <v>281</v>
      </c>
      <c r="D132">
        <v>120004</v>
      </c>
      <c r="E132" s="2" t="s">
        <v>13</v>
      </c>
      <c r="F132" s="4">
        <v>0.6</v>
      </c>
      <c r="J132" s="3" t="str">
        <f>IF(AND(Tabla110[[#This Row],[Valor logrado]]&gt;=Tabla110[[#This Row],[Meta]],Tabla110[[#This Row],[Valor logrado]]&gt;0,Tabla110[[#This Row],[Meta]]&gt;0),"Sí","No")</f>
        <v>No</v>
      </c>
    </row>
    <row r="133" spans="1:10" x14ac:dyDescent="0.25">
      <c r="A133" s="1" t="s">
        <v>272</v>
      </c>
      <c r="B133" s="1" t="s">
        <v>282</v>
      </c>
      <c r="C133" s="1" t="s">
        <v>283</v>
      </c>
      <c r="D133">
        <v>120001</v>
      </c>
      <c r="E133" s="2" t="s">
        <v>13</v>
      </c>
      <c r="F133" s="4">
        <v>0.65</v>
      </c>
      <c r="J133" s="3" t="str">
        <f>IF(AND(Tabla110[[#This Row],[Valor logrado]]&gt;=Tabla110[[#This Row],[Meta]],Tabla110[[#This Row],[Valor logrado]]&gt;0,Tabla110[[#This Row],[Meta]]&gt;0),"Sí","No")</f>
        <v>No</v>
      </c>
    </row>
    <row r="134" spans="1:10" x14ac:dyDescent="0.25">
      <c r="A134" s="1" t="s">
        <v>272</v>
      </c>
      <c r="B134" s="1" t="s">
        <v>284</v>
      </c>
      <c r="C134" s="1" t="s">
        <v>285</v>
      </c>
      <c r="D134">
        <v>120003</v>
      </c>
      <c r="E134" s="2" t="s">
        <v>13</v>
      </c>
      <c r="F134" s="4">
        <v>0.6</v>
      </c>
      <c r="J134" s="3" t="str">
        <f>IF(AND(Tabla110[[#This Row],[Valor logrado]]&gt;=Tabla110[[#This Row],[Meta]],Tabla110[[#This Row],[Valor logrado]]&gt;0,Tabla110[[#This Row],[Meta]]&gt;0),"Sí","No")</f>
        <v>No</v>
      </c>
    </row>
    <row r="135" spans="1:10" x14ac:dyDescent="0.25">
      <c r="A135" s="1" t="s">
        <v>272</v>
      </c>
      <c r="B135" s="1" t="s">
        <v>286</v>
      </c>
      <c r="C135" s="1" t="s">
        <v>287</v>
      </c>
      <c r="D135">
        <v>120002</v>
      </c>
      <c r="E135" s="2" t="s">
        <v>13</v>
      </c>
      <c r="F135" s="4">
        <v>0.65</v>
      </c>
      <c r="J135" s="3" t="str">
        <f>IF(AND(Tabla110[[#This Row],[Valor logrado]]&gt;=Tabla110[[#This Row],[Meta]],Tabla110[[#This Row],[Valor logrado]]&gt;0,Tabla110[[#This Row],[Meta]]&gt;0),"Sí","No")</f>
        <v>No</v>
      </c>
    </row>
    <row r="136" spans="1:10" x14ac:dyDescent="0.25">
      <c r="A136" s="1" t="s">
        <v>272</v>
      </c>
      <c r="B136" s="1" t="s">
        <v>288</v>
      </c>
      <c r="C136" s="1" t="s">
        <v>289</v>
      </c>
      <c r="D136">
        <v>120005</v>
      </c>
      <c r="E136" s="2" t="s">
        <v>13</v>
      </c>
      <c r="F136" s="4">
        <v>0.65</v>
      </c>
      <c r="J136" s="3" t="str">
        <f>IF(AND(Tabla110[[#This Row],[Valor logrado]]&gt;=Tabla110[[#This Row],[Meta]],Tabla110[[#This Row],[Valor logrado]]&gt;0,Tabla110[[#This Row],[Meta]]&gt;0),"Sí","No")</f>
        <v>No</v>
      </c>
    </row>
    <row r="137" spans="1:10" x14ac:dyDescent="0.25">
      <c r="A137" s="1" t="s">
        <v>272</v>
      </c>
      <c r="B137" s="1" t="s">
        <v>290</v>
      </c>
      <c r="C137" s="1" t="s">
        <v>291</v>
      </c>
      <c r="D137">
        <v>120009</v>
      </c>
      <c r="E137" s="2" t="s">
        <v>13</v>
      </c>
      <c r="F137" s="4">
        <v>0.6</v>
      </c>
      <c r="J137" s="3" t="str">
        <f>IF(AND(Tabla110[[#This Row],[Valor logrado]]&gt;=Tabla110[[#This Row],[Meta]],Tabla110[[#This Row],[Valor logrado]]&gt;0,Tabla110[[#This Row],[Meta]]&gt;0),"Sí","No")</f>
        <v>No</v>
      </c>
    </row>
    <row r="138" spans="1:10" x14ac:dyDescent="0.25">
      <c r="A138" s="1" t="s">
        <v>272</v>
      </c>
      <c r="B138" s="1" t="s">
        <v>292</v>
      </c>
      <c r="C138" s="1" t="s">
        <v>293</v>
      </c>
      <c r="D138">
        <v>120006</v>
      </c>
      <c r="E138" s="2" t="s">
        <v>13</v>
      </c>
      <c r="F138" s="4">
        <v>0.6</v>
      </c>
      <c r="J138" s="3" t="str">
        <f>IF(AND(Tabla110[[#This Row],[Valor logrado]]&gt;=Tabla110[[#This Row],[Meta]],Tabla110[[#This Row],[Valor logrado]]&gt;0,Tabla110[[#This Row],[Meta]]&gt;0),"Sí","No")</f>
        <v>No</v>
      </c>
    </row>
    <row r="139" spans="1:10" x14ac:dyDescent="0.25">
      <c r="A139" s="1" t="s">
        <v>272</v>
      </c>
      <c r="B139" s="1" t="s">
        <v>294</v>
      </c>
      <c r="C139" s="1" t="s">
        <v>295</v>
      </c>
      <c r="D139">
        <v>120011</v>
      </c>
      <c r="E139" s="2" t="s">
        <v>13</v>
      </c>
      <c r="F139" s="4">
        <v>0.6</v>
      </c>
      <c r="J139" s="3" t="str">
        <f>IF(AND(Tabla110[[#This Row],[Valor logrado]]&gt;=Tabla110[[#This Row],[Meta]],Tabla110[[#This Row],[Valor logrado]]&gt;0,Tabla110[[#This Row],[Meta]]&gt;0),"Sí","No")</f>
        <v>No</v>
      </c>
    </row>
    <row r="140" spans="1:10" x14ac:dyDescent="0.25">
      <c r="A140" s="1" t="s">
        <v>272</v>
      </c>
      <c r="B140" s="1" t="s">
        <v>296</v>
      </c>
      <c r="C140" s="1" t="s">
        <v>297</v>
      </c>
      <c r="D140">
        <v>120010</v>
      </c>
      <c r="E140" s="2" t="s">
        <v>13</v>
      </c>
      <c r="F140" s="4">
        <v>0.6</v>
      </c>
      <c r="J140" s="3" t="str">
        <f>IF(AND(Tabla110[[#This Row],[Valor logrado]]&gt;=Tabla110[[#This Row],[Meta]],Tabla110[[#This Row],[Valor logrado]]&gt;0,Tabla110[[#This Row],[Meta]]&gt;0),"Sí","No")</f>
        <v>No</v>
      </c>
    </row>
    <row r="141" spans="1:10" x14ac:dyDescent="0.25">
      <c r="A141" s="1" t="s">
        <v>272</v>
      </c>
      <c r="B141" s="1" t="s">
        <v>298</v>
      </c>
      <c r="C141" s="1" t="s">
        <v>299</v>
      </c>
      <c r="D141">
        <v>120012</v>
      </c>
      <c r="E141" s="2" t="s">
        <v>13</v>
      </c>
      <c r="F141" s="4">
        <v>0.55000000000000004</v>
      </c>
      <c r="J141" s="3" t="str">
        <f>IF(AND(Tabla110[[#This Row],[Valor logrado]]&gt;=Tabla110[[#This Row],[Meta]],Tabla110[[#This Row],[Valor logrado]]&gt;0,Tabla110[[#This Row],[Meta]]&gt;0),"Sí","No")</f>
        <v>No</v>
      </c>
    </row>
    <row r="142" spans="1:10" x14ac:dyDescent="0.25">
      <c r="A142" s="1" t="s">
        <v>300</v>
      </c>
      <c r="B142" s="1" t="s">
        <v>301</v>
      </c>
      <c r="C142" s="1" t="s">
        <v>302</v>
      </c>
      <c r="D142">
        <v>130000</v>
      </c>
      <c r="E142" s="2" t="s">
        <v>91</v>
      </c>
      <c r="F142" s="4">
        <v>0.63</v>
      </c>
      <c r="J142" s="3" t="str">
        <f>IF(AND(Tabla110[[#This Row],[Valor logrado]]&gt;=Tabla110[[#This Row],[Meta]],Tabla110[[#This Row],[Valor logrado]]&gt;0,Tabla110[[#This Row],[Meta]]&gt;0),"Sí","No")</f>
        <v>No</v>
      </c>
    </row>
    <row r="143" spans="1:10" x14ac:dyDescent="0.25">
      <c r="A143" s="1" t="s">
        <v>300</v>
      </c>
      <c r="B143" s="1" t="s">
        <v>303</v>
      </c>
      <c r="C143" s="1" t="s">
        <v>304</v>
      </c>
      <c r="D143">
        <v>130005</v>
      </c>
      <c r="E143" s="2" t="s">
        <v>13</v>
      </c>
      <c r="F143" s="4">
        <v>0.65</v>
      </c>
      <c r="J143" s="3" t="str">
        <f>IF(AND(Tabla110[[#This Row],[Valor logrado]]&gt;=Tabla110[[#This Row],[Meta]],Tabla110[[#This Row],[Valor logrado]]&gt;0,Tabla110[[#This Row],[Meta]]&gt;0),"Sí","No")</f>
        <v>No</v>
      </c>
    </row>
    <row r="144" spans="1:10" x14ac:dyDescent="0.25">
      <c r="A144" s="1" t="s">
        <v>300</v>
      </c>
      <c r="B144" s="1" t="s">
        <v>305</v>
      </c>
      <c r="C144" s="1" t="s">
        <v>306</v>
      </c>
      <c r="D144">
        <v>130008</v>
      </c>
      <c r="E144" s="2" t="s">
        <v>13</v>
      </c>
      <c r="F144" s="4">
        <v>0.65</v>
      </c>
      <c r="J144" s="3" t="str">
        <f>IF(AND(Tabla110[[#This Row],[Valor logrado]]&gt;=Tabla110[[#This Row],[Meta]],Tabla110[[#This Row],[Valor logrado]]&gt;0,Tabla110[[#This Row],[Meta]]&gt;0),"Sí","No")</f>
        <v>No</v>
      </c>
    </row>
    <row r="145" spans="1:10" x14ac:dyDescent="0.25">
      <c r="A145" s="1" t="s">
        <v>300</v>
      </c>
      <c r="B145" s="1" t="s">
        <v>307</v>
      </c>
      <c r="C145" s="1" t="s">
        <v>308</v>
      </c>
      <c r="D145">
        <v>130003</v>
      </c>
      <c r="E145" s="2" t="s">
        <v>13</v>
      </c>
      <c r="F145" s="4">
        <v>0.65</v>
      </c>
      <c r="J145" s="3" t="str">
        <f>IF(AND(Tabla110[[#This Row],[Valor logrado]]&gt;=Tabla110[[#This Row],[Meta]],Tabla110[[#This Row],[Valor logrado]]&gt;0,Tabla110[[#This Row],[Meta]]&gt;0),"Sí","No")</f>
        <v>No</v>
      </c>
    </row>
    <row r="146" spans="1:10" x14ac:dyDescent="0.25">
      <c r="A146" s="1" t="s">
        <v>300</v>
      </c>
      <c r="B146" s="1" t="s">
        <v>309</v>
      </c>
      <c r="C146" s="1" t="s">
        <v>310</v>
      </c>
      <c r="D146">
        <v>130012</v>
      </c>
      <c r="E146" s="2" t="s">
        <v>13</v>
      </c>
      <c r="F146" s="4">
        <v>0.55000000000000004</v>
      </c>
      <c r="J146" s="3" t="str">
        <f>IF(AND(Tabla110[[#This Row],[Valor logrado]]&gt;=Tabla110[[#This Row],[Meta]],Tabla110[[#This Row],[Valor logrado]]&gt;0,Tabla110[[#This Row],[Meta]]&gt;0),"Sí","No")</f>
        <v>No</v>
      </c>
    </row>
    <row r="147" spans="1:10" x14ac:dyDescent="0.25">
      <c r="A147" s="1" t="s">
        <v>300</v>
      </c>
      <c r="B147" s="1" t="s">
        <v>311</v>
      </c>
      <c r="C147" s="1" t="s">
        <v>312</v>
      </c>
      <c r="D147">
        <v>130007</v>
      </c>
      <c r="E147" s="2" t="s">
        <v>13</v>
      </c>
      <c r="F147" s="4">
        <v>0.6</v>
      </c>
      <c r="J147" s="3" t="str">
        <f>IF(AND(Tabla110[[#This Row],[Valor logrado]]&gt;=Tabla110[[#This Row],[Meta]],Tabla110[[#This Row],[Valor logrado]]&gt;0,Tabla110[[#This Row],[Meta]]&gt;0),"Sí","No")</f>
        <v>No</v>
      </c>
    </row>
    <row r="148" spans="1:10" x14ac:dyDescent="0.25">
      <c r="A148" s="1" t="s">
        <v>300</v>
      </c>
      <c r="B148" s="1" t="s">
        <v>313</v>
      </c>
      <c r="C148" s="1" t="s">
        <v>314</v>
      </c>
      <c r="D148">
        <v>130011</v>
      </c>
      <c r="E148" s="2" t="s">
        <v>13</v>
      </c>
      <c r="F148" s="4">
        <v>0.6</v>
      </c>
      <c r="J148" s="3" t="str">
        <f>IF(AND(Tabla110[[#This Row],[Valor logrado]]&gt;=Tabla110[[#This Row],[Meta]],Tabla110[[#This Row],[Valor logrado]]&gt;0,Tabla110[[#This Row],[Meta]]&gt;0),"Sí","No")</f>
        <v>No</v>
      </c>
    </row>
    <row r="149" spans="1:10" x14ac:dyDescent="0.25">
      <c r="A149" s="1" t="s">
        <v>300</v>
      </c>
      <c r="B149" s="1" t="s">
        <v>315</v>
      </c>
      <c r="C149" s="1" t="s">
        <v>316</v>
      </c>
      <c r="D149">
        <v>130010</v>
      </c>
      <c r="E149" s="2" t="s">
        <v>13</v>
      </c>
      <c r="F149" s="4">
        <v>0.6</v>
      </c>
      <c r="J149" s="3" t="str">
        <f>IF(AND(Tabla110[[#This Row],[Valor logrado]]&gt;=Tabla110[[#This Row],[Meta]],Tabla110[[#This Row],[Valor logrado]]&gt;0,Tabla110[[#This Row],[Meta]]&gt;0),"Sí","No")</f>
        <v>No</v>
      </c>
    </row>
    <row r="150" spans="1:10" x14ac:dyDescent="0.25">
      <c r="A150" s="1" t="s">
        <v>300</v>
      </c>
      <c r="B150" s="1" t="s">
        <v>317</v>
      </c>
      <c r="C150" s="1" t="s">
        <v>318</v>
      </c>
      <c r="D150">
        <v>130009</v>
      </c>
      <c r="E150" s="2" t="s">
        <v>13</v>
      </c>
      <c r="F150" s="4">
        <v>0.55000000000000004</v>
      </c>
      <c r="J150" s="3" t="str">
        <f>IF(AND(Tabla110[[#This Row],[Valor logrado]]&gt;=Tabla110[[#This Row],[Meta]],Tabla110[[#This Row],[Valor logrado]]&gt;0,Tabla110[[#This Row],[Meta]]&gt;0),"Sí","No")</f>
        <v>No</v>
      </c>
    </row>
    <row r="151" spans="1:10" x14ac:dyDescent="0.25">
      <c r="A151" s="1" t="s">
        <v>300</v>
      </c>
      <c r="B151" s="1" t="s">
        <v>319</v>
      </c>
      <c r="C151" s="1" t="s">
        <v>320</v>
      </c>
      <c r="D151">
        <v>130004</v>
      </c>
      <c r="E151" s="2" t="s">
        <v>13</v>
      </c>
      <c r="F151" s="4">
        <v>0.6</v>
      </c>
      <c r="J151" s="3" t="str">
        <f>IF(AND(Tabla110[[#This Row],[Valor logrado]]&gt;=Tabla110[[#This Row],[Meta]],Tabla110[[#This Row],[Valor logrado]]&gt;0,Tabla110[[#This Row],[Meta]]&gt;0),"Sí","No")</f>
        <v>No</v>
      </c>
    </row>
    <row r="152" spans="1:10" x14ac:dyDescent="0.25">
      <c r="A152" s="1" t="s">
        <v>300</v>
      </c>
      <c r="B152" s="1" t="s">
        <v>321</v>
      </c>
      <c r="C152" s="1" t="s">
        <v>322</v>
      </c>
      <c r="D152">
        <v>130006</v>
      </c>
      <c r="E152" s="2" t="s">
        <v>13</v>
      </c>
      <c r="F152" s="4">
        <v>0.55000000000000004</v>
      </c>
      <c r="J152" s="3" t="str">
        <f>IF(AND(Tabla110[[#This Row],[Valor logrado]]&gt;=Tabla110[[#This Row],[Meta]],Tabla110[[#This Row],[Valor logrado]]&gt;0,Tabla110[[#This Row],[Meta]]&gt;0),"Sí","No")</f>
        <v>No</v>
      </c>
    </row>
    <row r="153" spans="1:10" x14ac:dyDescent="0.25">
      <c r="A153" s="1" t="s">
        <v>300</v>
      </c>
      <c r="B153" s="1" t="s">
        <v>323</v>
      </c>
      <c r="C153" s="1" t="s">
        <v>324</v>
      </c>
      <c r="D153">
        <v>130002</v>
      </c>
      <c r="E153" s="2" t="s">
        <v>13</v>
      </c>
      <c r="F153" s="4">
        <v>0.65</v>
      </c>
      <c r="J153" s="3" t="str">
        <f>IF(AND(Tabla110[[#This Row],[Valor logrado]]&gt;=Tabla110[[#This Row],[Meta]],Tabla110[[#This Row],[Valor logrado]]&gt;0,Tabla110[[#This Row],[Meta]]&gt;0),"Sí","No")</f>
        <v>No</v>
      </c>
    </row>
    <row r="154" spans="1:10" x14ac:dyDescent="0.25">
      <c r="A154" s="1" t="s">
        <v>300</v>
      </c>
      <c r="B154" s="1" t="s">
        <v>325</v>
      </c>
      <c r="C154" s="1" t="s">
        <v>326</v>
      </c>
      <c r="D154">
        <v>130014</v>
      </c>
      <c r="E154" s="2" t="s">
        <v>13</v>
      </c>
      <c r="F154" s="4">
        <v>0.65</v>
      </c>
      <c r="J154" s="3" t="str">
        <f>IF(AND(Tabla110[[#This Row],[Valor logrado]]&gt;=Tabla110[[#This Row],[Meta]],Tabla110[[#This Row],[Valor logrado]]&gt;0,Tabla110[[#This Row],[Meta]]&gt;0),"Sí","No")</f>
        <v>No</v>
      </c>
    </row>
    <row r="155" spans="1:10" x14ac:dyDescent="0.25">
      <c r="A155" s="1" t="s">
        <v>300</v>
      </c>
      <c r="B155" s="1" t="s">
        <v>327</v>
      </c>
      <c r="C155" s="1" t="s">
        <v>328</v>
      </c>
      <c r="D155">
        <v>130015</v>
      </c>
      <c r="E155" s="2" t="s">
        <v>13</v>
      </c>
      <c r="F155" s="4">
        <v>0.65</v>
      </c>
      <c r="J155" s="3" t="str">
        <f>IF(AND(Tabla110[[#This Row],[Valor logrado]]&gt;=Tabla110[[#This Row],[Meta]],Tabla110[[#This Row],[Valor logrado]]&gt;0,Tabla110[[#This Row],[Meta]]&gt;0),"Sí","No")</f>
        <v>No</v>
      </c>
    </row>
    <row r="156" spans="1:10" x14ac:dyDescent="0.25">
      <c r="A156" s="1" t="s">
        <v>300</v>
      </c>
      <c r="B156" s="1" t="s">
        <v>329</v>
      </c>
      <c r="C156" s="1" t="s">
        <v>330</v>
      </c>
      <c r="D156">
        <v>130016</v>
      </c>
      <c r="E156" s="2" t="s">
        <v>13</v>
      </c>
      <c r="F156" s="4">
        <v>0.65</v>
      </c>
      <c r="J156" s="3" t="str">
        <f>IF(AND(Tabla110[[#This Row],[Valor logrado]]&gt;=Tabla110[[#This Row],[Meta]],Tabla110[[#This Row],[Valor logrado]]&gt;0,Tabla110[[#This Row],[Meta]]&gt;0),"Sí","No")</f>
        <v>No</v>
      </c>
    </row>
    <row r="157" spans="1:10" x14ac:dyDescent="0.25">
      <c r="A157" s="1" t="s">
        <v>300</v>
      </c>
      <c r="B157" s="1" t="s">
        <v>331</v>
      </c>
      <c r="C157" s="1" t="s">
        <v>332</v>
      </c>
      <c r="D157">
        <v>130017</v>
      </c>
      <c r="E157" s="2" t="s">
        <v>13</v>
      </c>
      <c r="F157" s="4">
        <v>0.65</v>
      </c>
      <c r="J157" s="3" t="str">
        <f>IF(AND(Tabla110[[#This Row],[Valor logrado]]&gt;=Tabla110[[#This Row],[Meta]],Tabla110[[#This Row],[Valor logrado]]&gt;0,Tabla110[[#This Row],[Meta]]&gt;0),"Sí","No")</f>
        <v>No</v>
      </c>
    </row>
    <row r="158" spans="1:10" x14ac:dyDescent="0.25">
      <c r="A158" s="1" t="s">
        <v>333</v>
      </c>
      <c r="B158" s="1" t="s">
        <v>334</v>
      </c>
      <c r="C158" s="1" t="s">
        <v>335</v>
      </c>
      <c r="D158">
        <v>140001</v>
      </c>
      <c r="E158" s="2" t="s">
        <v>13</v>
      </c>
      <c r="F158" s="4">
        <v>0.65</v>
      </c>
      <c r="J158" s="3" t="str">
        <f>IF(AND(Tabla110[[#This Row],[Valor logrado]]&gt;=Tabla110[[#This Row],[Meta]],Tabla110[[#This Row],[Valor logrado]]&gt;0,Tabla110[[#This Row],[Meta]]&gt;0),"Sí","No")</f>
        <v>No</v>
      </c>
    </row>
    <row r="159" spans="1:10" x14ac:dyDescent="0.25">
      <c r="A159" s="1" t="s">
        <v>333</v>
      </c>
      <c r="B159" s="1" t="s">
        <v>336</v>
      </c>
      <c r="C159" s="1" t="s">
        <v>337</v>
      </c>
      <c r="D159">
        <v>140003</v>
      </c>
      <c r="E159" s="2" t="s">
        <v>13</v>
      </c>
      <c r="F159" s="4">
        <v>0.65</v>
      </c>
      <c r="J159" s="3" t="str">
        <f>IF(AND(Tabla110[[#This Row],[Valor logrado]]&gt;=Tabla110[[#This Row],[Meta]],Tabla110[[#This Row],[Valor logrado]]&gt;0,Tabla110[[#This Row],[Meta]]&gt;0),"Sí","No")</f>
        <v>No</v>
      </c>
    </row>
    <row r="160" spans="1:10" x14ac:dyDescent="0.25">
      <c r="A160" s="1" t="s">
        <v>333</v>
      </c>
      <c r="B160" s="1" t="s">
        <v>338</v>
      </c>
      <c r="C160" s="1" t="s">
        <v>339</v>
      </c>
      <c r="D160">
        <v>140002</v>
      </c>
      <c r="E160" s="2" t="s">
        <v>13</v>
      </c>
      <c r="F160" s="4">
        <v>0.65</v>
      </c>
      <c r="J160" s="3" t="str">
        <f>IF(AND(Tabla110[[#This Row],[Valor logrado]]&gt;=Tabla110[[#This Row],[Meta]],Tabla110[[#This Row],[Valor logrado]]&gt;0,Tabla110[[#This Row],[Meta]]&gt;0),"Sí","No")</f>
        <v>No</v>
      </c>
    </row>
    <row r="161" spans="1:10" ht="25.5" x14ac:dyDescent="0.25">
      <c r="A161" s="1" t="s">
        <v>333</v>
      </c>
      <c r="B161" s="1" t="s">
        <v>340</v>
      </c>
      <c r="C161" s="1" t="s">
        <v>341</v>
      </c>
      <c r="D161">
        <v>140000</v>
      </c>
      <c r="E161" s="2" t="s">
        <v>91</v>
      </c>
      <c r="F161" s="4">
        <v>0.65</v>
      </c>
      <c r="J161" s="3" t="str">
        <f>IF(AND(Tabla110[[#This Row],[Valor logrado]]&gt;=Tabla110[[#This Row],[Meta]],Tabla110[[#This Row],[Valor logrado]]&gt;0,Tabla110[[#This Row],[Meta]]&gt;0),"Sí","No")</f>
        <v>No</v>
      </c>
    </row>
    <row r="162" spans="1:10" x14ac:dyDescent="0.25">
      <c r="A162" s="1" t="s">
        <v>342</v>
      </c>
      <c r="B162" s="1" t="s">
        <v>343</v>
      </c>
      <c r="C162" s="1" t="s">
        <v>344</v>
      </c>
      <c r="D162">
        <v>160001</v>
      </c>
      <c r="E162" s="2" t="s">
        <v>33</v>
      </c>
      <c r="F162" s="4">
        <v>0.65</v>
      </c>
      <c r="J162" s="3" t="str">
        <f>IF(AND(Tabla110[[#This Row],[Valor logrado]]&gt;=Tabla110[[#This Row],[Meta]],Tabla110[[#This Row],[Valor logrado]]&gt;0,Tabla110[[#This Row],[Meta]]&gt;0),"Sí","No")</f>
        <v>No</v>
      </c>
    </row>
    <row r="163" spans="1:10" x14ac:dyDescent="0.25">
      <c r="A163" s="1" t="s">
        <v>342</v>
      </c>
      <c r="B163" s="1" t="s">
        <v>343</v>
      </c>
      <c r="C163" s="1" t="s">
        <v>345</v>
      </c>
      <c r="D163">
        <v>160000</v>
      </c>
      <c r="E163" s="2" t="s">
        <v>16</v>
      </c>
      <c r="F163" s="4">
        <v>0.62</v>
      </c>
      <c r="J163" s="3" t="str">
        <f>IF(AND(Tabla110[[#This Row],[Valor logrado]]&gt;=Tabla110[[#This Row],[Meta]],Tabla110[[#This Row],[Valor logrado]]&gt;0,Tabla110[[#This Row],[Meta]]&gt;0),"Sí","No")</f>
        <v>No</v>
      </c>
    </row>
    <row r="164" spans="1:10" ht="25.5" x14ac:dyDescent="0.25">
      <c r="A164" s="1" t="s">
        <v>342</v>
      </c>
      <c r="B164" s="1" t="s">
        <v>346</v>
      </c>
      <c r="C164" s="1" t="s">
        <v>347</v>
      </c>
      <c r="D164">
        <v>160002</v>
      </c>
      <c r="E164" s="2" t="s">
        <v>13</v>
      </c>
      <c r="F164" s="4">
        <v>0.6</v>
      </c>
      <c r="J164" s="3" t="str">
        <f>IF(AND(Tabla110[[#This Row],[Valor logrado]]&gt;=Tabla110[[#This Row],[Meta]],Tabla110[[#This Row],[Valor logrado]]&gt;0,Tabla110[[#This Row],[Meta]]&gt;0),"Sí","No")</f>
        <v>No</v>
      </c>
    </row>
    <row r="165" spans="1:10" x14ac:dyDescent="0.25">
      <c r="A165" s="1" t="s">
        <v>342</v>
      </c>
      <c r="B165" s="1" t="s">
        <v>348</v>
      </c>
      <c r="C165" s="1" t="s">
        <v>349</v>
      </c>
      <c r="D165">
        <v>160007</v>
      </c>
      <c r="E165" s="2" t="s">
        <v>13</v>
      </c>
      <c r="F165" s="4">
        <v>0.55000000000000004</v>
      </c>
      <c r="J165" s="3" t="str">
        <f>IF(AND(Tabla110[[#This Row],[Valor logrado]]&gt;=Tabla110[[#This Row],[Meta]],Tabla110[[#This Row],[Valor logrado]]&gt;0,Tabla110[[#This Row],[Meta]]&gt;0),"Sí","No")</f>
        <v>No</v>
      </c>
    </row>
    <row r="166" spans="1:10" ht="25.5" x14ac:dyDescent="0.25">
      <c r="A166" s="1" t="s">
        <v>342</v>
      </c>
      <c r="B166" s="1" t="s">
        <v>350</v>
      </c>
      <c r="C166" s="1" t="s">
        <v>351</v>
      </c>
      <c r="D166">
        <v>160005</v>
      </c>
      <c r="E166" s="2" t="s">
        <v>13</v>
      </c>
      <c r="F166" s="4">
        <v>0.55000000000000004</v>
      </c>
      <c r="J166" s="3" t="str">
        <f>IF(AND(Tabla110[[#This Row],[Valor logrado]]&gt;=Tabla110[[#This Row],[Meta]],Tabla110[[#This Row],[Valor logrado]]&gt;0,Tabla110[[#This Row],[Meta]]&gt;0),"Sí","No")</f>
        <v>No</v>
      </c>
    </row>
    <row r="167" spans="1:10" x14ac:dyDescent="0.25">
      <c r="A167" s="1" t="s">
        <v>342</v>
      </c>
      <c r="B167" s="1" t="s">
        <v>352</v>
      </c>
      <c r="C167" s="1" t="s">
        <v>353</v>
      </c>
      <c r="D167">
        <v>160006</v>
      </c>
      <c r="E167" s="2" t="s">
        <v>13</v>
      </c>
      <c r="F167" s="4">
        <v>0.55000000000000004</v>
      </c>
      <c r="J167" s="3" t="str">
        <f>IF(AND(Tabla110[[#This Row],[Valor logrado]]&gt;=Tabla110[[#This Row],[Meta]],Tabla110[[#This Row],[Valor logrado]]&gt;0,Tabla110[[#This Row],[Meta]]&gt;0),"Sí","No")</f>
        <v>No</v>
      </c>
    </row>
    <row r="168" spans="1:10" x14ac:dyDescent="0.25">
      <c r="A168" s="1" t="s">
        <v>342</v>
      </c>
      <c r="B168" s="1" t="s">
        <v>354</v>
      </c>
      <c r="C168" s="1" t="s">
        <v>355</v>
      </c>
      <c r="D168">
        <v>160004</v>
      </c>
      <c r="E168" s="2" t="s">
        <v>13</v>
      </c>
      <c r="F168" s="4">
        <v>0.55000000000000004</v>
      </c>
      <c r="J168" s="3" t="str">
        <f>IF(AND(Tabla110[[#This Row],[Valor logrado]]&gt;=Tabla110[[#This Row],[Meta]],Tabla110[[#This Row],[Valor logrado]]&gt;0,Tabla110[[#This Row],[Meta]]&gt;0),"Sí","No")</f>
        <v>No</v>
      </c>
    </row>
    <row r="169" spans="1:10" ht="25.5" x14ac:dyDescent="0.25">
      <c r="A169" s="1" t="s">
        <v>342</v>
      </c>
      <c r="B169" s="1" t="s">
        <v>356</v>
      </c>
      <c r="C169" s="1" t="s">
        <v>357</v>
      </c>
      <c r="D169">
        <v>160003</v>
      </c>
      <c r="E169" s="2" t="s">
        <v>13</v>
      </c>
      <c r="F169" s="4">
        <v>0.55000000000000004</v>
      </c>
      <c r="J169" s="3" t="str">
        <f>IF(AND(Tabla110[[#This Row],[Valor logrado]]&gt;=Tabla110[[#This Row],[Meta]],Tabla110[[#This Row],[Valor logrado]]&gt;0,Tabla110[[#This Row],[Meta]]&gt;0),"Sí","No")</f>
        <v>No</v>
      </c>
    </row>
    <row r="170" spans="1:10" x14ac:dyDescent="0.25">
      <c r="A170" s="1" t="s">
        <v>342</v>
      </c>
      <c r="B170" s="1" t="s">
        <v>358</v>
      </c>
      <c r="C170" s="1" t="s">
        <v>359</v>
      </c>
      <c r="D170">
        <v>160008</v>
      </c>
      <c r="E170" s="2" t="s">
        <v>13</v>
      </c>
      <c r="F170" s="4">
        <v>0.55000000000000004</v>
      </c>
      <c r="J170" s="3" t="str">
        <f>IF(AND(Tabla110[[#This Row],[Valor logrado]]&gt;=Tabla110[[#This Row],[Meta]],Tabla110[[#This Row],[Valor logrado]]&gt;0,Tabla110[[#This Row],[Meta]]&gt;0),"Sí","No")</f>
        <v>No</v>
      </c>
    </row>
    <row r="171" spans="1:10" x14ac:dyDescent="0.25">
      <c r="A171" s="1" t="s">
        <v>360</v>
      </c>
      <c r="B171" s="1" t="s">
        <v>361</v>
      </c>
      <c r="C171" s="1" t="s">
        <v>362</v>
      </c>
      <c r="D171">
        <v>170003</v>
      </c>
      <c r="E171" s="2" t="s">
        <v>33</v>
      </c>
      <c r="F171" s="4">
        <v>0.6</v>
      </c>
      <c r="J171" s="3" t="str">
        <f>IF(AND(Tabla110[[#This Row],[Valor logrado]]&gt;=Tabla110[[#This Row],[Meta]],Tabla110[[#This Row],[Valor logrado]]&gt;0,Tabla110[[#This Row],[Meta]]&gt;0),"Sí","No")</f>
        <v>No</v>
      </c>
    </row>
    <row r="172" spans="1:10" x14ac:dyDescent="0.25">
      <c r="A172" s="1" t="s">
        <v>360</v>
      </c>
      <c r="B172" s="1" t="s">
        <v>361</v>
      </c>
      <c r="C172" s="1" t="s">
        <v>363</v>
      </c>
      <c r="D172">
        <v>170000</v>
      </c>
      <c r="E172" s="2" t="s">
        <v>16</v>
      </c>
      <c r="F172" s="4">
        <v>0.65</v>
      </c>
      <c r="J172" s="3" t="str">
        <f>IF(AND(Tabla110[[#This Row],[Valor logrado]]&gt;=Tabla110[[#This Row],[Meta]],Tabla110[[#This Row],[Valor logrado]]&gt;0,Tabla110[[#This Row],[Meta]]&gt;0),"Sí","No")</f>
        <v>No</v>
      </c>
    </row>
    <row r="173" spans="1:10" x14ac:dyDescent="0.25">
      <c r="A173" s="1" t="s">
        <v>360</v>
      </c>
      <c r="B173" s="1" t="s">
        <v>361</v>
      </c>
      <c r="C173" s="1" t="s">
        <v>364</v>
      </c>
      <c r="D173">
        <v>170002</v>
      </c>
      <c r="E173" s="2" t="s">
        <v>33</v>
      </c>
      <c r="F173" s="4">
        <v>0.55000000000000004</v>
      </c>
      <c r="J173" s="3" t="str">
        <f>IF(AND(Tabla110[[#This Row],[Valor logrado]]&gt;=Tabla110[[#This Row],[Meta]],Tabla110[[#This Row],[Valor logrado]]&gt;0,Tabla110[[#This Row],[Meta]]&gt;0),"Sí","No")</f>
        <v>No</v>
      </c>
    </row>
    <row r="174" spans="1:10" x14ac:dyDescent="0.25">
      <c r="A174" s="1" t="s">
        <v>360</v>
      </c>
      <c r="B174" s="1" t="s">
        <v>361</v>
      </c>
      <c r="C174" s="1" t="s">
        <v>365</v>
      </c>
      <c r="D174">
        <v>170001</v>
      </c>
      <c r="E174" s="2" t="s">
        <v>33</v>
      </c>
      <c r="F174" s="4">
        <v>0.65</v>
      </c>
      <c r="J174" s="3" t="str">
        <f>IF(AND(Tabla110[[#This Row],[Valor logrado]]&gt;=Tabla110[[#This Row],[Meta]],Tabla110[[#This Row],[Valor logrado]]&gt;0,Tabla110[[#This Row],[Meta]]&gt;0),"Sí","No")</f>
        <v>No</v>
      </c>
    </row>
    <row r="175" spans="1:10" x14ac:dyDescent="0.25">
      <c r="A175" s="1" t="s">
        <v>366</v>
      </c>
      <c r="B175" s="1" t="s">
        <v>367</v>
      </c>
      <c r="C175" s="1" t="s">
        <v>368</v>
      </c>
      <c r="D175">
        <v>180000</v>
      </c>
      <c r="E175" s="2" t="s">
        <v>91</v>
      </c>
      <c r="F175" s="4">
        <v>0.64</v>
      </c>
      <c r="J175" s="3" t="str">
        <f>IF(AND(Tabla110[[#This Row],[Valor logrado]]&gt;=Tabla110[[#This Row],[Meta]],Tabla110[[#This Row],[Valor logrado]]&gt;0,Tabla110[[#This Row],[Meta]]&gt;0),"Sí","No")</f>
        <v>No</v>
      </c>
    </row>
    <row r="176" spans="1:10" ht="25.5" x14ac:dyDescent="0.25">
      <c r="A176" s="1" t="s">
        <v>366</v>
      </c>
      <c r="B176" s="1" t="s">
        <v>367</v>
      </c>
      <c r="C176" s="1" t="s">
        <v>369</v>
      </c>
      <c r="D176">
        <v>180005</v>
      </c>
      <c r="E176" s="2" t="s">
        <v>33</v>
      </c>
      <c r="F176" s="4">
        <v>0.6</v>
      </c>
      <c r="J176" s="3" t="str">
        <f>IF(AND(Tabla110[[#This Row],[Valor logrado]]&gt;=Tabla110[[#This Row],[Meta]],Tabla110[[#This Row],[Valor logrado]]&gt;0,Tabla110[[#This Row],[Meta]]&gt;0),"Sí","No")</f>
        <v>No</v>
      </c>
    </row>
    <row r="177" spans="1:10" x14ac:dyDescent="0.25">
      <c r="A177" s="1" t="s">
        <v>366</v>
      </c>
      <c r="B177" s="1" t="s">
        <v>370</v>
      </c>
      <c r="C177" s="1" t="s">
        <v>371</v>
      </c>
      <c r="D177">
        <v>180003</v>
      </c>
      <c r="E177" s="2" t="s">
        <v>13</v>
      </c>
      <c r="F177" s="4">
        <v>0.65</v>
      </c>
      <c r="J177" s="3" t="str">
        <f>IF(AND(Tabla110[[#This Row],[Valor logrado]]&gt;=Tabla110[[#This Row],[Meta]],Tabla110[[#This Row],[Valor logrado]]&gt;0,Tabla110[[#This Row],[Meta]]&gt;0),"Sí","No")</f>
        <v>No</v>
      </c>
    </row>
    <row r="178" spans="1:10" x14ac:dyDescent="0.25">
      <c r="A178" s="1" t="s">
        <v>366</v>
      </c>
      <c r="B178" s="1" t="s">
        <v>372</v>
      </c>
      <c r="C178" s="1" t="s">
        <v>373</v>
      </c>
      <c r="D178">
        <v>180001</v>
      </c>
      <c r="E178" s="2" t="s">
        <v>13</v>
      </c>
      <c r="F178" s="4">
        <v>0.65</v>
      </c>
      <c r="J178" s="3" t="str">
        <f>IF(AND(Tabla110[[#This Row],[Valor logrado]]&gt;=Tabla110[[#This Row],[Meta]],Tabla110[[#This Row],[Valor logrado]]&gt;0,Tabla110[[#This Row],[Meta]]&gt;0),"Sí","No")</f>
        <v>No</v>
      </c>
    </row>
    <row r="179" spans="1:10" x14ac:dyDescent="0.25">
      <c r="A179" s="1" t="s">
        <v>366</v>
      </c>
      <c r="B179" s="1" t="s">
        <v>374</v>
      </c>
      <c r="C179" s="1" t="s">
        <v>375</v>
      </c>
      <c r="D179">
        <v>180002</v>
      </c>
      <c r="E179" s="2" t="s">
        <v>13</v>
      </c>
      <c r="F179" s="4">
        <v>0.6</v>
      </c>
      <c r="J179" s="3" t="str">
        <f>IF(AND(Tabla110[[#This Row],[Valor logrado]]&gt;=Tabla110[[#This Row],[Meta]],Tabla110[[#This Row],[Valor logrado]]&gt;0,Tabla110[[#This Row],[Meta]]&gt;0),"Sí","No")</f>
        <v>No</v>
      </c>
    </row>
    <row r="180" spans="1:10" x14ac:dyDescent="0.25">
      <c r="A180" s="1" t="s">
        <v>376</v>
      </c>
      <c r="B180" s="1" t="s">
        <v>377</v>
      </c>
      <c r="C180" s="1" t="s">
        <v>378</v>
      </c>
      <c r="D180">
        <v>190000</v>
      </c>
      <c r="E180" s="2" t="s">
        <v>16</v>
      </c>
      <c r="F180" s="4">
        <v>0.63</v>
      </c>
      <c r="J180" s="3" t="str">
        <f>IF(AND(Tabla110[[#This Row],[Valor logrado]]&gt;=Tabla110[[#This Row],[Meta]],Tabla110[[#This Row],[Valor logrado]]&gt;0,Tabla110[[#This Row],[Meta]]&gt;0),"Sí","No")</f>
        <v>No</v>
      </c>
    </row>
    <row r="181" spans="1:10" x14ac:dyDescent="0.25">
      <c r="A181" s="1" t="s">
        <v>376</v>
      </c>
      <c r="B181" s="1" t="s">
        <v>379</v>
      </c>
      <c r="C181" s="1" t="s">
        <v>380</v>
      </c>
      <c r="D181">
        <v>190006</v>
      </c>
      <c r="E181" s="2" t="s">
        <v>33</v>
      </c>
      <c r="F181" s="4">
        <v>0.6</v>
      </c>
      <c r="J181" s="3" t="str">
        <f>IF(AND(Tabla110[[#This Row],[Valor logrado]]&gt;=Tabla110[[#This Row],[Meta]],Tabla110[[#This Row],[Valor logrado]]&gt;0,Tabla110[[#This Row],[Meta]]&gt;0),"Sí","No")</f>
        <v>No</v>
      </c>
    </row>
    <row r="182" spans="1:10" x14ac:dyDescent="0.25">
      <c r="A182" s="1" t="s">
        <v>376</v>
      </c>
      <c r="B182" s="1" t="s">
        <v>379</v>
      </c>
      <c r="C182" s="1" t="s">
        <v>381</v>
      </c>
      <c r="D182">
        <v>190003</v>
      </c>
      <c r="E182" s="2" t="s">
        <v>13</v>
      </c>
      <c r="F182" s="4">
        <v>0.6</v>
      </c>
      <c r="J182" s="3" t="str">
        <f>IF(AND(Tabla110[[#This Row],[Valor logrado]]&gt;=Tabla110[[#This Row],[Meta]],Tabla110[[#This Row],[Valor logrado]]&gt;0,Tabla110[[#This Row],[Meta]]&gt;0),"Sí","No")</f>
        <v>No</v>
      </c>
    </row>
    <row r="183" spans="1:10" x14ac:dyDescent="0.25">
      <c r="A183" s="1" t="s">
        <v>376</v>
      </c>
      <c r="B183" s="1" t="s">
        <v>382</v>
      </c>
      <c r="C183" s="1" t="s">
        <v>383</v>
      </c>
      <c r="D183">
        <v>190002</v>
      </c>
      <c r="E183" s="2" t="s">
        <v>13</v>
      </c>
      <c r="F183" s="4">
        <v>0.6</v>
      </c>
      <c r="J183" s="3" t="str">
        <f>IF(AND(Tabla110[[#This Row],[Valor logrado]]&gt;=Tabla110[[#This Row],[Meta]],Tabla110[[#This Row],[Valor logrado]]&gt;0,Tabla110[[#This Row],[Meta]]&gt;0),"Sí","No")</f>
        <v>No</v>
      </c>
    </row>
    <row r="184" spans="1:10" x14ac:dyDescent="0.25">
      <c r="A184" s="1" t="s">
        <v>376</v>
      </c>
      <c r="B184" s="1" t="s">
        <v>384</v>
      </c>
      <c r="C184" s="1" t="s">
        <v>385</v>
      </c>
      <c r="D184">
        <v>190001</v>
      </c>
      <c r="E184" s="2" t="s">
        <v>13</v>
      </c>
      <c r="F184" s="4">
        <v>0.65</v>
      </c>
      <c r="J184" s="3" t="str">
        <f>IF(AND(Tabla110[[#This Row],[Valor logrado]]&gt;=Tabla110[[#This Row],[Meta]],Tabla110[[#This Row],[Valor logrado]]&gt;0,Tabla110[[#This Row],[Meta]]&gt;0),"Sí","No")</f>
        <v>No</v>
      </c>
    </row>
    <row r="185" spans="1:10" x14ac:dyDescent="0.25">
      <c r="A185" s="1" t="s">
        <v>386</v>
      </c>
      <c r="B185" s="1" t="s">
        <v>387</v>
      </c>
      <c r="C185" s="1" t="s">
        <v>388</v>
      </c>
      <c r="D185">
        <v>200004</v>
      </c>
      <c r="E185" s="2" t="s">
        <v>33</v>
      </c>
      <c r="F185" s="4">
        <v>0.65</v>
      </c>
      <c r="J185" s="3" t="str">
        <f>IF(AND(Tabla110[[#This Row],[Valor logrado]]&gt;=Tabla110[[#This Row],[Meta]],Tabla110[[#This Row],[Valor logrado]]&gt;0,Tabla110[[#This Row],[Meta]]&gt;0),"Sí","No")</f>
        <v>No</v>
      </c>
    </row>
    <row r="186" spans="1:10" x14ac:dyDescent="0.25">
      <c r="A186" s="1" t="s">
        <v>386</v>
      </c>
      <c r="B186" s="1" t="s">
        <v>387</v>
      </c>
      <c r="C186" s="1" t="s">
        <v>389</v>
      </c>
      <c r="D186">
        <v>200003</v>
      </c>
      <c r="E186" s="2" t="s">
        <v>33</v>
      </c>
      <c r="F186" s="4">
        <v>0.65</v>
      </c>
      <c r="J186" s="3" t="str">
        <f>IF(AND(Tabla110[[#This Row],[Valor logrado]]&gt;=Tabla110[[#This Row],[Meta]],Tabla110[[#This Row],[Valor logrado]]&gt;0,Tabla110[[#This Row],[Meta]]&gt;0),"Sí","No")</f>
        <v>No</v>
      </c>
    </row>
    <row r="187" spans="1:10" x14ac:dyDescent="0.25">
      <c r="A187" s="1" t="s">
        <v>386</v>
      </c>
      <c r="B187" s="1" t="s">
        <v>387</v>
      </c>
      <c r="C187" s="1" t="s">
        <v>390</v>
      </c>
      <c r="D187">
        <v>200000</v>
      </c>
      <c r="E187" s="2" t="s">
        <v>16</v>
      </c>
      <c r="F187" s="4">
        <v>0.61</v>
      </c>
      <c r="J187" s="3" t="str">
        <f>IF(AND(Tabla110[[#This Row],[Valor logrado]]&gt;=Tabla110[[#This Row],[Meta]],Tabla110[[#This Row],[Valor logrado]]&gt;0,Tabla110[[#This Row],[Meta]]&gt;0),"Sí","No")</f>
        <v>No</v>
      </c>
    </row>
    <row r="188" spans="1:10" x14ac:dyDescent="0.25">
      <c r="A188" s="1" t="s">
        <v>386</v>
      </c>
      <c r="B188" s="1" t="s">
        <v>387</v>
      </c>
      <c r="C188" s="1" t="s">
        <v>391</v>
      </c>
      <c r="D188">
        <v>200001</v>
      </c>
      <c r="E188" s="2" t="s">
        <v>33</v>
      </c>
      <c r="F188" s="4">
        <v>0.65</v>
      </c>
      <c r="J188" s="3" t="str">
        <f>IF(AND(Tabla110[[#This Row],[Valor logrado]]&gt;=Tabla110[[#This Row],[Meta]],Tabla110[[#This Row],[Valor logrado]]&gt;0,Tabla110[[#This Row],[Meta]]&gt;0),"Sí","No")</f>
        <v>No</v>
      </c>
    </row>
    <row r="189" spans="1:10" x14ac:dyDescent="0.25">
      <c r="A189" s="1" t="s">
        <v>386</v>
      </c>
      <c r="B189" s="1" t="s">
        <v>387</v>
      </c>
      <c r="C189" s="1" t="s">
        <v>392</v>
      </c>
      <c r="D189">
        <v>200002</v>
      </c>
      <c r="E189" s="2" t="s">
        <v>33</v>
      </c>
      <c r="F189" s="4">
        <v>0.6</v>
      </c>
      <c r="J189" s="3" t="str">
        <f>IF(AND(Tabla110[[#This Row],[Valor logrado]]&gt;=Tabla110[[#This Row],[Meta]],Tabla110[[#This Row],[Valor logrado]]&gt;0,Tabla110[[#This Row],[Meta]]&gt;0),"Sí","No")</f>
        <v>No</v>
      </c>
    </row>
    <row r="190" spans="1:10" x14ac:dyDescent="0.25">
      <c r="A190" s="1" t="s">
        <v>386</v>
      </c>
      <c r="B190" s="1" t="s">
        <v>393</v>
      </c>
      <c r="C190" s="1" t="s">
        <v>394</v>
      </c>
      <c r="D190">
        <v>200010</v>
      </c>
      <c r="E190" s="2" t="s">
        <v>13</v>
      </c>
      <c r="F190" s="4">
        <v>0.65</v>
      </c>
      <c r="J190" s="3" t="str">
        <f>IF(AND(Tabla110[[#This Row],[Valor logrado]]&gt;=Tabla110[[#This Row],[Meta]],Tabla110[[#This Row],[Valor logrado]]&gt;0,Tabla110[[#This Row],[Meta]]&gt;0),"Sí","No")</f>
        <v>No</v>
      </c>
    </row>
    <row r="191" spans="1:10" x14ac:dyDescent="0.25">
      <c r="A191" s="1" t="s">
        <v>386</v>
      </c>
      <c r="B191" s="1" t="s">
        <v>395</v>
      </c>
      <c r="C191" s="1" t="s">
        <v>396</v>
      </c>
      <c r="D191">
        <v>200007</v>
      </c>
      <c r="E191" s="2" t="s">
        <v>13</v>
      </c>
      <c r="F191" s="4">
        <v>0.6</v>
      </c>
      <c r="J191" s="3" t="str">
        <f>IF(AND(Tabla110[[#This Row],[Valor logrado]]&gt;=Tabla110[[#This Row],[Meta]],Tabla110[[#This Row],[Valor logrado]]&gt;0,Tabla110[[#This Row],[Meta]]&gt;0),"Sí","No")</f>
        <v>No</v>
      </c>
    </row>
    <row r="192" spans="1:10" x14ac:dyDescent="0.25">
      <c r="A192" s="1" t="s">
        <v>386</v>
      </c>
      <c r="B192" s="1" t="s">
        <v>397</v>
      </c>
      <c r="C192" s="1" t="s">
        <v>398</v>
      </c>
      <c r="D192">
        <v>200009</v>
      </c>
      <c r="E192" s="2" t="s">
        <v>13</v>
      </c>
      <c r="F192" s="4">
        <v>0.65</v>
      </c>
      <c r="J192" s="3" t="str">
        <f>IF(AND(Tabla110[[#This Row],[Valor logrado]]&gt;=Tabla110[[#This Row],[Meta]],Tabla110[[#This Row],[Valor logrado]]&gt;0,Tabla110[[#This Row],[Meta]]&gt;0),"Sí","No")</f>
        <v>No</v>
      </c>
    </row>
    <row r="193" spans="1:10" x14ac:dyDescent="0.25">
      <c r="A193" s="1" t="s">
        <v>386</v>
      </c>
      <c r="B193" s="1" t="s">
        <v>399</v>
      </c>
      <c r="C193" s="1" t="s">
        <v>400</v>
      </c>
      <c r="D193">
        <v>200011</v>
      </c>
      <c r="E193" s="2" t="s">
        <v>13</v>
      </c>
      <c r="F193" s="4">
        <v>0.65</v>
      </c>
      <c r="J193" s="3" t="str">
        <f>IF(AND(Tabla110[[#This Row],[Valor logrado]]&gt;=Tabla110[[#This Row],[Meta]],Tabla110[[#This Row],[Valor logrado]]&gt;0,Tabla110[[#This Row],[Meta]]&gt;0),"Sí","No")</f>
        <v>No</v>
      </c>
    </row>
    <row r="194" spans="1:10" x14ac:dyDescent="0.25">
      <c r="A194" s="1" t="s">
        <v>386</v>
      </c>
      <c r="B194" s="1" t="s">
        <v>401</v>
      </c>
      <c r="C194" s="1" t="s">
        <v>402</v>
      </c>
      <c r="D194">
        <v>200008</v>
      </c>
      <c r="E194" s="2" t="s">
        <v>13</v>
      </c>
      <c r="F194" s="4">
        <v>0.55000000000000004</v>
      </c>
      <c r="J194" s="3" t="str">
        <f>IF(AND(Tabla110[[#This Row],[Valor logrado]]&gt;=Tabla110[[#This Row],[Meta]],Tabla110[[#This Row],[Valor logrado]]&gt;0,Tabla110[[#This Row],[Meta]]&gt;0),"Sí","No")</f>
        <v>No</v>
      </c>
    </row>
    <row r="195" spans="1:10" x14ac:dyDescent="0.25">
      <c r="A195" s="1" t="s">
        <v>386</v>
      </c>
      <c r="B195" s="1" t="s">
        <v>403</v>
      </c>
      <c r="C195" s="1" t="s">
        <v>404</v>
      </c>
      <c r="D195">
        <v>200005</v>
      </c>
      <c r="E195" s="2" t="s">
        <v>13</v>
      </c>
      <c r="F195" s="4">
        <v>0.55000000000000004</v>
      </c>
      <c r="J195" s="3" t="str">
        <f>IF(AND(Tabla110[[#This Row],[Valor logrado]]&gt;=Tabla110[[#This Row],[Meta]],Tabla110[[#This Row],[Valor logrado]]&gt;0,Tabla110[[#This Row],[Meta]]&gt;0),"Sí","No")</f>
        <v>No</v>
      </c>
    </row>
    <row r="196" spans="1:10" ht="25.5" x14ac:dyDescent="0.25">
      <c r="A196" s="1" t="s">
        <v>386</v>
      </c>
      <c r="B196" s="1" t="s">
        <v>405</v>
      </c>
      <c r="C196" s="1" t="s">
        <v>406</v>
      </c>
      <c r="D196">
        <v>200006</v>
      </c>
      <c r="E196" s="2" t="s">
        <v>13</v>
      </c>
      <c r="F196" s="4">
        <v>0.6</v>
      </c>
      <c r="J196" s="3" t="str">
        <f>IF(AND(Tabla110[[#This Row],[Valor logrado]]&gt;=Tabla110[[#This Row],[Meta]],Tabla110[[#This Row],[Valor logrado]]&gt;0,Tabla110[[#This Row],[Meta]]&gt;0),"Sí","No")</f>
        <v>No</v>
      </c>
    </row>
    <row r="197" spans="1:10" x14ac:dyDescent="0.25">
      <c r="A197" s="1" t="s">
        <v>386</v>
      </c>
      <c r="B197" s="1" t="s">
        <v>407</v>
      </c>
      <c r="C197" s="1" t="s">
        <v>408</v>
      </c>
      <c r="D197">
        <v>200012</v>
      </c>
      <c r="E197" s="2" t="s">
        <v>13</v>
      </c>
      <c r="F197" s="4">
        <v>0.55000000000000004</v>
      </c>
      <c r="J197" s="3" t="str">
        <f>IF(AND(Tabla110[[#This Row],[Valor logrado]]&gt;=Tabla110[[#This Row],[Meta]],Tabla110[[#This Row],[Valor logrado]]&gt;0,Tabla110[[#This Row],[Meta]]&gt;0),"Sí","No")</f>
        <v>No</v>
      </c>
    </row>
    <row r="198" spans="1:10" x14ac:dyDescent="0.25">
      <c r="A198" s="1" t="s">
        <v>409</v>
      </c>
      <c r="B198" s="1" t="s">
        <v>410</v>
      </c>
      <c r="C198" s="1" t="s">
        <v>411</v>
      </c>
      <c r="D198">
        <v>210000</v>
      </c>
      <c r="E198" s="2" t="s">
        <v>16</v>
      </c>
      <c r="F198" s="4">
        <v>0.62</v>
      </c>
      <c r="J198" s="3" t="str">
        <f>IF(AND(Tabla110[[#This Row],[Valor logrado]]&gt;=Tabla110[[#This Row],[Meta]],Tabla110[[#This Row],[Valor logrado]]&gt;0,Tabla110[[#This Row],[Meta]]&gt;0),"Sí","No")</f>
        <v>No</v>
      </c>
    </row>
    <row r="199" spans="1:10" x14ac:dyDescent="0.25">
      <c r="A199" s="1" t="s">
        <v>409</v>
      </c>
      <c r="B199" s="1" t="s">
        <v>412</v>
      </c>
      <c r="C199" s="1" t="s">
        <v>413</v>
      </c>
      <c r="D199">
        <v>210011</v>
      </c>
      <c r="E199" s="2" t="s">
        <v>13</v>
      </c>
      <c r="F199" s="4">
        <v>0.65</v>
      </c>
      <c r="J199" s="3" t="str">
        <f>IF(AND(Tabla110[[#This Row],[Valor logrado]]&gt;=Tabla110[[#This Row],[Meta]],Tabla110[[#This Row],[Valor logrado]]&gt;0,Tabla110[[#This Row],[Meta]]&gt;0),"Sí","No")</f>
        <v>No</v>
      </c>
    </row>
    <row r="200" spans="1:10" x14ac:dyDescent="0.25">
      <c r="A200" s="1" t="s">
        <v>409</v>
      </c>
      <c r="B200" s="1" t="s">
        <v>414</v>
      </c>
      <c r="C200" s="1" t="s">
        <v>415</v>
      </c>
      <c r="D200">
        <v>210010</v>
      </c>
      <c r="E200" s="2" t="s">
        <v>13</v>
      </c>
      <c r="F200" s="4">
        <v>0.65</v>
      </c>
      <c r="J200" s="3" t="str">
        <f>IF(AND(Tabla110[[#This Row],[Valor logrado]]&gt;=Tabla110[[#This Row],[Meta]],Tabla110[[#This Row],[Valor logrado]]&gt;0,Tabla110[[#This Row],[Meta]]&gt;0),"Sí","No")</f>
        <v>No</v>
      </c>
    </row>
    <row r="201" spans="1:10" x14ac:dyDescent="0.25">
      <c r="A201" s="1" t="s">
        <v>409</v>
      </c>
      <c r="B201" s="1" t="s">
        <v>416</v>
      </c>
      <c r="C201" s="1" t="s">
        <v>417</v>
      </c>
      <c r="D201">
        <v>210002</v>
      </c>
      <c r="E201" s="2" t="s">
        <v>13</v>
      </c>
      <c r="F201" s="4">
        <v>0.65</v>
      </c>
      <c r="J201" s="3" t="str">
        <f>IF(AND(Tabla110[[#This Row],[Valor logrado]]&gt;=Tabla110[[#This Row],[Meta]],Tabla110[[#This Row],[Valor logrado]]&gt;0,Tabla110[[#This Row],[Meta]]&gt;0),"Sí","No")</f>
        <v>No</v>
      </c>
    </row>
    <row r="202" spans="1:10" x14ac:dyDescent="0.25">
      <c r="A202" s="1" t="s">
        <v>409</v>
      </c>
      <c r="B202" s="1" t="s">
        <v>418</v>
      </c>
      <c r="C202" s="1" t="s">
        <v>419</v>
      </c>
      <c r="D202">
        <v>210006</v>
      </c>
      <c r="E202" s="2" t="s">
        <v>13</v>
      </c>
      <c r="F202" s="4">
        <v>0.6</v>
      </c>
      <c r="J202" s="3" t="str">
        <f>IF(AND(Tabla110[[#This Row],[Valor logrado]]&gt;=Tabla110[[#This Row],[Meta]],Tabla110[[#This Row],[Valor logrado]]&gt;0,Tabla110[[#This Row],[Meta]]&gt;0),"Sí","No")</f>
        <v>No</v>
      </c>
    </row>
    <row r="203" spans="1:10" x14ac:dyDescent="0.25">
      <c r="A203" s="1" t="s">
        <v>409</v>
      </c>
      <c r="B203" s="1" t="s">
        <v>420</v>
      </c>
      <c r="C203" s="1" t="s">
        <v>421</v>
      </c>
      <c r="D203">
        <v>210007</v>
      </c>
      <c r="E203" s="2" t="s">
        <v>13</v>
      </c>
      <c r="F203" s="4">
        <v>0.6</v>
      </c>
      <c r="J203" s="3" t="str">
        <f>IF(AND(Tabla110[[#This Row],[Valor logrado]]&gt;=Tabla110[[#This Row],[Meta]],Tabla110[[#This Row],[Valor logrado]]&gt;0,Tabla110[[#This Row],[Meta]]&gt;0),"Sí","No")</f>
        <v>No</v>
      </c>
    </row>
    <row r="204" spans="1:10" x14ac:dyDescent="0.25">
      <c r="A204" s="1" t="s">
        <v>409</v>
      </c>
      <c r="B204" s="1" t="s">
        <v>422</v>
      </c>
      <c r="C204" s="1" t="s">
        <v>423</v>
      </c>
      <c r="D204">
        <v>210004</v>
      </c>
      <c r="E204" s="2" t="s">
        <v>13</v>
      </c>
      <c r="F204" s="4">
        <v>0.65</v>
      </c>
      <c r="J204" s="3" t="str">
        <f>IF(AND(Tabla110[[#This Row],[Valor logrado]]&gt;=Tabla110[[#This Row],[Meta]],Tabla110[[#This Row],[Valor logrado]]&gt;0,Tabla110[[#This Row],[Meta]]&gt;0),"Sí","No")</f>
        <v>No</v>
      </c>
    </row>
    <row r="205" spans="1:10" x14ac:dyDescent="0.25">
      <c r="A205" s="1" t="s">
        <v>409</v>
      </c>
      <c r="B205" s="1" t="s">
        <v>424</v>
      </c>
      <c r="C205" s="1" t="s">
        <v>425</v>
      </c>
      <c r="D205">
        <v>210005</v>
      </c>
      <c r="E205" s="2" t="s">
        <v>13</v>
      </c>
      <c r="F205" s="4">
        <v>0.6</v>
      </c>
      <c r="J205" s="3" t="str">
        <f>IF(AND(Tabla110[[#This Row],[Valor logrado]]&gt;=Tabla110[[#This Row],[Meta]],Tabla110[[#This Row],[Valor logrado]]&gt;0,Tabla110[[#This Row],[Meta]]&gt;0),"Sí","No")</f>
        <v>No</v>
      </c>
    </row>
    <row r="206" spans="1:10" x14ac:dyDescent="0.25">
      <c r="A206" s="1" t="s">
        <v>409</v>
      </c>
      <c r="B206" s="1" t="s">
        <v>426</v>
      </c>
      <c r="C206" s="1" t="s">
        <v>427</v>
      </c>
      <c r="D206">
        <v>210013</v>
      </c>
      <c r="E206" s="2" t="s">
        <v>13</v>
      </c>
      <c r="F206" s="4">
        <v>0.6</v>
      </c>
      <c r="J206" s="3" t="str">
        <f>IF(AND(Tabla110[[#This Row],[Valor logrado]]&gt;=Tabla110[[#This Row],[Meta]],Tabla110[[#This Row],[Valor logrado]]&gt;0,Tabla110[[#This Row],[Meta]]&gt;0),"Sí","No")</f>
        <v>No</v>
      </c>
    </row>
    <row r="207" spans="1:10" x14ac:dyDescent="0.25">
      <c r="A207" s="1" t="s">
        <v>409</v>
      </c>
      <c r="B207" s="1" t="s">
        <v>428</v>
      </c>
      <c r="C207" s="1" t="s">
        <v>429</v>
      </c>
      <c r="D207">
        <v>210003</v>
      </c>
      <c r="E207" s="2" t="s">
        <v>13</v>
      </c>
      <c r="F207" s="4">
        <v>0.6</v>
      </c>
      <c r="J207" s="3" t="str">
        <f>IF(AND(Tabla110[[#This Row],[Valor logrado]]&gt;=Tabla110[[#This Row],[Meta]],Tabla110[[#This Row],[Valor logrado]]&gt;0,Tabla110[[#This Row],[Meta]]&gt;0),"Sí","No")</f>
        <v>No</v>
      </c>
    </row>
    <row r="208" spans="1:10" x14ac:dyDescent="0.25">
      <c r="A208" s="1" t="s">
        <v>409</v>
      </c>
      <c r="B208" s="1" t="s">
        <v>430</v>
      </c>
      <c r="C208" s="1" t="s">
        <v>431</v>
      </c>
      <c r="D208">
        <v>210012</v>
      </c>
      <c r="E208" s="2" t="s">
        <v>13</v>
      </c>
      <c r="F208" s="4">
        <v>0.6</v>
      </c>
      <c r="J208" s="3" t="str">
        <f>IF(AND(Tabla110[[#This Row],[Valor logrado]]&gt;=Tabla110[[#This Row],[Meta]],Tabla110[[#This Row],[Valor logrado]]&gt;0,Tabla110[[#This Row],[Meta]]&gt;0),"Sí","No")</f>
        <v>No</v>
      </c>
    </row>
    <row r="209" spans="1:10" x14ac:dyDescent="0.25">
      <c r="A209" s="1" t="s">
        <v>409</v>
      </c>
      <c r="B209" s="1" t="s">
        <v>432</v>
      </c>
      <c r="C209" s="1" t="s">
        <v>433</v>
      </c>
      <c r="D209">
        <v>210001</v>
      </c>
      <c r="E209" s="2" t="s">
        <v>13</v>
      </c>
      <c r="F209" s="4">
        <v>0.65</v>
      </c>
      <c r="J209" s="3" t="str">
        <f>IF(AND(Tabla110[[#This Row],[Valor logrado]]&gt;=Tabla110[[#This Row],[Meta]],Tabla110[[#This Row],[Valor logrado]]&gt;0,Tabla110[[#This Row],[Meta]]&gt;0),"Sí","No")</f>
        <v>No</v>
      </c>
    </row>
    <row r="210" spans="1:10" x14ac:dyDescent="0.25">
      <c r="A210" s="1" t="s">
        <v>409</v>
      </c>
      <c r="B210" s="1" t="s">
        <v>434</v>
      </c>
      <c r="C210" s="1" t="s">
        <v>435</v>
      </c>
      <c r="D210">
        <v>210009</v>
      </c>
      <c r="E210" s="2" t="s">
        <v>13</v>
      </c>
      <c r="F210" s="4">
        <v>0.65</v>
      </c>
      <c r="J210" s="3" t="str">
        <f>IF(AND(Tabla110[[#This Row],[Valor logrado]]&gt;=Tabla110[[#This Row],[Meta]],Tabla110[[#This Row],[Valor logrado]]&gt;0,Tabla110[[#This Row],[Meta]]&gt;0),"Sí","No")</f>
        <v>No</v>
      </c>
    </row>
    <row r="211" spans="1:10" x14ac:dyDescent="0.25">
      <c r="A211" s="1" t="s">
        <v>409</v>
      </c>
      <c r="B211" s="1" t="s">
        <v>436</v>
      </c>
      <c r="C211" s="1" t="s">
        <v>437</v>
      </c>
      <c r="D211">
        <v>210008</v>
      </c>
      <c r="E211" s="2" t="s">
        <v>13</v>
      </c>
      <c r="F211" s="4">
        <v>0.6</v>
      </c>
      <c r="J211" s="3" t="str">
        <f>IF(AND(Tabla110[[#This Row],[Valor logrado]]&gt;=Tabla110[[#This Row],[Meta]],Tabla110[[#This Row],[Valor logrado]]&gt;0,Tabla110[[#This Row],[Meta]]&gt;0),"Sí","No")</f>
        <v>No</v>
      </c>
    </row>
    <row r="212" spans="1:10" x14ac:dyDescent="0.25">
      <c r="A212" s="1" t="s">
        <v>409</v>
      </c>
      <c r="B212" s="1" t="s">
        <v>438</v>
      </c>
      <c r="C212" s="1" t="s">
        <v>439</v>
      </c>
      <c r="D212">
        <v>210014</v>
      </c>
      <c r="E212" s="2" t="s">
        <v>13</v>
      </c>
      <c r="F212" s="4">
        <v>0.6</v>
      </c>
      <c r="J212" s="3" t="str">
        <f>IF(AND(Tabla110[[#This Row],[Valor logrado]]&gt;=Tabla110[[#This Row],[Meta]],Tabla110[[#This Row],[Valor logrado]]&gt;0,Tabla110[[#This Row],[Meta]]&gt;0),"Sí","No")</f>
        <v>No</v>
      </c>
    </row>
    <row r="213" spans="1:10" x14ac:dyDescent="0.25">
      <c r="A213" s="1" t="s">
        <v>440</v>
      </c>
      <c r="B213" s="1" t="s">
        <v>441</v>
      </c>
      <c r="C213" s="1" t="s">
        <v>442</v>
      </c>
      <c r="D213">
        <v>220001</v>
      </c>
      <c r="E213" s="2" t="s">
        <v>33</v>
      </c>
      <c r="F213" s="4">
        <v>0.65</v>
      </c>
      <c r="J213" s="3" t="str">
        <f>IF(AND(Tabla110[[#This Row],[Valor logrado]]&gt;=Tabla110[[#This Row],[Meta]],Tabla110[[#This Row],[Valor logrado]]&gt;0,Tabla110[[#This Row],[Meta]]&gt;0),"Sí","No")</f>
        <v>No</v>
      </c>
    </row>
    <row r="214" spans="1:10" x14ac:dyDescent="0.25">
      <c r="A214" s="1" t="s">
        <v>440</v>
      </c>
      <c r="B214" s="1" t="s">
        <v>441</v>
      </c>
      <c r="C214" s="1" t="s">
        <v>443</v>
      </c>
      <c r="D214">
        <v>220000</v>
      </c>
      <c r="E214" s="2" t="s">
        <v>16</v>
      </c>
      <c r="F214" s="4">
        <v>0.63</v>
      </c>
      <c r="J214" s="3" t="str">
        <f>IF(AND(Tabla110[[#This Row],[Valor logrado]]&gt;=Tabla110[[#This Row],[Meta]],Tabla110[[#This Row],[Valor logrado]]&gt;0,Tabla110[[#This Row],[Meta]]&gt;0),"Sí","No")</f>
        <v>No</v>
      </c>
    </row>
    <row r="215" spans="1:10" x14ac:dyDescent="0.25">
      <c r="A215" s="1" t="s">
        <v>440</v>
      </c>
      <c r="B215" s="1" t="s">
        <v>444</v>
      </c>
      <c r="C215" s="1" t="s">
        <v>445</v>
      </c>
      <c r="D215">
        <v>220005</v>
      </c>
      <c r="E215" s="2" t="s">
        <v>13</v>
      </c>
      <c r="F215" s="4">
        <v>0.6</v>
      </c>
      <c r="J215" s="3" t="str">
        <f>IF(AND(Tabla110[[#This Row],[Valor logrado]]&gt;=Tabla110[[#This Row],[Meta]],Tabla110[[#This Row],[Valor logrado]]&gt;0,Tabla110[[#This Row],[Meta]]&gt;0),"Sí","No")</f>
        <v>No</v>
      </c>
    </row>
    <row r="216" spans="1:10" x14ac:dyDescent="0.25">
      <c r="A216" s="1" t="s">
        <v>440</v>
      </c>
      <c r="B216" s="1" t="s">
        <v>444</v>
      </c>
      <c r="C216" s="1" t="s">
        <v>446</v>
      </c>
      <c r="D216">
        <v>220009</v>
      </c>
      <c r="E216" s="2" t="s">
        <v>33</v>
      </c>
      <c r="F216" s="4">
        <v>0.65</v>
      </c>
      <c r="J216" s="3" t="str">
        <f>IF(AND(Tabla110[[#This Row],[Valor logrado]]&gt;=Tabla110[[#This Row],[Meta]],Tabla110[[#This Row],[Valor logrado]]&gt;0,Tabla110[[#This Row],[Meta]]&gt;0),"Sí","No")</f>
        <v>No</v>
      </c>
    </row>
    <row r="217" spans="1:10" x14ac:dyDescent="0.25">
      <c r="A217" s="1" t="s">
        <v>440</v>
      </c>
      <c r="B217" s="1" t="s">
        <v>444</v>
      </c>
      <c r="C217" s="1" t="s">
        <v>447</v>
      </c>
      <c r="D217">
        <v>220007</v>
      </c>
      <c r="E217" s="2" t="s">
        <v>33</v>
      </c>
      <c r="F217" s="4">
        <v>0.6</v>
      </c>
      <c r="J217" s="3" t="str">
        <f>IF(AND(Tabla110[[#This Row],[Valor logrado]]&gt;=Tabla110[[#This Row],[Meta]],Tabla110[[#This Row],[Valor logrado]]&gt;0,Tabla110[[#This Row],[Meta]]&gt;0),"Sí","No")</f>
        <v>No</v>
      </c>
    </row>
    <row r="218" spans="1:10" x14ac:dyDescent="0.25">
      <c r="A218" s="1" t="s">
        <v>440</v>
      </c>
      <c r="B218" s="1" t="s">
        <v>448</v>
      </c>
      <c r="C218" s="1" t="s">
        <v>449</v>
      </c>
      <c r="D218">
        <v>220003</v>
      </c>
      <c r="E218" s="2" t="s">
        <v>33</v>
      </c>
      <c r="F218" s="4">
        <v>0.6</v>
      </c>
      <c r="J218" s="3" t="str">
        <f>IF(AND(Tabla110[[#This Row],[Valor logrado]]&gt;=Tabla110[[#This Row],[Meta]],Tabla110[[#This Row],[Valor logrado]]&gt;0,Tabla110[[#This Row],[Meta]]&gt;0),"Sí","No")</f>
        <v>No</v>
      </c>
    </row>
    <row r="219" spans="1:10" x14ac:dyDescent="0.25">
      <c r="A219" s="1" t="s">
        <v>440</v>
      </c>
      <c r="B219" s="1" t="s">
        <v>448</v>
      </c>
      <c r="C219" s="1" t="s">
        <v>450</v>
      </c>
      <c r="D219">
        <v>220006</v>
      </c>
      <c r="E219" s="2" t="s">
        <v>13</v>
      </c>
      <c r="F219" s="4">
        <v>0.6</v>
      </c>
      <c r="J219" s="3" t="str">
        <f>IF(AND(Tabla110[[#This Row],[Valor logrado]]&gt;=Tabla110[[#This Row],[Meta]],Tabla110[[#This Row],[Valor logrado]]&gt;0,Tabla110[[#This Row],[Meta]]&gt;0),"Sí","No")</f>
        <v>No</v>
      </c>
    </row>
    <row r="220" spans="1:10" x14ac:dyDescent="0.25">
      <c r="A220" s="1" t="s">
        <v>440</v>
      </c>
      <c r="B220" s="1" t="s">
        <v>451</v>
      </c>
      <c r="C220" s="1" t="s">
        <v>452</v>
      </c>
      <c r="D220">
        <v>220010</v>
      </c>
      <c r="E220" s="2" t="s">
        <v>13</v>
      </c>
      <c r="F220" s="4">
        <v>0.6</v>
      </c>
      <c r="J220" s="3" t="str">
        <f>IF(AND(Tabla110[[#This Row],[Valor logrado]]&gt;=Tabla110[[#This Row],[Meta]],Tabla110[[#This Row],[Valor logrado]]&gt;0,Tabla110[[#This Row],[Meta]]&gt;0),"Sí","No")</f>
        <v>No</v>
      </c>
    </row>
    <row r="221" spans="1:10" x14ac:dyDescent="0.25">
      <c r="A221" s="1" t="s">
        <v>440</v>
      </c>
      <c r="B221" s="1" t="s">
        <v>453</v>
      </c>
      <c r="C221" s="1" t="s">
        <v>454</v>
      </c>
      <c r="D221">
        <v>220004</v>
      </c>
      <c r="E221" s="2" t="s">
        <v>13</v>
      </c>
      <c r="F221" s="4">
        <v>0.6</v>
      </c>
      <c r="J221" s="3" t="str">
        <f>IF(AND(Tabla110[[#This Row],[Valor logrado]]&gt;=Tabla110[[#This Row],[Meta]],Tabla110[[#This Row],[Valor logrado]]&gt;0,Tabla110[[#This Row],[Meta]]&gt;0),"Sí","No")</f>
        <v>No</v>
      </c>
    </row>
    <row r="222" spans="1:10" x14ac:dyDescent="0.25">
      <c r="A222" s="1" t="s">
        <v>440</v>
      </c>
      <c r="B222" s="1" t="s">
        <v>455</v>
      </c>
      <c r="C222" s="1" t="s">
        <v>456</v>
      </c>
      <c r="D222">
        <v>220008</v>
      </c>
      <c r="E222" s="2" t="s">
        <v>13</v>
      </c>
      <c r="F222" s="4">
        <v>0.65</v>
      </c>
      <c r="J222" s="3" t="str">
        <f>IF(AND(Tabla110[[#This Row],[Valor logrado]]&gt;=Tabla110[[#This Row],[Meta]],Tabla110[[#This Row],[Valor logrado]]&gt;0,Tabla110[[#This Row],[Meta]]&gt;0),"Sí","No")</f>
        <v>No</v>
      </c>
    </row>
    <row r="223" spans="1:10" x14ac:dyDescent="0.25">
      <c r="A223" s="1" t="s">
        <v>440</v>
      </c>
      <c r="B223" s="1" t="s">
        <v>457</v>
      </c>
      <c r="C223" s="1" t="s">
        <v>458</v>
      </c>
      <c r="D223">
        <v>220002</v>
      </c>
      <c r="E223" s="2" t="s">
        <v>13</v>
      </c>
      <c r="F223" s="4">
        <v>0.6</v>
      </c>
      <c r="J223" s="3" t="str">
        <f>IF(AND(Tabla110[[#This Row],[Valor logrado]]&gt;=Tabla110[[#This Row],[Meta]],Tabla110[[#This Row],[Valor logrado]]&gt;0,Tabla110[[#This Row],[Meta]]&gt;0),"Sí","No")</f>
        <v>No</v>
      </c>
    </row>
    <row r="224" spans="1:10" x14ac:dyDescent="0.25">
      <c r="A224" s="1" t="s">
        <v>459</v>
      </c>
      <c r="B224" s="1" t="s">
        <v>460</v>
      </c>
      <c r="C224" s="1" t="s">
        <v>461</v>
      </c>
      <c r="D224">
        <v>230003</v>
      </c>
      <c r="E224" s="2" t="s">
        <v>33</v>
      </c>
      <c r="F224" s="4">
        <v>0.6</v>
      </c>
      <c r="J224" s="3" t="str">
        <f>IF(AND(Tabla110[[#This Row],[Valor logrado]]&gt;=Tabla110[[#This Row],[Meta]],Tabla110[[#This Row],[Valor logrado]]&gt;0,Tabla110[[#This Row],[Meta]]&gt;0),"Sí","No")</f>
        <v>No</v>
      </c>
    </row>
    <row r="225" spans="1:10" x14ac:dyDescent="0.25">
      <c r="A225" s="1" t="s">
        <v>459</v>
      </c>
      <c r="B225" s="1" t="s">
        <v>460</v>
      </c>
      <c r="C225" s="1" t="s">
        <v>462</v>
      </c>
      <c r="D225">
        <v>230002</v>
      </c>
      <c r="E225" s="2" t="s">
        <v>33</v>
      </c>
      <c r="F225" s="4">
        <v>0.6</v>
      </c>
      <c r="J225" s="3" t="str">
        <f>IF(AND(Tabla110[[#This Row],[Valor logrado]]&gt;=Tabla110[[#This Row],[Meta]],Tabla110[[#This Row],[Valor logrado]]&gt;0,Tabla110[[#This Row],[Meta]]&gt;0),"Sí","No")</f>
        <v>No</v>
      </c>
    </row>
    <row r="226" spans="1:10" x14ac:dyDescent="0.25">
      <c r="A226" s="1" t="s">
        <v>459</v>
      </c>
      <c r="B226" s="1" t="s">
        <v>460</v>
      </c>
      <c r="C226" s="1" t="s">
        <v>463</v>
      </c>
      <c r="D226">
        <v>230004</v>
      </c>
      <c r="E226" s="2" t="s">
        <v>33</v>
      </c>
      <c r="F226" s="4">
        <v>0.6</v>
      </c>
      <c r="J226" s="3" t="str">
        <f>IF(AND(Tabla110[[#This Row],[Valor logrado]]&gt;=Tabla110[[#This Row],[Meta]],Tabla110[[#This Row],[Valor logrado]]&gt;0,Tabla110[[#This Row],[Meta]]&gt;0),"Sí","No")</f>
        <v>No</v>
      </c>
    </row>
    <row r="227" spans="1:10" x14ac:dyDescent="0.25">
      <c r="A227" s="1" t="s">
        <v>459</v>
      </c>
      <c r="B227" s="1" t="s">
        <v>460</v>
      </c>
      <c r="C227" s="1" t="s">
        <v>464</v>
      </c>
      <c r="D227">
        <v>230000</v>
      </c>
      <c r="E227" s="2" t="s">
        <v>16</v>
      </c>
      <c r="F227" s="4">
        <v>0.65</v>
      </c>
      <c r="J227" s="3" t="str">
        <f>IF(AND(Tabla110[[#This Row],[Valor logrado]]&gt;=Tabla110[[#This Row],[Meta]],Tabla110[[#This Row],[Valor logrado]]&gt;0,Tabla110[[#This Row],[Meta]]&gt;0),"Sí","No")</f>
        <v>No</v>
      </c>
    </row>
    <row r="228" spans="1:10" x14ac:dyDescent="0.25">
      <c r="A228" s="1" t="s">
        <v>459</v>
      </c>
      <c r="B228" s="1" t="s">
        <v>465</v>
      </c>
      <c r="C228" s="1" t="s">
        <v>466</v>
      </c>
      <c r="D228">
        <v>230001</v>
      </c>
      <c r="E228" s="2" t="s">
        <v>13</v>
      </c>
      <c r="F228" s="4">
        <v>0.65</v>
      </c>
      <c r="J228" s="3" t="str">
        <f>IF(AND(Tabla110[[#This Row],[Valor logrado]]&gt;=Tabla110[[#This Row],[Meta]],Tabla110[[#This Row],[Valor logrado]]&gt;0,Tabla110[[#This Row],[Meta]]&gt;0),"Sí","No")</f>
        <v>No</v>
      </c>
    </row>
    <row r="229" spans="1:10" x14ac:dyDescent="0.25">
      <c r="A229" s="1" t="s">
        <v>467</v>
      </c>
      <c r="B229" s="1" t="s">
        <v>468</v>
      </c>
      <c r="C229" s="1" t="s">
        <v>469</v>
      </c>
      <c r="D229">
        <v>240000</v>
      </c>
      <c r="E229" s="2" t="s">
        <v>16</v>
      </c>
      <c r="F229" s="4">
        <v>0.64</v>
      </c>
      <c r="J229" s="3" t="str">
        <f>IF(AND(Tabla110[[#This Row],[Valor logrado]]&gt;=Tabla110[[#This Row],[Meta]],Tabla110[[#This Row],[Valor logrado]]&gt;0,Tabla110[[#This Row],[Meta]]&gt;0),"Sí","No")</f>
        <v>No</v>
      </c>
    </row>
    <row r="230" spans="1:10" x14ac:dyDescent="0.25">
      <c r="A230" s="1" t="s">
        <v>467</v>
      </c>
      <c r="B230" s="1" t="s">
        <v>470</v>
      </c>
      <c r="C230" s="1" t="s">
        <v>471</v>
      </c>
      <c r="D230">
        <v>240001</v>
      </c>
      <c r="E230" s="2" t="s">
        <v>13</v>
      </c>
      <c r="F230" s="4">
        <v>0.65</v>
      </c>
      <c r="J230" s="3" t="str">
        <f>IF(AND(Tabla110[[#This Row],[Valor logrado]]&gt;=Tabla110[[#This Row],[Meta]],Tabla110[[#This Row],[Valor logrado]]&gt;0,Tabla110[[#This Row],[Meta]]&gt;0),"Sí","No")</f>
        <v>No</v>
      </c>
    </row>
    <row r="231" spans="1:10" ht="25.5" x14ac:dyDescent="0.25">
      <c r="A231" s="1" t="s">
        <v>467</v>
      </c>
      <c r="B231" s="1" t="s">
        <v>472</v>
      </c>
      <c r="C231" s="1" t="s">
        <v>473</v>
      </c>
      <c r="D231">
        <v>240002</v>
      </c>
      <c r="E231" s="2" t="s">
        <v>13</v>
      </c>
      <c r="F231" s="4">
        <v>0.65</v>
      </c>
      <c r="J231" s="3" t="str">
        <f>IF(AND(Tabla110[[#This Row],[Valor logrado]]&gt;=Tabla110[[#This Row],[Meta]],Tabla110[[#This Row],[Valor logrado]]&gt;0,Tabla110[[#This Row],[Meta]]&gt;0),"Sí","No")</f>
        <v>No</v>
      </c>
    </row>
    <row r="232" spans="1:10" x14ac:dyDescent="0.25">
      <c r="A232" s="1" t="s">
        <v>467</v>
      </c>
      <c r="B232" s="1" t="s">
        <v>474</v>
      </c>
      <c r="C232" s="1" t="s">
        <v>475</v>
      </c>
      <c r="D232">
        <v>240003</v>
      </c>
      <c r="E232" s="2" t="s">
        <v>13</v>
      </c>
      <c r="F232" s="4">
        <v>0.65</v>
      </c>
      <c r="J232" s="3" t="str">
        <f>IF(AND(Tabla110[[#This Row],[Valor logrado]]&gt;=Tabla110[[#This Row],[Meta]],Tabla110[[#This Row],[Valor logrado]]&gt;0,Tabla110[[#This Row],[Meta]]&gt;0),"Sí","No")</f>
        <v>No</v>
      </c>
    </row>
    <row r="233" spans="1:10" x14ac:dyDescent="0.25">
      <c r="A233" s="1" t="s">
        <v>476</v>
      </c>
      <c r="B233" s="1" t="s">
        <v>477</v>
      </c>
      <c r="C233" s="1" t="s">
        <v>478</v>
      </c>
      <c r="D233">
        <v>250000</v>
      </c>
      <c r="E233" s="2" t="s">
        <v>16</v>
      </c>
      <c r="F233" s="4">
        <v>0.6</v>
      </c>
      <c r="J233" s="3" t="str">
        <f>IF(AND(Tabla110[[#This Row],[Valor logrado]]&gt;=Tabla110[[#This Row],[Meta]],Tabla110[[#This Row],[Valor logrado]]&gt;0,Tabla110[[#This Row],[Meta]]&gt;0),"Sí","No")</f>
        <v>No</v>
      </c>
    </row>
    <row r="234" spans="1:10" x14ac:dyDescent="0.25">
      <c r="A234" s="1" t="s">
        <v>476</v>
      </c>
      <c r="B234" s="1" t="s">
        <v>479</v>
      </c>
      <c r="C234" s="1" t="s">
        <v>480</v>
      </c>
      <c r="D234">
        <v>250004</v>
      </c>
      <c r="E234" s="2" t="s">
        <v>13</v>
      </c>
      <c r="F234" s="4">
        <v>0.55000000000000004</v>
      </c>
      <c r="J234" s="3" t="str">
        <f>IF(AND(Tabla110[[#This Row],[Valor logrado]]&gt;=Tabla110[[#This Row],[Meta]],Tabla110[[#This Row],[Valor logrado]]&gt;0,Tabla110[[#This Row],[Meta]]&gt;0),"Sí","No")</f>
        <v>No</v>
      </c>
    </row>
    <row r="235" spans="1:10" x14ac:dyDescent="0.25">
      <c r="A235" s="1" t="s">
        <v>476</v>
      </c>
      <c r="B235" s="1" t="s">
        <v>481</v>
      </c>
      <c r="C235" s="1" t="s">
        <v>482</v>
      </c>
      <c r="D235">
        <v>250002</v>
      </c>
      <c r="E235" s="2" t="s">
        <v>13</v>
      </c>
      <c r="F235" s="4">
        <v>0.55000000000000004</v>
      </c>
      <c r="J235" s="3" t="str">
        <f>IF(AND(Tabla110[[#This Row],[Valor logrado]]&gt;=Tabla110[[#This Row],[Meta]],Tabla110[[#This Row],[Valor logrado]]&gt;0,Tabla110[[#This Row],[Meta]]&gt;0),"Sí","No")</f>
        <v>No</v>
      </c>
    </row>
    <row r="236" spans="1:10" x14ac:dyDescent="0.25">
      <c r="A236" s="1" t="s">
        <v>476</v>
      </c>
      <c r="B236" s="1" t="s">
        <v>483</v>
      </c>
      <c r="C236" s="1" t="s">
        <v>484</v>
      </c>
      <c r="D236">
        <v>250001</v>
      </c>
      <c r="E236" s="2" t="s">
        <v>13</v>
      </c>
      <c r="F236" s="4">
        <v>0.6</v>
      </c>
      <c r="J236" s="3" t="str">
        <f>IF(AND(Tabla110[[#This Row],[Valor logrado]]&gt;=Tabla110[[#This Row],[Meta]],Tabla110[[#This Row],[Valor logrado]]&gt;0,Tabla110[[#This Row],[Meta]]&gt;0),"Sí","No")</f>
        <v>No</v>
      </c>
    </row>
    <row r="237" spans="1:10" x14ac:dyDescent="0.25">
      <c r="A237" s="1" t="s">
        <v>476</v>
      </c>
      <c r="B237" s="1" t="s">
        <v>485</v>
      </c>
      <c r="C237" s="1" t="s">
        <v>486</v>
      </c>
      <c r="D237">
        <v>250003</v>
      </c>
      <c r="E237" s="2" t="s">
        <v>13</v>
      </c>
      <c r="F237" s="4">
        <v>0.6</v>
      </c>
      <c r="J237" s="3" t="str">
        <f>IF(AND(Tabla110[[#This Row],[Valor logrado]]&gt;=Tabla110[[#This Row],[Meta]],Tabla110[[#This Row],[Valor logrado]]&gt;0,Tabla110[[#This Row],[Meta]]&gt;0),"Sí","No")</f>
        <v>No</v>
      </c>
    </row>
    <row r="238" spans="1:10" x14ac:dyDescent="0.25">
      <c r="A238" s="1" t="s">
        <v>487</v>
      </c>
      <c r="B238" s="1" t="s">
        <v>488</v>
      </c>
      <c r="C238" s="1" t="s">
        <v>489</v>
      </c>
      <c r="D238">
        <v>150200</v>
      </c>
      <c r="E238" s="2" t="s">
        <v>16</v>
      </c>
      <c r="F238" s="4">
        <v>0.64</v>
      </c>
      <c r="J238" s="3" t="str">
        <f>IF(AND(Tabla110[[#This Row],[Valor logrado]]&gt;=Tabla110[[#This Row],[Meta]],Tabla110[[#This Row],[Valor logrado]]&gt;0,Tabla110[[#This Row],[Meta]]&gt;0),"Sí","No")</f>
        <v>No</v>
      </c>
    </row>
    <row r="239" spans="1:10" x14ac:dyDescent="0.25">
      <c r="A239" s="1" t="s">
        <v>487</v>
      </c>
      <c r="B239" s="1" t="s">
        <v>490</v>
      </c>
      <c r="C239" s="1" t="s">
        <v>491</v>
      </c>
      <c r="D239">
        <v>150201</v>
      </c>
      <c r="E239" s="2" t="s">
        <v>13</v>
      </c>
      <c r="F239" s="4">
        <v>0.65</v>
      </c>
      <c r="J239" s="3" t="str">
        <f>IF(AND(Tabla110[[#This Row],[Valor logrado]]&gt;=Tabla110[[#This Row],[Meta]],Tabla110[[#This Row],[Valor logrado]]&gt;0,Tabla110[[#This Row],[Meta]]&gt;0),"Sí","No")</f>
        <v>No</v>
      </c>
    </row>
    <row r="240" spans="1:10" x14ac:dyDescent="0.25">
      <c r="A240" s="1" t="s">
        <v>487</v>
      </c>
      <c r="B240" s="1" t="s">
        <v>492</v>
      </c>
      <c r="C240" s="1" t="s">
        <v>493</v>
      </c>
      <c r="D240">
        <v>150202</v>
      </c>
      <c r="E240" s="2" t="s">
        <v>13</v>
      </c>
      <c r="F240" s="4">
        <v>0.65</v>
      </c>
      <c r="J240" s="3" t="str">
        <f>IF(AND(Tabla110[[#This Row],[Valor logrado]]&gt;=Tabla110[[#This Row],[Meta]],Tabla110[[#This Row],[Valor logrado]]&gt;0,Tabla110[[#This Row],[Meta]]&gt;0),"Sí","No")</f>
        <v>No</v>
      </c>
    </row>
    <row r="241" spans="1:10" x14ac:dyDescent="0.25">
      <c r="A241" s="1" t="s">
        <v>487</v>
      </c>
      <c r="B241" s="1" t="s">
        <v>494</v>
      </c>
      <c r="C241" s="1" t="s">
        <v>495</v>
      </c>
      <c r="D241">
        <v>150203</v>
      </c>
      <c r="E241" s="2" t="s">
        <v>13</v>
      </c>
      <c r="F241" s="4">
        <v>0.65</v>
      </c>
      <c r="J241" s="3" t="str">
        <f>IF(AND(Tabla110[[#This Row],[Valor logrado]]&gt;=Tabla110[[#This Row],[Meta]],Tabla110[[#This Row],[Valor logrado]]&gt;0,Tabla110[[#This Row],[Meta]]&gt;0),"Sí","No")</f>
        <v>No</v>
      </c>
    </row>
    <row r="242" spans="1:10" x14ac:dyDescent="0.25">
      <c r="A242" s="1" t="s">
        <v>487</v>
      </c>
      <c r="B242" s="1" t="s">
        <v>496</v>
      </c>
      <c r="C242" s="1" t="s">
        <v>497</v>
      </c>
      <c r="D242">
        <v>150204</v>
      </c>
      <c r="E242" s="2" t="s">
        <v>13</v>
      </c>
      <c r="F242" s="4">
        <v>0.55000000000000004</v>
      </c>
      <c r="J242" s="3" t="str">
        <f>IF(AND(Tabla110[[#This Row],[Valor logrado]]&gt;=Tabla110[[#This Row],[Meta]],Tabla110[[#This Row],[Valor logrado]]&gt;0,Tabla110[[#This Row],[Meta]]&gt;0),"Sí","No")</f>
        <v>No</v>
      </c>
    </row>
    <row r="243" spans="1:10" x14ac:dyDescent="0.25">
      <c r="A243" s="1" t="s">
        <v>487</v>
      </c>
      <c r="B243" s="1" t="s">
        <v>498</v>
      </c>
      <c r="C243" s="1" t="s">
        <v>499</v>
      </c>
      <c r="D243">
        <v>150205</v>
      </c>
      <c r="E243" s="2" t="s">
        <v>13</v>
      </c>
      <c r="F243" s="4">
        <v>0.6</v>
      </c>
      <c r="J243" s="3" t="str">
        <f>IF(AND(Tabla110[[#This Row],[Valor logrado]]&gt;=Tabla110[[#This Row],[Meta]],Tabla110[[#This Row],[Valor logrado]]&gt;0,Tabla110[[#This Row],[Meta]]&gt;0),"Sí","No")</f>
        <v>No</v>
      </c>
    </row>
    <row r="244" spans="1:10" x14ac:dyDescent="0.25">
      <c r="A244" s="1" t="s">
        <v>487</v>
      </c>
      <c r="B244" s="1" t="s">
        <v>500</v>
      </c>
      <c r="C244" s="1" t="s">
        <v>501</v>
      </c>
      <c r="D244">
        <v>150206</v>
      </c>
      <c r="E244" s="2" t="s">
        <v>13</v>
      </c>
      <c r="F244" s="4">
        <v>0.6</v>
      </c>
      <c r="J244" s="3" t="str">
        <f>IF(AND(Tabla110[[#This Row],[Valor logrado]]&gt;=Tabla110[[#This Row],[Meta]],Tabla110[[#This Row],[Valor logrado]]&gt;0,Tabla110[[#This Row],[Meta]]&gt;0),"Sí","No")</f>
        <v>No</v>
      </c>
    </row>
    <row r="245" spans="1:10" x14ac:dyDescent="0.25">
      <c r="A245" s="1" t="s">
        <v>487</v>
      </c>
      <c r="B245" s="1" t="s">
        <v>502</v>
      </c>
      <c r="C245" s="1" t="s">
        <v>503</v>
      </c>
      <c r="D245">
        <v>150207</v>
      </c>
      <c r="E245" s="2" t="s">
        <v>13</v>
      </c>
      <c r="F245" s="4">
        <v>0.6</v>
      </c>
      <c r="J245" s="3" t="str">
        <f>IF(AND(Tabla110[[#This Row],[Valor logrado]]&gt;=Tabla110[[#This Row],[Meta]],Tabla110[[#This Row],[Valor logrado]]&gt;0,Tabla110[[#This Row],[Meta]]&gt;0),"Sí","No")</f>
        <v>No</v>
      </c>
    </row>
    <row r="246" spans="1:10" x14ac:dyDescent="0.25">
      <c r="A246" s="1" t="s">
        <v>487</v>
      </c>
      <c r="B246" s="1" t="s">
        <v>504</v>
      </c>
      <c r="C246" s="1" t="s">
        <v>505</v>
      </c>
      <c r="D246">
        <v>150208</v>
      </c>
      <c r="E246" s="2" t="s">
        <v>13</v>
      </c>
      <c r="F246" s="4">
        <v>0.65</v>
      </c>
      <c r="J246" s="3" t="str">
        <f>IF(AND(Tabla110[[#This Row],[Valor logrado]]&gt;=Tabla110[[#This Row],[Meta]],Tabla110[[#This Row],[Valor logrado]]&gt;0,Tabla110[[#This Row],[Meta]]&gt;0),"Sí","No")</f>
        <v>No</v>
      </c>
    </row>
    <row r="247" spans="1:10" x14ac:dyDescent="0.25">
      <c r="A247" s="1" t="s">
        <v>487</v>
      </c>
      <c r="B247" s="1" t="s">
        <v>506</v>
      </c>
      <c r="C247" s="1" t="s">
        <v>507</v>
      </c>
      <c r="D247">
        <v>150209</v>
      </c>
      <c r="E247" s="2" t="s">
        <v>13</v>
      </c>
      <c r="F247" s="4">
        <v>0.65</v>
      </c>
      <c r="J247" s="3" t="str">
        <f>IF(AND(Tabla110[[#This Row],[Valor logrado]]&gt;=Tabla110[[#This Row],[Meta]],Tabla110[[#This Row],[Valor logrado]]&gt;0,Tabla110[[#This Row],[Meta]]&gt;0),"Sí","No")</f>
        <v>No</v>
      </c>
    </row>
    <row r="248" spans="1:10" x14ac:dyDescent="0.25">
      <c r="A248" s="1" t="s">
        <v>508</v>
      </c>
      <c r="B248" s="1" t="s">
        <v>509</v>
      </c>
      <c r="C248" s="1" t="s">
        <v>510</v>
      </c>
      <c r="D248">
        <v>70101</v>
      </c>
      <c r="E248" s="2" t="s">
        <v>16</v>
      </c>
      <c r="F248" s="4">
        <v>0.62</v>
      </c>
      <c r="J248" s="3" t="str">
        <f>IF(AND(Tabla110[[#This Row],[Valor logrado]]&gt;=Tabla110[[#This Row],[Meta]],Tabla110[[#This Row],[Valor logrado]]&gt;0,Tabla110[[#This Row],[Meta]]&gt;0),"Sí","No")</f>
        <v>No</v>
      </c>
    </row>
    <row r="249" spans="1:10" x14ac:dyDescent="0.25">
      <c r="A249" s="1" t="s">
        <v>508</v>
      </c>
      <c r="B249" s="1" t="s">
        <v>511</v>
      </c>
      <c r="C249" s="1" t="s">
        <v>512</v>
      </c>
      <c r="D249">
        <v>70102</v>
      </c>
      <c r="E249" s="2" t="s">
        <v>13</v>
      </c>
      <c r="F249" s="4">
        <v>0.65</v>
      </c>
      <c r="J249" s="3" t="str">
        <f>IF(AND(Tabla110[[#This Row],[Valor logrado]]&gt;=Tabla110[[#This Row],[Meta]],Tabla110[[#This Row],[Valor logrado]]&gt;0,Tabla110[[#This Row],[Meta]]&gt;0),"Sí","No")</f>
        <v>No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34</vt:i4>
      </vt:variant>
    </vt:vector>
  </HeadingPairs>
  <TitlesOfParts>
    <vt:vector size="34" baseType="lpstr">
      <vt:lpstr>1.1</vt:lpstr>
      <vt:lpstr>8.1</vt:lpstr>
      <vt:lpstr>9.1t1</vt:lpstr>
      <vt:lpstr>13.1</vt:lpstr>
      <vt:lpstr>1.2</vt:lpstr>
      <vt:lpstr>1.3</vt:lpstr>
      <vt:lpstr>2.1</vt:lpstr>
      <vt:lpstr>3.1t2</vt:lpstr>
      <vt:lpstr>3.2t2</vt:lpstr>
      <vt:lpstr>4.1</vt:lpstr>
      <vt:lpstr>4.2</vt:lpstr>
      <vt:lpstr>5.1</vt:lpstr>
      <vt:lpstr>11.1</vt:lpstr>
      <vt:lpstr>3.1t3</vt:lpstr>
      <vt:lpstr>3.2t3</vt:lpstr>
      <vt:lpstr>6.1</vt:lpstr>
      <vt:lpstr>6.2</vt:lpstr>
      <vt:lpstr>8.2</vt:lpstr>
      <vt:lpstr>9.1t3</vt:lpstr>
      <vt:lpstr>9.2t3</vt:lpstr>
      <vt:lpstr>12.1</vt:lpstr>
      <vt:lpstr>12.2</vt:lpstr>
      <vt:lpstr>13.2t3</vt:lpstr>
      <vt:lpstr>13.3</vt:lpstr>
      <vt:lpstr>3.3</vt:lpstr>
      <vt:lpstr>4.3</vt:lpstr>
      <vt:lpstr>4.4</vt:lpstr>
      <vt:lpstr>7.1</vt:lpstr>
      <vt:lpstr>8.3</vt:lpstr>
      <vt:lpstr>8.4</vt:lpstr>
      <vt:lpstr>10.1</vt:lpstr>
      <vt:lpstr>11.2</vt:lpstr>
      <vt:lpstr>13.2t4</vt:lpstr>
      <vt:lpstr>13.4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MAQ</dc:creator>
  <cp:keywords/>
  <dc:description/>
  <cp:lastModifiedBy>javier vargas diaz</cp:lastModifiedBy>
  <cp:revision/>
  <dcterms:created xsi:type="dcterms:W3CDTF">2021-02-02T21:07:57Z</dcterms:created>
  <dcterms:modified xsi:type="dcterms:W3CDTF">2021-03-25T22:50:50Z</dcterms:modified>
  <cp:category/>
  <cp:contentStatus/>
</cp:coreProperties>
</file>